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5" yWindow="330" windowWidth="10665" windowHeight="8385" tabRatio="813"/>
  </bookViews>
  <sheets>
    <sheet name="Precios Básicos" sheetId="32" r:id="rId1"/>
    <sheet name="Asesoria" sheetId="39" r:id="rId2"/>
    <sheet name="Resumen" sheetId="37" r:id="rId3"/>
  </sheets>
  <definedNames>
    <definedName name="_xlnm.Print_Area" localSheetId="0">'Precios Básicos'!$A$1:$H$81</definedName>
    <definedName name="_xlnm.Print_Titles" localSheetId="0">'Precios Básicos'!$3:$3</definedName>
  </definedNames>
  <calcPr calcId="124519"/>
</workbook>
</file>

<file path=xl/calcChain.xml><?xml version="1.0" encoding="utf-8"?>
<calcChain xmlns="http://schemas.openxmlformats.org/spreadsheetml/2006/main">
  <c r="J78" i="32"/>
  <c r="J77"/>
  <c r="G7" i="39" l="1"/>
  <c r="H7" s="1"/>
  <c r="G6"/>
  <c r="G12" s="1"/>
  <c r="J27" i="32"/>
  <c r="J62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3"/>
  <c r="J63" s="1"/>
  <c r="I64"/>
  <c r="J64" s="1"/>
  <c r="I65"/>
  <c r="J65" s="1"/>
  <c r="I66"/>
  <c r="J66" s="1"/>
  <c r="I67"/>
  <c r="J67" s="1"/>
  <c r="I68"/>
  <c r="J68" s="1"/>
  <c r="I69"/>
  <c r="J69" s="1"/>
  <c r="I6"/>
  <c r="J6" s="1"/>
  <c r="I5"/>
  <c r="J5" s="1"/>
  <c r="H6" i="39" l="1"/>
  <c r="H12" s="1"/>
  <c r="F8"/>
  <c r="F9" s="1"/>
  <c r="E8"/>
  <c r="F11" l="1"/>
  <c r="F10"/>
  <c r="E10"/>
  <c r="E9"/>
  <c r="E11"/>
  <c r="D8"/>
  <c r="D9" s="1"/>
  <c r="F12" l="1"/>
  <c r="E5" i="37" s="1"/>
  <c r="E12" i="39"/>
  <c r="D5" i="37" s="1"/>
  <c r="D10" i="39"/>
  <c r="D11"/>
  <c r="D12" s="1"/>
  <c r="C5" i="37" s="1"/>
  <c r="H71" i="32" l="1"/>
  <c r="F71"/>
  <c r="F74" s="1"/>
  <c r="F73" l="1"/>
  <c r="H74"/>
  <c r="H73"/>
  <c r="H72"/>
  <c r="F72"/>
  <c r="H75" l="1"/>
  <c r="E4" i="37" s="1"/>
  <c r="F75" i="32"/>
  <c r="D4" i="37" s="1"/>
  <c r="E6" l="1"/>
  <c r="D6"/>
  <c r="B6" l="1"/>
  <c r="D71" i="32" l="1"/>
  <c r="D73" l="1"/>
  <c r="D74"/>
  <c r="D72"/>
  <c r="D75" l="1"/>
  <c r="C4" i="37" l="1"/>
  <c r="C6" s="1"/>
</calcChain>
</file>

<file path=xl/sharedStrings.xml><?xml version="1.0" encoding="utf-8"?>
<sst xmlns="http://schemas.openxmlformats.org/spreadsheetml/2006/main" count="254" uniqueCount="165">
  <si>
    <t>ÍTEM</t>
  </si>
  <si>
    <t>UN</t>
  </si>
  <si>
    <t>1.01</t>
  </si>
  <si>
    <t>1.02</t>
  </si>
  <si>
    <t>1.03</t>
  </si>
  <si>
    <t>2.02</t>
  </si>
  <si>
    <t>2.01</t>
  </si>
  <si>
    <t>2.03</t>
  </si>
  <si>
    <t>2.04</t>
  </si>
  <si>
    <t>3.01</t>
  </si>
  <si>
    <t>3.02</t>
  </si>
  <si>
    <t>2.05</t>
  </si>
  <si>
    <t>DESCRIPCIÓN</t>
  </si>
  <si>
    <t>2.06</t>
  </si>
  <si>
    <t>INSTALACIONES CABLEADO ESTRUCTURADO</t>
  </si>
  <si>
    <t>ML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</si>
  <si>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</si>
  <si>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</si>
  <si>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</si>
  <si>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</si>
  <si>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</si>
  <si>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</si>
  <si>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</si>
  <si>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</si>
  <si>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</si>
  <si>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</si>
  <si>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</si>
  <si>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</si>
  <si>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</si>
  <si>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</si>
  <si>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</si>
  <si>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</si>
  <si>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</si>
  <si>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</si>
  <si>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</si>
  <si>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INSTALACIONES ELÉCTRICAS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</si>
  <si>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</si>
  <si>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</si>
  <si>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</si>
  <si>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</si>
  <si>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</si>
  <si>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</si>
  <si>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</si>
  <si>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</si>
  <si>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</si>
  <si>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</si>
  <si>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</si>
  <si>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</si>
  <si>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</si>
  <si>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</si>
  <si>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</si>
  <si>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VARIOS</t>
  </si>
  <si>
    <t>3.03</t>
  </si>
  <si>
    <t>3.04</t>
  </si>
  <si>
    <t>3.05</t>
  </si>
  <si>
    <t>3.06</t>
  </si>
  <si>
    <t>M2</t>
  </si>
  <si>
    <t>VALOR UNITARIO</t>
  </si>
  <si>
    <t>2.22</t>
  </si>
  <si>
    <t>2.23</t>
  </si>
  <si>
    <t>2.24</t>
  </si>
  <si>
    <t>2.25</t>
  </si>
  <si>
    <t>2.26</t>
  </si>
  <si>
    <t>2.27</t>
  </si>
  <si>
    <t>Subtotal</t>
  </si>
  <si>
    <t>CONTRIBUCIÓN OBRA PÚBLICA (artículo 6 de la ley 1106 de 2006)</t>
  </si>
  <si>
    <t>GRAN TOTAL</t>
  </si>
  <si>
    <t>Suministro Y Tendido De Cable Utp Categoría 6 Para Puntos De Red (Voz/Datos).</t>
  </si>
  <si>
    <t>Suministro, Montaje Y Ponchada De Toma Coupler Doble (Voz-Datos). Incluye Face Plate.</t>
  </si>
  <si>
    <t>Suministro, Montaje Y Ponchada De Toma Coupler Sencilla (Datos). Incluye Face Plate.</t>
  </si>
  <si>
    <t>Suministro, Montaje Y Ponchado De Modulo Sencillo Utp 1Xrj45 Cat 6 Para Patch Panel.</t>
  </si>
  <si>
    <t>Patch Cord L= 1 Mts Voz-Datos - Categoría 6.</t>
  </si>
  <si>
    <t>Patch Cord L= 1,5 Mts Datos - Categoría 6.</t>
  </si>
  <si>
    <t>Certificación Punto Lógico Nivel 6.</t>
  </si>
  <si>
    <t>Suministro Y Montaje Y Conexión De Patch Panel De 24 Puertos Cat 6.</t>
  </si>
  <si>
    <t>Suministro Y Montaje Y Conexión De Patch Panel De 48 Puertos Cat 6.</t>
  </si>
  <si>
    <t>Suministro Y Montaje De Organizador Horizontal Frontal.</t>
  </si>
  <si>
    <t>Suministro Y Montaje De Bandeja Para Rack</t>
  </si>
  <si>
    <t>Marquillas De Identificación.</t>
  </si>
  <si>
    <t>Montaje Y Ponchado De Patch Panel De 24 Puertos Existente</t>
  </si>
  <si>
    <t>Montaje Y Ponchado De Patch Panel De 48 Puertos Existente</t>
  </si>
  <si>
    <t>Montaje De Organizador Horizontal Existente</t>
  </si>
  <si>
    <t>Montaje De Bandeja Para Rack Existente</t>
  </si>
  <si>
    <t>Retiro De Cable Utp Existente.</t>
  </si>
  <si>
    <t>Retiro De Toma Coupler Doble Y/O Sencilla.</t>
  </si>
  <si>
    <t>Retiro De Patch Panel De 24 Puertos</t>
  </si>
  <si>
    <t>Retiro De Patch Panel De 48 Puertos</t>
  </si>
  <si>
    <t>Retiro De Organizador Horizontal</t>
  </si>
  <si>
    <t>Retiro De Bandeja Para Rack</t>
  </si>
  <si>
    <t>Suministro Y Tendido De Acometida En Cable Trenzado De Cobre 3No.12.</t>
  </si>
  <si>
    <t>Salida Para Toma Monofásica Doble Para Red Regulada Por Canaleta, En Cable Trenzado De Cobre 3No.12.</t>
  </si>
  <si>
    <t>Salida Para Toma Monofásica Doble Para Red Normal Por Canaleta, En Cable Trenzado De Cobre 3No.12.</t>
  </si>
  <si>
    <t>Salida Para Toma Monofásica Doble Para Impresora De La Red Normal Por Canaleta, En Cable Trenzado De Cobre 3No12.</t>
  </si>
  <si>
    <t>Salida Para Toma Monofásica Doble Para Red Regulada En Tubo Emt 1/2" Y Cable Trenzado De Cobre 3No.12.</t>
  </si>
  <si>
    <t>Salida Para Toma Monofásica Doble Para Red Normal En Tubo Emt 1/2" Y Cable Trenzado De Cobre 3No.12.</t>
  </si>
  <si>
    <t>Salida Para Lámpara En Tubo Conduit Emt De 1/2", Con Conductores De Cobre 2No12 .Incluye Proporcional Interruptor, Soportes, Cajas Y Accesorios Necesarios Para Completar La Salida.</t>
  </si>
  <si>
    <t>Salida Para Interruptor De Control De Iluminación, Con Conductores De Cobre 3No12.</t>
  </si>
  <si>
    <t>Salida Para Sensor De Movimiento De Control De Iluminación, Con Conductores De Cobre 3No12.</t>
  </si>
  <si>
    <t>Suministro, Montaje Y Conexión De Lámpara Fluorescente De Sobreponer 60X60 4X17W  Tl-8 - 117V. Con Rejilla De 24 Celdas, En Mueble Generico.</t>
  </si>
  <si>
    <t>Suministro, Montaje Y Conexión De Lámpara Fluorescente De Sobreponer 60X60 4X24W  Tl-5 - 117V. Con Rejilla De 24 Celdas En Mueble Generico.</t>
  </si>
  <si>
    <t>Suministro, Montaje Y Conexión De Lámpara Fluorescente De Sobreponer 120X30 2X32W  Tl-8 - 117V. Con Rejilla De 24 Celdas En Mueble Generico.</t>
  </si>
  <si>
    <t>Suministro, Montaje Y Conexión De Lámpara Fluorescente De Sobreponer 60X60 2X54W  Tl-5 - 117V. Con Rejilla De 24 Celdas En Mueble Generico.</t>
  </si>
  <si>
    <t>Reubicación De Lámpara Fluorescente 60X60 Existente.</t>
  </si>
  <si>
    <t>Acarreo, Limpieza Y Mantenimiento De Luminarias.</t>
  </si>
  <si>
    <t>Montaje Y Conexión De Lámpara Fluorescente</t>
  </si>
  <si>
    <t>Suministro, Montaje  E Instalación De Tubo Fluorescente T8 1X17W, En Luminarias Dañadas</t>
  </si>
  <si>
    <t>Suministro, Montaje  E Instalación De Tubo Fluorescente T5 1X24W, En Luminarias Dañadas</t>
  </si>
  <si>
    <t>Suministro, Montaje  E Instalación De Tubo Fluorescente T8 1X32W, En Luminarias Dañadas</t>
  </si>
  <si>
    <t>Suministro, Montaje  E Instalación De Tubo Fluorescente T5 1X54W, En Luminarias Dañadas</t>
  </si>
  <si>
    <t>Reubicación De Salida Para Lámpara Fluorescente Con Conductores De Cobre 3No12.</t>
  </si>
  <si>
    <t>Reubicación De Salida Para Interruptor De Control De Iluminación, Con Conductores De Cobre 3No12.</t>
  </si>
  <si>
    <t>Suministro, Montaje Y Conexión De Automático Enchufable De 3X30 Amperios.</t>
  </si>
  <si>
    <t>Suministro, Montaje Y Conexión De Automático Enchufable De 2X20 Amperios.</t>
  </si>
  <si>
    <t>Suministro, Montaje Y Conexión De Automático Enchufable De 1X20 Amperios.</t>
  </si>
  <si>
    <t>Suministro, Montaje Y Conexión De Tablero Eléctrico De 24 Circuitos 5 Hilos 225 Amperios, Con Puerta Y Chapa, Para Red Regulada.</t>
  </si>
  <si>
    <t>Suministro Y Tendido De Canaleta Perimetral De 10 X 4 Cms Pintura Electrostática.</t>
  </si>
  <si>
    <t>Suministro Y Montaje De Troquel En Tapa Canaleta Para Aparato Eléctrico O De Sistemas.</t>
  </si>
  <si>
    <t>Destapar Y Tapar Canaleta Perimetral</t>
  </si>
  <si>
    <t>Destapar Y Tapar Canaleta Por Cielo Raso.</t>
  </si>
  <si>
    <t>Diseño De Iluminación En Área Afectada Debido A Cambio De Luminarias</t>
  </si>
  <si>
    <t>Precios Mantenimiento Básico</t>
  </si>
  <si>
    <t>Suministro Y Tendido De Acometida En Alambre De Cobre 3No.12 THHN.</t>
  </si>
  <si>
    <t>Nota: Todos los precios aquí ofertados incluyen la mano de obra  en horario hábil, equipo y transporte.</t>
  </si>
  <si>
    <t>3.07</t>
  </si>
  <si>
    <t>Diseño Instalaciones internas por reformas o adecaciones</t>
  </si>
  <si>
    <t>Comparativo Estudio de Mercado</t>
  </si>
  <si>
    <t>Mantenimiento básico insumos</t>
  </si>
  <si>
    <t>Estimación de presupuesto para Mantenimiento eléctrico</t>
  </si>
  <si>
    <t>Actividad</t>
  </si>
  <si>
    <t>IVA :</t>
  </si>
  <si>
    <t>2.28</t>
  </si>
  <si>
    <t>Suministro, montaje y conexión de bala tipo led de 3 W - 120V</t>
  </si>
  <si>
    <t>2.29</t>
  </si>
  <si>
    <t>Suministro, montaje y conexión de bala tipo led de 11 W - 120V</t>
  </si>
  <si>
    <t>2.30</t>
  </si>
  <si>
    <t>Suministro, montaje y conexión de panel led de descolgar de 60X60cm.</t>
  </si>
  <si>
    <t>2.31</t>
  </si>
  <si>
    <t>Suministro, montaje y conexión de panel led de descolgar de 120X30cm.</t>
  </si>
  <si>
    <t>2.32</t>
  </si>
  <si>
    <t>Suministro y montaje de kit para fijación y descuelgue de luminaria led.</t>
  </si>
  <si>
    <t>2.33</t>
  </si>
  <si>
    <t>Derivación para conexión de luminaria led nueva. Incluye juego toma-clavija aérea con polo a tierra y cable encauchetado 3x18 AWG  y canaleta plástica de 2 cms.</t>
  </si>
  <si>
    <t>2.34</t>
  </si>
  <si>
    <t>Retiro de luminaria existente.</t>
  </si>
  <si>
    <t>Estampilla pro-UNAL (Ley 1697 - 20 de Diciembre de 2013)</t>
  </si>
  <si>
    <t>ESTAMPILLA PRO-UNAL (Ley 1697 - 20 de Diciembre de 2013)</t>
  </si>
  <si>
    <t>IVA</t>
  </si>
  <si>
    <t>Un día a la semana, disponer en sitio de un técnico calificado con el fin de realizar las actividades de mantenimiento preventivo y realizar inventario preliminar sobre las instalaciones y/o elementos defectuosos. Esto Incluye protecciones, aparatos y tableros.</t>
  </si>
  <si>
    <t>Asesoría permanente</t>
  </si>
  <si>
    <t>Asesoria profesional</t>
  </si>
  <si>
    <t>Presupuesto Mantenimiento Eléctrico ICFES 2014</t>
  </si>
  <si>
    <t>Comparativo Estudio de Mercado 2014</t>
  </si>
  <si>
    <t>Presupuesto 2014</t>
  </si>
  <si>
    <t>PROMEDIO UNITARIO ANTES DE IMPUESTOS</t>
  </si>
  <si>
    <t>AJUSTADO CON IMPUESTOS (21,5%)</t>
  </si>
  <si>
    <t>PROMEDIO UNITARIO</t>
  </si>
  <si>
    <t>PROMEDIO UNITARIO INCLUIDO IMPUESTOS (21,5%)</t>
  </si>
  <si>
    <t>EMPRESA A</t>
  </si>
  <si>
    <t>EMPRESA B</t>
  </si>
  <si>
    <t>EMPRESA C</t>
  </si>
  <si>
    <t>Cada quince días, disponer de un ingeniero electricista para tomar datos técnicos y verificar inventario.</t>
  </si>
  <si>
    <t>Asesoría x 6 meses</t>
  </si>
  <si>
    <t>PROMEDIO</t>
  </si>
  <si>
    <t>Recargo en porcentaje por trabajos en horario nocturno</t>
  </si>
  <si>
    <t>Recargo en porcentaje por trabajos en horario festivo o dominical</t>
  </si>
</sst>
</file>

<file path=xl/styles.xml><?xml version="1.0" encoding="utf-8"?>
<styleSheet xmlns="http://schemas.openxmlformats.org/spreadsheetml/2006/main">
  <numFmts count="8">
    <numFmt numFmtId="164" formatCode="&quot;$&quot;\ #,##0_);\(&quot;$&quot;\ #,##0\)"/>
    <numFmt numFmtId="165" formatCode="_(* #,##0.00_);_(* \(#,##0.00\);_(* &quot;-&quot;??_);_(@_)"/>
    <numFmt numFmtId="166" formatCode="_(* #,##0_);_(* \(#,##0\);_(* &quot;-&quot;??_);_(@_)"/>
    <numFmt numFmtId="167" formatCode="_(* #,##0.00_);_(* \(#,##0.00\);_(* \-??_);_(@_)"/>
    <numFmt numFmtId="168" formatCode="0.0%"/>
    <numFmt numFmtId="169" formatCode="0.0"/>
    <numFmt numFmtId="170" formatCode="&quot;$&quot;\ #,##0"/>
    <numFmt numFmtId="171" formatCode="_-[$$-240A]\ * #,##0_ ;_-[$$-240A]\ * \-#,##0\ ;_-[$$-240A]\ * &quot;-&quot;_ ;_-@_ "/>
  </numFmts>
  <fonts count="2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167" fontId="2" fillId="0" borderId="0"/>
    <xf numFmtId="0" fontId="1" fillId="0" borderId="0"/>
    <xf numFmtId="0" fontId="1" fillId="0" borderId="0"/>
    <xf numFmtId="167" fontId="1" fillId="0" borderId="0"/>
  </cellStyleXfs>
  <cellXfs count="154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justify" vertical="top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5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0" borderId="1" xfId="1" applyFont="1" applyFill="1" applyBorder="1" applyAlignment="1">
      <alignment vertical="center"/>
    </xf>
    <xf numFmtId="9" fontId="5" fillId="0" borderId="1" xfId="1" applyNumberFormat="1" applyFont="1" applyFill="1" applyBorder="1" applyAlignment="1">
      <alignment vertical="center" wrapText="1"/>
    </xf>
    <xf numFmtId="166" fontId="7" fillId="0" borderId="1" xfId="2" applyNumberFormat="1" applyFont="1" applyFill="1" applyBorder="1" applyAlignment="1">
      <alignment vertical="center"/>
    </xf>
    <xf numFmtId="166" fontId="5" fillId="0" borderId="1" xfId="2" applyNumberFormat="1" applyFont="1" applyBorder="1" applyAlignment="1">
      <alignment horizontal="right" vertical="center" wrapText="1"/>
    </xf>
    <xf numFmtId="166" fontId="5" fillId="0" borderId="1" xfId="2" applyNumberFormat="1" applyFont="1" applyBorder="1" applyAlignment="1">
      <alignment vertical="center" wrapText="1"/>
    </xf>
    <xf numFmtId="166" fontId="6" fillId="0" borderId="1" xfId="2" applyNumberFormat="1" applyFont="1" applyBorder="1" applyAlignment="1">
      <alignment vertical="center" wrapText="1"/>
    </xf>
    <xf numFmtId="166" fontId="5" fillId="0" borderId="0" xfId="2" applyNumberFormat="1" applyFont="1" applyFill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6" fontId="4" fillId="3" borderId="1" xfId="2" applyNumberFormat="1" applyFont="1" applyFill="1" applyBorder="1" applyAlignment="1">
      <alignment horizontal="center" vertical="center" wrapText="1"/>
    </xf>
    <xf numFmtId="166" fontId="4" fillId="4" borderId="1" xfId="2" applyNumberFormat="1" applyFont="1" applyFill="1" applyBorder="1" applyAlignment="1">
      <alignment horizontal="center" vertical="center" wrapText="1"/>
    </xf>
    <xf numFmtId="166" fontId="4" fillId="5" borderId="1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/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4" xfId="0" applyFont="1" applyBorder="1"/>
    <xf numFmtId="164" fontId="11" fillId="0" borderId="5" xfId="2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0" fontId="10" fillId="0" borderId="7" xfId="0" applyFont="1" applyBorder="1"/>
    <xf numFmtId="164" fontId="10" fillId="0" borderId="8" xfId="0" applyNumberFormat="1" applyFont="1" applyBorder="1" applyAlignment="1">
      <alignment horizontal="center"/>
    </xf>
    <xf numFmtId="164" fontId="10" fillId="6" borderId="8" xfId="0" applyNumberFormat="1" applyFont="1" applyFill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0" fontId="8" fillId="0" borderId="1" xfId="1" applyFont="1" applyFill="1" applyBorder="1" applyAlignment="1">
      <alignment horizontal="center" vertical="center" wrapText="1"/>
    </xf>
    <xf numFmtId="37" fontId="0" fillId="0" borderId="0" xfId="0" applyNumberFormat="1"/>
    <xf numFmtId="168" fontId="5" fillId="0" borderId="1" xfId="1" applyNumberFormat="1" applyFont="1" applyFill="1" applyBorder="1" applyAlignment="1">
      <alignment vertical="center" wrapText="1"/>
    </xf>
    <xf numFmtId="166" fontId="7" fillId="0" borderId="3" xfId="2" applyNumberFormat="1" applyFont="1" applyFill="1" applyBorder="1" applyAlignment="1">
      <alignment vertical="center"/>
    </xf>
    <xf numFmtId="166" fontId="5" fillId="0" borderId="3" xfId="2" applyNumberFormat="1" applyFont="1" applyBorder="1" applyAlignment="1">
      <alignment horizontal="right" vertical="center" wrapText="1"/>
    </xf>
    <xf numFmtId="166" fontId="5" fillId="0" borderId="3" xfId="2" applyNumberFormat="1" applyFont="1" applyBorder="1" applyAlignment="1">
      <alignment vertical="center" wrapText="1"/>
    </xf>
    <xf numFmtId="166" fontId="5" fillId="0" borderId="3" xfId="2" applyNumberFormat="1" applyFont="1" applyFill="1" applyBorder="1" applyAlignment="1">
      <alignment vertical="center" wrapText="1"/>
    </xf>
    <xf numFmtId="37" fontId="7" fillId="0" borderId="1" xfId="2" applyNumberFormat="1" applyFont="1" applyFill="1" applyBorder="1" applyAlignment="1">
      <alignment vertical="center"/>
    </xf>
    <xf numFmtId="37" fontId="5" fillId="0" borderId="1" xfId="2" applyNumberFormat="1" applyFont="1" applyBorder="1" applyAlignment="1">
      <alignment horizontal="right" vertical="center" wrapText="1"/>
    </xf>
    <xf numFmtId="37" fontId="5" fillId="0" borderId="1" xfId="2" applyNumberFormat="1" applyFont="1" applyBorder="1" applyAlignment="1">
      <alignment vertical="center" wrapText="1"/>
    </xf>
    <xf numFmtId="0" fontId="5" fillId="0" borderId="0" xfId="4" applyFont="1" applyAlignment="1">
      <alignment vertical="center"/>
    </xf>
    <xf numFmtId="0" fontId="5" fillId="0" borderId="0" xfId="5" applyFont="1" applyAlignment="1">
      <alignment vertical="center"/>
    </xf>
    <xf numFmtId="0" fontId="5" fillId="0" borderId="0" xfId="5" applyFont="1" applyAlignment="1">
      <alignment vertical="center" wrapText="1"/>
    </xf>
    <xf numFmtId="0" fontId="5" fillId="0" borderId="0" xfId="5" applyFont="1" applyBorder="1" applyAlignment="1">
      <alignment vertical="center" wrapText="1"/>
    </xf>
    <xf numFmtId="0" fontId="5" fillId="0" borderId="0" xfId="5" applyFont="1" applyBorder="1" applyAlignment="1">
      <alignment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5" fillId="0" borderId="0" xfId="4" applyFont="1" applyAlignment="1">
      <alignment horizontal="center" vertical="center"/>
    </xf>
    <xf numFmtId="170" fontId="6" fillId="0" borderId="1" xfId="2" applyNumberFormat="1" applyFont="1" applyBorder="1" applyAlignment="1">
      <alignment vertical="center" wrapText="1"/>
    </xf>
    <xf numFmtId="170" fontId="6" fillId="0" borderId="1" xfId="2" applyNumberFormat="1" applyFont="1" applyFill="1" applyBorder="1" applyAlignment="1">
      <alignment vertical="center"/>
    </xf>
    <xf numFmtId="164" fontId="10" fillId="8" borderId="8" xfId="0" applyNumberFormat="1" applyFont="1" applyFill="1" applyBorder="1" applyAlignment="1">
      <alignment horizontal="center"/>
    </xf>
    <xf numFmtId="0" fontId="8" fillId="0" borderId="19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66" fontId="7" fillId="0" borderId="20" xfId="2" applyNumberFormat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166" fontId="5" fillId="0" borderId="20" xfId="2" applyNumberFormat="1" applyFont="1" applyBorder="1" applyAlignment="1">
      <alignment horizontal="right" vertical="center" wrapText="1"/>
    </xf>
    <xf numFmtId="0" fontId="5" fillId="0" borderId="19" xfId="1" applyFont="1" applyBorder="1" applyAlignment="1">
      <alignment vertical="center"/>
    </xf>
    <xf numFmtId="166" fontId="5" fillId="0" borderId="20" xfId="2" applyNumberFormat="1" applyFont="1" applyBorder="1" applyAlignment="1">
      <alignment vertical="center" wrapText="1"/>
    </xf>
    <xf numFmtId="170" fontId="6" fillId="0" borderId="20" xfId="2" applyNumberFormat="1" applyFont="1" applyBorder="1" applyAlignment="1">
      <alignment vertical="center" wrapText="1"/>
    </xf>
    <xf numFmtId="170" fontId="6" fillId="0" borderId="20" xfId="2" applyNumberFormat="1" applyFont="1" applyFill="1" applyBorder="1" applyAlignment="1">
      <alignment vertical="center"/>
    </xf>
    <xf numFmtId="166" fontId="5" fillId="0" borderId="21" xfId="1" applyNumberFormat="1" applyFont="1" applyFill="1" applyBorder="1" applyAlignment="1">
      <alignment horizontal="center" vertical="center"/>
    </xf>
    <xf numFmtId="166" fontId="5" fillId="0" borderId="21" xfId="1" applyNumberFormat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9" fontId="5" fillId="0" borderId="21" xfId="0" applyNumberFormat="1" applyFont="1" applyBorder="1" applyAlignment="1">
      <alignment vertical="center"/>
    </xf>
    <xf numFmtId="0" fontId="13" fillId="0" borderId="0" xfId="4" applyFont="1" applyAlignment="1">
      <alignment vertical="center"/>
    </xf>
    <xf numFmtId="0" fontId="13" fillId="0" borderId="0" xfId="4" applyFont="1" applyFill="1" applyAlignment="1">
      <alignment vertical="center"/>
    </xf>
    <xf numFmtId="0" fontId="13" fillId="0" borderId="0" xfId="5" applyFont="1" applyAlignment="1">
      <alignment vertical="center"/>
    </xf>
    <xf numFmtId="0" fontId="13" fillId="0" borderId="0" xfId="5" applyFont="1" applyAlignment="1">
      <alignment vertical="center" wrapText="1"/>
    </xf>
    <xf numFmtId="0" fontId="13" fillId="0" borderId="0" xfId="4" applyFont="1" applyAlignment="1">
      <alignment horizontal="center" vertical="center"/>
    </xf>
    <xf numFmtId="0" fontId="12" fillId="3" borderId="22" xfId="1" applyFont="1" applyFill="1" applyBorder="1" applyAlignment="1">
      <alignment horizontal="center" vertical="center" wrapText="1"/>
    </xf>
    <xf numFmtId="0" fontId="12" fillId="4" borderId="22" xfId="1" applyFont="1" applyFill="1" applyBorder="1" applyAlignment="1">
      <alignment horizontal="center" vertical="center" wrapText="1"/>
    </xf>
    <xf numFmtId="0" fontId="12" fillId="5" borderId="22" xfId="1" applyFont="1" applyFill="1" applyBorder="1" applyAlignment="1">
      <alignment horizontal="center" vertical="center" wrapText="1"/>
    </xf>
    <xf numFmtId="0" fontId="14" fillId="2" borderId="22" xfId="5" applyFont="1" applyFill="1" applyBorder="1" applyAlignment="1">
      <alignment horizontal="center" vertical="center"/>
    </xf>
    <xf numFmtId="0" fontId="14" fillId="2" borderId="22" xfId="5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166" fontId="14" fillId="3" borderId="22" xfId="2" applyNumberFormat="1" applyFont="1" applyFill="1" applyBorder="1" applyAlignment="1">
      <alignment horizontal="center" vertical="center" wrapText="1"/>
    </xf>
    <xf numFmtId="166" fontId="14" fillId="4" borderId="22" xfId="2" applyNumberFormat="1" applyFont="1" applyFill="1" applyBorder="1" applyAlignment="1">
      <alignment horizontal="center" vertical="center" wrapText="1"/>
    </xf>
    <xf numFmtId="166" fontId="14" fillId="5" borderId="22" xfId="2" applyNumberFormat="1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vertical="center"/>
    </xf>
    <xf numFmtId="0" fontId="13" fillId="0" borderId="13" xfId="5" applyFont="1" applyFill="1" applyBorder="1" applyAlignment="1">
      <alignment vertical="center"/>
    </xf>
    <xf numFmtId="0" fontId="13" fillId="0" borderId="23" xfId="5" applyFont="1" applyFill="1" applyBorder="1" applyAlignment="1">
      <alignment vertical="center"/>
    </xf>
    <xf numFmtId="0" fontId="13" fillId="0" borderId="24" xfId="5" applyFont="1" applyFill="1" applyBorder="1" applyAlignment="1">
      <alignment vertical="center"/>
    </xf>
    <xf numFmtId="0" fontId="13" fillId="0" borderId="25" xfId="5" applyFont="1" applyFill="1" applyBorder="1" applyAlignment="1">
      <alignment vertical="center"/>
    </xf>
    <xf numFmtId="0" fontId="13" fillId="0" borderId="22" xfId="5" applyFont="1" applyFill="1" applyBorder="1" applyAlignment="1">
      <alignment horizontal="justify" vertical="top" wrapText="1"/>
    </xf>
    <xf numFmtId="169" fontId="13" fillId="0" borderId="22" xfId="5" applyNumberFormat="1" applyFont="1" applyFill="1" applyBorder="1" applyAlignment="1">
      <alignment horizontal="center" vertical="top"/>
    </xf>
    <xf numFmtId="170" fontId="13" fillId="0" borderId="22" xfId="5" applyNumberFormat="1" applyFont="1" applyFill="1" applyBorder="1" applyAlignment="1">
      <alignment horizontal="center" vertical="center"/>
    </xf>
    <xf numFmtId="171" fontId="13" fillId="0" borderId="22" xfId="5" applyNumberFormat="1" applyFont="1" applyFill="1" applyBorder="1" applyAlignment="1">
      <alignment horizontal="center" vertical="center"/>
    </xf>
    <xf numFmtId="170" fontId="13" fillId="0" borderId="22" xfId="5" applyNumberFormat="1" applyFont="1" applyBorder="1" applyAlignment="1">
      <alignment horizontal="center" vertical="center"/>
    </xf>
    <xf numFmtId="0" fontId="12" fillId="0" borderId="22" xfId="5" applyFont="1" applyFill="1" applyBorder="1" applyAlignment="1">
      <alignment vertical="center"/>
    </xf>
    <xf numFmtId="9" fontId="13" fillId="0" borderId="22" xfId="5" applyNumberFormat="1" applyFont="1" applyFill="1" applyBorder="1" applyAlignment="1">
      <alignment horizontal="center" vertical="center" wrapText="1"/>
    </xf>
    <xf numFmtId="170" fontId="13" fillId="0" borderId="22" xfId="4" applyNumberFormat="1" applyFont="1" applyBorder="1" applyAlignment="1">
      <alignment horizontal="center" vertical="center"/>
    </xf>
    <xf numFmtId="168" fontId="13" fillId="0" borderId="22" xfId="5" applyNumberFormat="1" applyFont="1" applyFill="1" applyBorder="1" applyAlignment="1">
      <alignment horizontal="center" vertical="center" wrapText="1"/>
    </xf>
    <xf numFmtId="0" fontId="12" fillId="0" borderId="22" xfId="5" applyFont="1" applyBorder="1" applyAlignment="1">
      <alignment vertical="center"/>
    </xf>
    <xf numFmtId="0" fontId="13" fillId="0" borderId="22" xfId="5" applyFont="1" applyBorder="1" applyAlignment="1">
      <alignment horizontal="center" vertical="center"/>
    </xf>
    <xf numFmtId="171" fontId="16" fillId="0" borderId="22" xfId="5" applyNumberFormat="1" applyFont="1" applyBorder="1" applyAlignment="1">
      <alignment vertical="center"/>
    </xf>
    <xf numFmtId="1" fontId="5" fillId="0" borderId="0" xfId="5" applyNumberFormat="1" applyFont="1" applyBorder="1" applyAlignment="1">
      <alignment vertical="center"/>
    </xf>
    <xf numFmtId="1" fontId="5" fillId="0" borderId="0" xfId="5" applyNumberFormat="1" applyFont="1" applyFill="1" applyBorder="1" applyAlignment="1">
      <alignment horizontal="center" vertical="center"/>
    </xf>
    <xf numFmtId="166" fontId="4" fillId="5" borderId="2" xfId="2" applyNumberFormat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/>
    </xf>
    <xf numFmtId="170" fontId="13" fillId="0" borderId="22" xfId="5" applyNumberFormat="1" applyFont="1" applyBorder="1" applyAlignment="1">
      <alignment vertical="center"/>
    </xf>
    <xf numFmtId="171" fontId="13" fillId="0" borderId="0" xfId="4" applyNumberFormat="1" applyFont="1" applyAlignment="1">
      <alignment vertical="center"/>
    </xf>
    <xf numFmtId="0" fontId="5" fillId="0" borderId="0" xfId="1" applyFont="1" applyBorder="1" applyAlignment="1">
      <alignment vertical="center" wrapText="1"/>
    </xf>
    <xf numFmtId="166" fontId="5" fillId="0" borderId="0" xfId="2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0" fontId="6" fillId="0" borderId="32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170" fontId="17" fillId="0" borderId="32" xfId="2" applyNumberFormat="1" applyFont="1" applyFill="1" applyBorder="1" applyAlignment="1">
      <alignment vertical="center"/>
    </xf>
    <xf numFmtId="166" fontId="6" fillId="0" borderId="32" xfId="2" applyNumberFormat="1" applyFont="1" applyFill="1" applyBorder="1" applyAlignment="1">
      <alignment vertical="center"/>
    </xf>
    <xf numFmtId="170" fontId="6" fillId="0" borderId="32" xfId="2" applyNumberFormat="1" applyFont="1" applyFill="1" applyBorder="1" applyAlignment="1">
      <alignment vertical="center"/>
    </xf>
    <xf numFmtId="170" fontId="6" fillId="0" borderId="33" xfId="2" applyNumberFormat="1" applyFont="1" applyFill="1" applyBorder="1" applyAlignment="1">
      <alignment vertical="center"/>
    </xf>
    <xf numFmtId="0" fontId="18" fillId="0" borderId="22" xfId="5" applyFont="1" applyBorder="1" applyAlignment="1">
      <alignment vertical="center" wrapText="1"/>
    </xf>
    <xf numFmtId="9" fontId="5" fillId="0" borderId="22" xfId="5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3" fillId="0" borderId="22" xfId="5" applyFont="1" applyBorder="1" applyAlignment="1">
      <alignment vertical="center"/>
    </xf>
    <xf numFmtId="9" fontId="13" fillId="0" borderId="22" xfId="4" applyNumberFormat="1" applyFont="1" applyBorder="1" applyAlignment="1">
      <alignment horizontal="center" vertical="center"/>
    </xf>
    <xf numFmtId="9" fontId="13" fillId="0" borderId="22" xfId="4" applyNumberFormat="1" applyFont="1" applyBorder="1" applyAlignment="1">
      <alignment vertical="center"/>
    </xf>
    <xf numFmtId="0" fontId="16" fillId="0" borderId="22" xfId="4" applyFont="1" applyBorder="1" applyAlignment="1">
      <alignment vertical="center"/>
    </xf>
    <xf numFmtId="0" fontId="8" fillId="0" borderId="17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5" borderId="29" xfId="1" applyFont="1" applyFill="1" applyBorder="1" applyAlignment="1">
      <alignment horizontal="center" vertical="center" wrapText="1"/>
    </xf>
    <xf numFmtId="9" fontId="5" fillId="0" borderId="22" xfId="4" applyNumberFormat="1" applyFont="1" applyBorder="1" applyAlignment="1">
      <alignment horizontal="center" vertical="center"/>
    </xf>
    <xf numFmtId="0" fontId="12" fillId="0" borderId="16" xfId="5" applyFont="1" applyBorder="1" applyAlignment="1">
      <alignment horizontal="center" vertical="center" wrapText="1"/>
    </xf>
    <xf numFmtId="0" fontId="12" fillId="0" borderId="0" xfId="5" applyFont="1" applyBorder="1" applyAlignment="1">
      <alignment horizontal="center" vertical="center" wrapText="1"/>
    </xf>
    <xf numFmtId="0" fontId="13" fillId="9" borderId="22" xfId="4" applyFont="1" applyFill="1" applyBorder="1" applyAlignment="1">
      <alignment horizontal="center" vertical="center" wrapText="1"/>
    </xf>
    <xf numFmtId="0" fontId="15" fillId="0" borderId="22" xfId="5" applyFont="1" applyFill="1" applyBorder="1" applyAlignment="1">
      <alignment horizontal="center" vertical="center"/>
    </xf>
    <xf numFmtId="0" fontId="5" fillId="0" borderId="26" xfId="5" applyFont="1" applyBorder="1" applyAlignment="1">
      <alignment horizontal="center" vertical="center"/>
    </xf>
    <xf numFmtId="0" fontId="5" fillId="0" borderId="27" xfId="5" applyFont="1" applyBorder="1" applyAlignment="1">
      <alignment horizontal="center" vertical="center"/>
    </xf>
    <xf numFmtId="0" fontId="5" fillId="0" borderId="28" xfId="5" applyFont="1" applyBorder="1" applyAlignment="1">
      <alignment horizontal="center" vertical="center"/>
    </xf>
    <xf numFmtId="0" fontId="12" fillId="0" borderId="16" xfId="5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center" vertical="center" wrapText="1"/>
    </xf>
    <xf numFmtId="0" fontId="12" fillId="0" borderId="22" xfId="5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/>
    </xf>
  </cellXfs>
  <cellStyles count="7">
    <cellStyle name="Cancel" xfId="1"/>
    <cellStyle name="Cancel 2" xfId="5"/>
    <cellStyle name="Millares" xfId="2" builtinId="3"/>
    <cellStyle name="Normal" xfId="0" builtinId="0"/>
    <cellStyle name="Normal 2" xfId="4"/>
    <cellStyle name="Normal 214" xfId="3"/>
    <cellStyle name="Normal 214 2" xfId="6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2"/>
  <sheetViews>
    <sheetView tabSelected="1" zoomScale="80" zoomScaleNormal="80" zoomScaleSheetLayoutView="100" workbookViewId="0">
      <pane xSplit="3" ySplit="3" topLeftCell="D4" activePane="bottomRight" state="frozen"/>
      <selection pane="topRight" activeCell="D1" sqref="D1"/>
      <selection pane="bottomLeft" activeCell="A7" sqref="A7"/>
      <selection pane="bottomRight" activeCell="B93" sqref="B93"/>
    </sheetView>
  </sheetViews>
  <sheetFormatPr baseColWidth="10" defaultRowHeight="15"/>
  <cols>
    <col min="1" max="1" width="7.28515625" style="13" customWidth="1"/>
    <col min="2" max="2" width="105.85546875" style="14" customWidth="1"/>
    <col min="3" max="3" width="8" style="13" customWidth="1"/>
    <col min="4" max="4" width="17.5703125" style="21" customWidth="1"/>
    <col min="5" max="5" width="7.140625" style="21" customWidth="1"/>
    <col min="6" max="6" width="21.7109375" style="12" customWidth="1"/>
    <col min="7" max="7" width="7.28515625" style="12" customWidth="1"/>
    <col min="8" max="8" width="22.85546875" style="12" customWidth="1"/>
    <col min="9" max="9" width="31.7109375" style="12" customWidth="1"/>
    <col min="10" max="10" width="22.140625" style="12" customWidth="1"/>
    <col min="11" max="16384" width="11.42578125" style="12"/>
  </cols>
  <sheetData>
    <row r="1" spans="1:10" s="1" customFormat="1" ht="23.25" customHeight="1">
      <c r="A1" s="132" t="s">
        <v>151</v>
      </c>
      <c r="B1" s="133"/>
      <c r="C1" s="133"/>
      <c r="D1" s="133"/>
      <c r="E1" s="133"/>
      <c r="F1" s="133"/>
      <c r="G1" s="133"/>
      <c r="H1" s="134"/>
    </row>
    <row r="2" spans="1:10" s="1" customFormat="1" ht="23.25">
      <c r="A2" s="62"/>
      <c r="B2" s="40" t="s">
        <v>120</v>
      </c>
      <c r="C2" s="138" t="s">
        <v>157</v>
      </c>
      <c r="D2" s="139"/>
      <c r="E2" s="136" t="s">
        <v>158</v>
      </c>
      <c r="F2" s="137"/>
      <c r="G2" s="140" t="s">
        <v>159</v>
      </c>
      <c r="H2" s="141"/>
      <c r="I2" s="135" t="s">
        <v>153</v>
      </c>
      <c r="J2" s="135" t="s">
        <v>154</v>
      </c>
    </row>
    <row r="3" spans="1:10" s="2" customFormat="1" ht="32.25" customHeight="1">
      <c r="A3" s="63" t="s">
        <v>0</v>
      </c>
      <c r="B3" s="22" t="s">
        <v>12</v>
      </c>
      <c r="C3" s="23" t="s">
        <v>1</v>
      </c>
      <c r="D3" s="24" t="s">
        <v>57</v>
      </c>
      <c r="E3" s="25"/>
      <c r="F3" s="25" t="s">
        <v>57</v>
      </c>
      <c r="G3" s="26"/>
      <c r="H3" s="110" t="s">
        <v>57</v>
      </c>
      <c r="I3" s="135"/>
      <c r="J3" s="135"/>
    </row>
    <row r="4" spans="1:10" s="4" customFormat="1" ht="15.75" thickBot="1">
      <c r="A4" s="64"/>
      <c r="B4" s="3" t="s">
        <v>14</v>
      </c>
      <c r="C4" s="5"/>
      <c r="D4" s="47"/>
      <c r="E4" s="43"/>
      <c r="F4" s="17"/>
      <c r="G4" s="17"/>
      <c r="H4" s="65"/>
      <c r="I4" s="111"/>
      <c r="J4" s="111"/>
    </row>
    <row r="5" spans="1:10" s="4" customFormat="1" ht="15.75" thickBot="1">
      <c r="A5" s="66" t="s">
        <v>2</v>
      </c>
      <c r="B5" s="7" t="s">
        <v>67</v>
      </c>
      <c r="C5" s="8" t="s">
        <v>15</v>
      </c>
      <c r="D5" s="48">
        <v>4862.0250000000005</v>
      </c>
      <c r="E5" s="44"/>
      <c r="F5" s="18">
        <v>5465.7311215317932</v>
      </c>
      <c r="G5" s="44"/>
      <c r="H5" s="67">
        <v>5853.9168690567594</v>
      </c>
      <c r="I5" s="72">
        <f>AVERAGE(H5,F5,D5)</f>
        <v>5393.8909968628514</v>
      </c>
      <c r="J5" s="72">
        <f>I5*1.215</f>
        <v>6553.5775611883646</v>
      </c>
    </row>
    <row r="6" spans="1:10" s="9" customFormat="1" ht="15.75" thickBot="1">
      <c r="A6" s="66" t="s">
        <v>3</v>
      </c>
      <c r="B6" s="7" t="s">
        <v>68</v>
      </c>
      <c r="C6" s="8" t="s">
        <v>1</v>
      </c>
      <c r="D6" s="48">
        <v>97761.431250000009</v>
      </c>
      <c r="E6" s="44"/>
      <c r="F6" s="18">
        <v>108760.14156527429</v>
      </c>
      <c r="G6" s="44"/>
      <c r="H6" s="67">
        <v>114529.97603355956</v>
      </c>
      <c r="I6" s="73">
        <f>AVERAGE(D6,F6,H6)</f>
        <v>107017.18294961129</v>
      </c>
      <c r="J6" s="72">
        <f t="shared" ref="J6:J69" si="0">I6*1.215</f>
        <v>130025.87728377772</v>
      </c>
    </row>
    <row r="7" spans="1:10" s="9" customFormat="1" ht="15.75" thickBot="1">
      <c r="A7" s="66" t="s">
        <v>4</v>
      </c>
      <c r="B7" s="7" t="s">
        <v>69</v>
      </c>
      <c r="C7" s="8" t="s">
        <v>1</v>
      </c>
      <c r="D7" s="48">
        <v>84390.862500000003</v>
      </c>
      <c r="E7" s="44"/>
      <c r="F7" s="18">
        <v>95594.86810058936</v>
      </c>
      <c r="G7" s="44"/>
      <c r="H7" s="67">
        <v>100474.27659340746</v>
      </c>
      <c r="I7" s="72">
        <f t="shared" ref="I7" si="1">AVERAGE(H7,F7,D7)</f>
        <v>93486.669064665606</v>
      </c>
      <c r="J7" s="72">
        <f t="shared" si="0"/>
        <v>113586.30291356872</v>
      </c>
    </row>
    <row r="8" spans="1:10" s="9" customFormat="1" ht="15.75" thickBot="1">
      <c r="A8" s="66" t="s">
        <v>16</v>
      </c>
      <c r="B8" s="7" t="s">
        <v>70</v>
      </c>
      <c r="C8" s="8" t="s">
        <v>1</v>
      </c>
      <c r="D8" s="48">
        <v>38722.556250000001</v>
      </c>
      <c r="E8" s="44"/>
      <c r="F8" s="18">
        <v>47601.154366171882</v>
      </c>
      <c r="G8" s="44"/>
      <c r="H8" s="67">
        <v>48463.966829601741</v>
      </c>
      <c r="I8" s="73">
        <f t="shared" ref="I8" si="2">AVERAGE(D8,F8,H8)</f>
        <v>44929.225815257872</v>
      </c>
      <c r="J8" s="72">
        <f t="shared" si="0"/>
        <v>54589.009365538317</v>
      </c>
    </row>
    <row r="9" spans="1:10" s="9" customFormat="1" ht="15.75" thickBot="1">
      <c r="A9" s="66" t="s">
        <v>17</v>
      </c>
      <c r="B9" s="7" t="s">
        <v>71</v>
      </c>
      <c r="C9" s="8" t="s">
        <v>1</v>
      </c>
      <c r="D9" s="48">
        <v>39764.418750000004</v>
      </c>
      <c r="E9" s="44"/>
      <c r="F9" s="18">
        <v>40805.393510331662</v>
      </c>
      <c r="G9" s="44"/>
      <c r="H9" s="67">
        <v>41674.371370126828</v>
      </c>
      <c r="I9" s="72">
        <f t="shared" ref="I9" si="3">AVERAGE(H9,F9,D9)</f>
        <v>40748.061210152831</v>
      </c>
      <c r="J9" s="72">
        <f t="shared" si="0"/>
        <v>49508.894370335693</v>
      </c>
    </row>
    <row r="10" spans="1:10" s="9" customFormat="1" ht="15.75" thickBot="1">
      <c r="A10" s="66" t="s">
        <v>18</v>
      </c>
      <c r="B10" s="7" t="s">
        <v>72</v>
      </c>
      <c r="C10" s="8" t="s">
        <v>1</v>
      </c>
      <c r="D10" s="48">
        <v>47404.743750000001</v>
      </c>
      <c r="E10" s="44"/>
      <c r="F10" s="18">
        <v>49937.994000070314</v>
      </c>
      <c r="G10" s="44"/>
      <c r="H10" s="67">
        <v>50465.073658279005</v>
      </c>
      <c r="I10" s="73">
        <f t="shared" ref="I10" si="4">AVERAGE(D10,F10,H10)</f>
        <v>49269.270469449773</v>
      </c>
      <c r="J10" s="72">
        <f t="shared" si="0"/>
        <v>59862.163620381478</v>
      </c>
    </row>
    <row r="11" spans="1:10" s="9" customFormat="1" ht="15.75" thickBot="1">
      <c r="A11" s="66" t="s">
        <v>19</v>
      </c>
      <c r="B11" s="7" t="s">
        <v>73</v>
      </c>
      <c r="C11" s="8" t="s">
        <v>1</v>
      </c>
      <c r="D11" s="48">
        <v>14933.362500000001</v>
      </c>
      <c r="E11" s="44"/>
      <c r="F11" s="18">
        <v>13723.404034240388</v>
      </c>
      <c r="G11" s="44"/>
      <c r="H11" s="67">
        <v>12186.08281728996</v>
      </c>
      <c r="I11" s="72">
        <f t="shared" ref="I11" si="5">AVERAGE(H11,F11,D11)</f>
        <v>13614.283117176783</v>
      </c>
      <c r="J11" s="72">
        <f t="shared" si="0"/>
        <v>16541.353987369792</v>
      </c>
    </row>
    <row r="12" spans="1:10" s="9" customFormat="1" ht="15.75" thickBot="1">
      <c r="A12" s="66" t="s">
        <v>20</v>
      </c>
      <c r="B12" s="7" t="s">
        <v>74</v>
      </c>
      <c r="C12" s="8" t="s">
        <v>1</v>
      </c>
      <c r="D12" s="48">
        <v>860404.78125</v>
      </c>
      <c r="E12" s="44"/>
      <c r="F12" s="18">
        <v>1203733.9635737566</v>
      </c>
      <c r="G12" s="44"/>
      <c r="H12" s="67">
        <v>1132935.6193113595</v>
      </c>
      <c r="I12" s="73">
        <f t="shared" ref="I12" si="6">AVERAGE(D12,F12,H12)</f>
        <v>1065691.4547117054</v>
      </c>
      <c r="J12" s="72">
        <f t="shared" si="0"/>
        <v>1294815.1174747222</v>
      </c>
    </row>
    <row r="13" spans="1:10" s="9" customFormat="1" ht="15.75" thickBot="1">
      <c r="A13" s="66" t="s">
        <v>21</v>
      </c>
      <c r="B13" s="7" t="s">
        <v>75</v>
      </c>
      <c r="C13" s="8" t="s">
        <v>1</v>
      </c>
      <c r="D13" s="48">
        <v>1365708.09375</v>
      </c>
      <c r="E13" s="44"/>
      <c r="F13" s="18">
        <v>1973712.8014119142</v>
      </c>
      <c r="G13" s="44"/>
      <c r="H13" s="67">
        <v>1852215.316701151</v>
      </c>
      <c r="I13" s="72">
        <f t="shared" ref="I13" si="7">AVERAGE(H13,F13,D13)</f>
        <v>1730545.403954355</v>
      </c>
      <c r="J13" s="72">
        <f t="shared" si="0"/>
        <v>2102612.6658045417</v>
      </c>
    </row>
    <row r="14" spans="1:10" s="9" customFormat="1" ht="15.75" thickBot="1">
      <c r="A14" s="66" t="s">
        <v>22</v>
      </c>
      <c r="B14" s="7" t="s">
        <v>76</v>
      </c>
      <c r="C14" s="8" t="s">
        <v>1</v>
      </c>
      <c r="D14" s="48">
        <v>130232.8125</v>
      </c>
      <c r="E14" s="44"/>
      <c r="F14" s="18">
        <v>145897.50926159276</v>
      </c>
      <c r="G14" s="44"/>
      <c r="H14" s="67">
        <v>146338.09708076064</v>
      </c>
      <c r="I14" s="73">
        <f t="shared" ref="I14" si="8">AVERAGE(D14,F14,H14)</f>
        <v>140822.80628078445</v>
      </c>
      <c r="J14" s="72">
        <f t="shared" si="0"/>
        <v>171099.70963115312</v>
      </c>
    </row>
    <row r="15" spans="1:10" s="9" customFormat="1" ht="15.75" thickBot="1">
      <c r="A15" s="66" t="s">
        <v>23</v>
      </c>
      <c r="B15" s="7" t="s">
        <v>77</v>
      </c>
      <c r="C15" s="8" t="s">
        <v>1</v>
      </c>
      <c r="D15" s="48">
        <v>159925.89375000002</v>
      </c>
      <c r="E15" s="44"/>
      <c r="F15" s="18">
        <v>177922.0277686003</v>
      </c>
      <c r="G15" s="44"/>
      <c r="H15" s="67">
        <v>182297.15959897573</v>
      </c>
      <c r="I15" s="72">
        <f t="shared" ref="I15" si="9">AVERAGE(H15,F15,D15)</f>
        <v>173381.69370585869</v>
      </c>
      <c r="J15" s="72">
        <f t="shared" si="0"/>
        <v>210658.75785261832</v>
      </c>
    </row>
    <row r="16" spans="1:10" s="9" customFormat="1" ht="15.75" thickBot="1">
      <c r="A16" s="66" t="s">
        <v>24</v>
      </c>
      <c r="B16" s="7" t="s">
        <v>78</v>
      </c>
      <c r="C16" s="8" t="s">
        <v>1</v>
      </c>
      <c r="D16" s="48">
        <v>3820.1625000000004</v>
      </c>
      <c r="E16" s="45"/>
      <c r="F16" s="18">
        <v>5837.4566105625017</v>
      </c>
      <c r="G16" s="45"/>
      <c r="H16" s="67">
        <v>4600.7697119817949</v>
      </c>
      <c r="I16" s="73">
        <f t="shared" ref="I16" si="10">AVERAGE(D16,F16,H16)</f>
        <v>4752.7962741814326</v>
      </c>
      <c r="J16" s="72">
        <f t="shared" si="0"/>
        <v>5774.6474731304406</v>
      </c>
    </row>
    <row r="17" spans="1:10" s="9" customFormat="1" ht="15.75" thickBot="1">
      <c r="A17" s="66" t="s">
        <v>25</v>
      </c>
      <c r="B17" s="7" t="s">
        <v>79</v>
      </c>
      <c r="C17" s="8" t="s">
        <v>1</v>
      </c>
      <c r="D17" s="48">
        <v>234419.0625</v>
      </c>
      <c r="E17" s="45"/>
      <c r="F17" s="18">
        <v>293078.91660468752</v>
      </c>
      <c r="G17" s="45"/>
      <c r="H17" s="67">
        <v>360342.93025166495</v>
      </c>
      <c r="I17" s="72">
        <f t="shared" ref="I17" si="11">AVERAGE(H17,F17,D17)</f>
        <v>295946.96978545078</v>
      </c>
      <c r="J17" s="72">
        <f t="shared" si="0"/>
        <v>359575.56828932272</v>
      </c>
    </row>
    <row r="18" spans="1:10" s="9" customFormat="1" ht="15.75" thickBot="1">
      <c r="A18" s="66" t="s">
        <v>26</v>
      </c>
      <c r="B18" s="7" t="s">
        <v>80</v>
      </c>
      <c r="C18" s="8" t="s">
        <v>1</v>
      </c>
      <c r="D18" s="48">
        <v>382016.25</v>
      </c>
      <c r="E18" s="45"/>
      <c r="F18" s="18">
        <v>507604.92265760869</v>
      </c>
      <c r="G18" s="45"/>
      <c r="H18" s="67">
        <v>556372.151216403</v>
      </c>
      <c r="I18" s="73">
        <f t="shared" ref="I18" si="12">AVERAGE(D18,F18,H18)</f>
        <v>481997.77462467056</v>
      </c>
      <c r="J18" s="72">
        <f t="shared" si="0"/>
        <v>585627.29616897472</v>
      </c>
    </row>
    <row r="19" spans="1:10" s="9" customFormat="1" ht="15.75" thickBot="1">
      <c r="A19" s="66" t="s">
        <v>27</v>
      </c>
      <c r="B19" s="7" t="s">
        <v>81</v>
      </c>
      <c r="C19" s="8" t="s">
        <v>1</v>
      </c>
      <c r="D19" s="48">
        <v>26046.5625</v>
      </c>
      <c r="E19" s="45"/>
      <c r="F19" s="18">
        <v>21709.549378124997</v>
      </c>
      <c r="G19" s="45"/>
      <c r="H19" s="67">
        <v>55608.476890689039</v>
      </c>
      <c r="I19" s="72">
        <f t="shared" ref="I19" si="13">AVERAGE(H19,F19,D19)</f>
        <v>34454.862922938009</v>
      </c>
      <c r="J19" s="72">
        <f t="shared" si="0"/>
        <v>41862.658451369687</v>
      </c>
    </row>
    <row r="20" spans="1:10" s="9" customFormat="1" ht="15.75" thickBot="1">
      <c r="A20" s="66" t="s">
        <v>28</v>
      </c>
      <c r="B20" s="7" t="s">
        <v>82</v>
      </c>
      <c r="C20" s="8" t="s">
        <v>1</v>
      </c>
      <c r="D20" s="48">
        <v>17364.375</v>
      </c>
      <c r="E20" s="45"/>
      <c r="F20" s="18">
        <v>30152.151914062502</v>
      </c>
      <c r="G20" s="45"/>
      <c r="H20" s="67">
        <v>24714.878618084018</v>
      </c>
      <c r="I20" s="73">
        <f t="shared" ref="I20" si="14">AVERAGE(D20,F20,H20)</f>
        <v>24077.13517738217</v>
      </c>
      <c r="J20" s="72">
        <f t="shared" si="0"/>
        <v>29253.719240519338</v>
      </c>
    </row>
    <row r="21" spans="1:10" s="9" customFormat="1" ht="15.75" thickBot="1">
      <c r="A21" s="66" t="s">
        <v>29</v>
      </c>
      <c r="B21" s="7" t="s">
        <v>83</v>
      </c>
      <c r="C21" s="8" t="s">
        <v>15</v>
      </c>
      <c r="D21" s="48">
        <v>868.21875</v>
      </c>
      <c r="E21" s="45"/>
      <c r="F21" s="18">
        <v>753.80379785156254</v>
      </c>
      <c r="G21" s="45"/>
      <c r="H21" s="67">
        <v>870.24220486211334</v>
      </c>
      <c r="I21" s="72">
        <f t="shared" ref="I21" si="15">AVERAGE(H21,F21,D21)</f>
        <v>830.75491757122529</v>
      </c>
      <c r="J21" s="72">
        <f t="shared" si="0"/>
        <v>1009.3672248490388</v>
      </c>
    </row>
    <row r="22" spans="1:10" s="9" customFormat="1" ht="15.75" thickBot="1">
      <c r="A22" s="66" t="s">
        <v>30</v>
      </c>
      <c r="B22" s="7" t="s">
        <v>84</v>
      </c>
      <c r="C22" s="8" t="s">
        <v>1</v>
      </c>
      <c r="D22" s="48">
        <v>6077.53125</v>
      </c>
      <c r="E22" s="45"/>
      <c r="F22" s="18">
        <v>5909.8217751562497</v>
      </c>
      <c r="G22" s="45"/>
      <c r="H22" s="67">
        <v>7568.9315767882308</v>
      </c>
      <c r="I22" s="73">
        <f t="shared" ref="I22" si="16">AVERAGE(D22,F22,H22)</f>
        <v>6518.7615339814938</v>
      </c>
      <c r="J22" s="72">
        <f t="shared" si="0"/>
        <v>7920.2952637875151</v>
      </c>
    </row>
    <row r="23" spans="1:10" s="9" customFormat="1" ht="15.75" thickBot="1">
      <c r="A23" s="66" t="s">
        <v>31</v>
      </c>
      <c r="B23" s="7" t="s">
        <v>85</v>
      </c>
      <c r="C23" s="8" t="s">
        <v>1</v>
      </c>
      <c r="D23" s="48">
        <v>86821.875</v>
      </c>
      <c r="E23" s="45"/>
      <c r="F23" s="18">
        <v>150760.75957031251</v>
      </c>
      <c r="G23" s="45"/>
      <c r="H23" s="67">
        <v>147112.37272669058</v>
      </c>
      <c r="I23" s="72">
        <f t="shared" ref="I23" si="17">AVERAGE(H23,F23,D23)</f>
        <v>128231.66909900102</v>
      </c>
      <c r="J23" s="72">
        <f t="shared" si="0"/>
        <v>155801.47795528625</v>
      </c>
    </row>
    <row r="24" spans="1:10" s="9" customFormat="1" ht="15.75" thickBot="1">
      <c r="A24" s="66" t="s">
        <v>32</v>
      </c>
      <c r="B24" s="7" t="s">
        <v>86</v>
      </c>
      <c r="C24" s="8" t="s">
        <v>1</v>
      </c>
      <c r="D24" s="48">
        <v>138915</v>
      </c>
      <c r="E24" s="45"/>
      <c r="F24" s="18">
        <v>192973.77225000001</v>
      </c>
      <c r="G24" s="45"/>
      <c r="H24" s="67">
        <v>208125.29362597066</v>
      </c>
      <c r="I24" s="73">
        <f t="shared" ref="I24" si="18">AVERAGE(D24,F24,H24)</f>
        <v>180004.68862532359</v>
      </c>
      <c r="J24" s="72">
        <f t="shared" si="0"/>
        <v>218705.69667976818</v>
      </c>
    </row>
    <row r="25" spans="1:10" s="9" customFormat="1" ht="15.75" thickBot="1">
      <c r="A25" s="66" t="s">
        <v>33</v>
      </c>
      <c r="B25" s="7" t="s">
        <v>87</v>
      </c>
      <c r="C25" s="8" t="s">
        <v>1</v>
      </c>
      <c r="D25" s="48">
        <v>17364.375</v>
      </c>
      <c r="E25" s="45"/>
      <c r="F25" s="18">
        <v>48243.443062500002</v>
      </c>
      <c r="G25" s="45"/>
      <c r="H25" s="67">
        <v>24714.878618084018</v>
      </c>
      <c r="I25" s="72">
        <f t="shared" ref="I25" si="19">AVERAGE(H25,F25,D25)</f>
        <v>30107.565560194675</v>
      </c>
      <c r="J25" s="72">
        <f t="shared" si="0"/>
        <v>36580.692155636534</v>
      </c>
    </row>
    <row r="26" spans="1:10" s="9" customFormat="1" ht="15.75" thickBot="1">
      <c r="A26" s="66" t="s">
        <v>34</v>
      </c>
      <c r="B26" s="7" t="s">
        <v>88</v>
      </c>
      <c r="C26" s="8" t="s">
        <v>1</v>
      </c>
      <c r="D26" s="48">
        <v>13891.5</v>
      </c>
      <c r="E26" s="45"/>
      <c r="F26" s="18">
        <v>15437.901780000002</v>
      </c>
      <c r="G26" s="45"/>
      <c r="H26" s="67">
        <v>15817.522315573769</v>
      </c>
      <c r="I26" s="73">
        <f t="shared" ref="I26" si="20">AVERAGE(D26,F26,H26)</f>
        <v>15048.974698524589</v>
      </c>
      <c r="J26" s="72">
        <f t="shared" si="0"/>
        <v>18284.504258707377</v>
      </c>
    </row>
    <row r="27" spans="1:10" s="4" customFormat="1" ht="15.75" thickBot="1">
      <c r="A27" s="64"/>
      <c r="B27" s="3" t="s">
        <v>35</v>
      </c>
      <c r="C27" s="5"/>
      <c r="D27" s="47"/>
      <c r="E27" s="43"/>
      <c r="F27" s="17"/>
      <c r="G27" s="43"/>
      <c r="H27" s="65"/>
      <c r="I27" s="72"/>
      <c r="J27" s="72">
        <f t="shared" si="0"/>
        <v>0</v>
      </c>
    </row>
    <row r="28" spans="1:10" s="4" customFormat="1" ht="15.75" thickBot="1">
      <c r="A28" s="66" t="s">
        <v>6</v>
      </c>
      <c r="B28" s="7" t="s">
        <v>121</v>
      </c>
      <c r="C28" s="8" t="s">
        <v>15</v>
      </c>
      <c r="D28" s="48">
        <v>11286.84375</v>
      </c>
      <c r="E28" s="45"/>
      <c r="F28" s="18">
        <v>12278.828128859186</v>
      </c>
      <c r="G28" s="45"/>
      <c r="H28" s="67">
        <v>13649.720543974507</v>
      </c>
      <c r="I28" s="73">
        <f t="shared" ref="I28" si="21">AVERAGE(D28,F28,H28)</f>
        <v>12405.130807611231</v>
      </c>
      <c r="J28" s="72">
        <f t="shared" si="0"/>
        <v>15072.233931247647</v>
      </c>
    </row>
    <row r="29" spans="1:10" s="4" customFormat="1" ht="15.75" thickBot="1">
      <c r="A29" s="66" t="s">
        <v>5</v>
      </c>
      <c r="B29" s="7" t="s">
        <v>89</v>
      </c>
      <c r="C29" s="8" t="s">
        <v>15</v>
      </c>
      <c r="D29" s="48">
        <v>15280.650000000001</v>
      </c>
      <c r="E29" s="45"/>
      <c r="F29" s="18">
        <v>15437.901780000002</v>
      </c>
      <c r="G29" s="45"/>
      <c r="H29" s="67">
        <v>19158.360362206473</v>
      </c>
      <c r="I29" s="72">
        <f t="shared" ref="I29" si="22">AVERAGE(H29,F29,D29)</f>
        <v>16625.637380735494</v>
      </c>
      <c r="J29" s="72">
        <f t="shared" si="0"/>
        <v>20200.149417593628</v>
      </c>
    </row>
    <row r="30" spans="1:10" s="9" customFormat="1" ht="15.75" thickBot="1">
      <c r="A30" s="66" t="s">
        <v>7</v>
      </c>
      <c r="B30" s="7" t="s">
        <v>90</v>
      </c>
      <c r="C30" s="8" t="s">
        <v>1</v>
      </c>
      <c r="D30" s="48">
        <v>109916.49375000001</v>
      </c>
      <c r="E30" s="45"/>
      <c r="F30" s="18">
        <v>120665.5240778406</v>
      </c>
      <c r="G30" s="45"/>
      <c r="H30" s="67">
        <v>130991.79892329985</v>
      </c>
      <c r="I30" s="73">
        <f t="shared" ref="I30" si="23">AVERAGE(D30,F30,H30)</f>
        <v>120524.60558371349</v>
      </c>
      <c r="J30" s="72">
        <f t="shared" si="0"/>
        <v>146437.3957842119</v>
      </c>
    </row>
    <row r="31" spans="1:10" s="9" customFormat="1" ht="15.75" thickBot="1">
      <c r="A31" s="66" t="s">
        <v>8</v>
      </c>
      <c r="B31" s="7" t="s">
        <v>91</v>
      </c>
      <c r="C31" s="8" t="s">
        <v>1</v>
      </c>
      <c r="D31" s="48">
        <v>93246.693750000006</v>
      </c>
      <c r="E31" s="45"/>
      <c r="F31" s="18">
        <v>99229.054440014734</v>
      </c>
      <c r="G31" s="45"/>
      <c r="H31" s="67">
        <v>100380.3497495531</v>
      </c>
      <c r="I31" s="72">
        <f t="shared" ref="I31" si="24">AVERAGE(H31,F31,D31)</f>
        <v>97618.699313189296</v>
      </c>
      <c r="J31" s="72">
        <f t="shared" si="0"/>
        <v>118606.719665525</v>
      </c>
    </row>
    <row r="32" spans="1:10" s="9" customFormat="1" ht="30.75" thickBot="1">
      <c r="A32" s="66" t="s">
        <v>11</v>
      </c>
      <c r="B32" s="10" t="s">
        <v>92</v>
      </c>
      <c r="C32" s="11" t="s">
        <v>1</v>
      </c>
      <c r="D32" s="48">
        <v>120856.05</v>
      </c>
      <c r="E32" s="46"/>
      <c r="F32" s="18">
        <v>116849.47857282001</v>
      </c>
      <c r="G32" s="46"/>
      <c r="H32" s="67">
        <v>104106.80557093729</v>
      </c>
      <c r="I32" s="73">
        <f t="shared" ref="I32" si="25">AVERAGE(D32,F32,H32)</f>
        <v>113937.44471458577</v>
      </c>
      <c r="J32" s="72">
        <f t="shared" si="0"/>
        <v>138433.99532822173</v>
      </c>
    </row>
    <row r="33" spans="1:10" s="9" customFormat="1" ht="15.75" thickBot="1">
      <c r="A33" s="66" t="s">
        <v>13</v>
      </c>
      <c r="B33" s="7" t="s">
        <v>93</v>
      </c>
      <c r="C33" s="11" t="s">
        <v>1</v>
      </c>
      <c r="D33" s="48">
        <v>145305.09000000003</v>
      </c>
      <c r="E33" s="46"/>
      <c r="F33" s="18">
        <v>154678.16249016928</v>
      </c>
      <c r="G33" s="46"/>
      <c r="H33" s="67">
        <v>169171.10699732471</v>
      </c>
      <c r="I33" s="72">
        <f t="shared" ref="I33" si="26">AVERAGE(H33,F33,D33)</f>
        <v>156384.78649583136</v>
      </c>
      <c r="J33" s="72">
        <f t="shared" si="0"/>
        <v>190007.51559243511</v>
      </c>
    </row>
    <row r="34" spans="1:10" s="9" customFormat="1" ht="15.75" thickBot="1">
      <c r="A34" s="66" t="s">
        <v>36</v>
      </c>
      <c r="B34" s="7" t="s">
        <v>94</v>
      </c>
      <c r="C34" s="11" t="s">
        <v>1</v>
      </c>
      <c r="D34" s="48">
        <v>124676.21250000001</v>
      </c>
      <c r="E34" s="46"/>
      <c r="F34" s="18">
        <v>143760.99850492631</v>
      </c>
      <c r="G34" s="46"/>
      <c r="H34" s="67">
        <v>148844.779026976</v>
      </c>
      <c r="I34" s="73">
        <f t="shared" ref="I34" si="27">AVERAGE(D34,F34,H34)</f>
        <v>139093.99667730078</v>
      </c>
      <c r="J34" s="72">
        <f t="shared" si="0"/>
        <v>168999.20596292045</v>
      </c>
    </row>
    <row r="35" spans="1:10" s="9" customFormat="1" ht="30.75" thickBot="1">
      <c r="A35" s="66" t="s">
        <v>37</v>
      </c>
      <c r="B35" s="10" t="s">
        <v>95</v>
      </c>
      <c r="C35" s="11" t="s">
        <v>1</v>
      </c>
      <c r="D35" s="48">
        <v>113389.36875000001</v>
      </c>
      <c r="E35" s="46"/>
      <c r="F35" s="18">
        <v>129217.5773419445</v>
      </c>
      <c r="G35" s="46"/>
      <c r="H35" s="67">
        <v>138812.52208454412</v>
      </c>
      <c r="I35" s="72">
        <f t="shared" ref="I35" si="28">AVERAGE(H35,F35,D35)</f>
        <v>127139.82272549621</v>
      </c>
      <c r="J35" s="72">
        <f t="shared" si="0"/>
        <v>154474.8846114779</v>
      </c>
    </row>
    <row r="36" spans="1:10" s="9" customFormat="1" ht="15.75" thickBot="1">
      <c r="A36" s="66" t="s">
        <v>38</v>
      </c>
      <c r="B36" s="10" t="s">
        <v>96</v>
      </c>
      <c r="C36" s="8" t="s">
        <v>1</v>
      </c>
      <c r="D36" s="48">
        <v>89426.53125</v>
      </c>
      <c r="E36" s="45"/>
      <c r="F36" s="18">
        <v>120939.19835776524</v>
      </c>
      <c r="G36" s="45"/>
      <c r="H36" s="67">
        <v>110539.69108737493</v>
      </c>
      <c r="I36" s="73">
        <f t="shared" ref="I36" si="29">AVERAGE(D36,F36,H36)</f>
        <v>106968.47356504672</v>
      </c>
      <c r="J36" s="72">
        <f t="shared" si="0"/>
        <v>129966.69538153177</v>
      </c>
    </row>
    <row r="37" spans="1:10" s="9" customFormat="1" ht="15.75" thickBot="1">
      <c r="A37" s="66" t="s">
        <v>39</v>
      </c>
      <c r="B37" s="10" t="s">
        <v>97</v>
      </c>
      <c r="C37" s="8" t="s">
        <v>1</v>
      </c>
      <c r="D37" s="48">
        <v>113389.36875000001</v>
      </c>
      <c r="E37" s="45"/>
      <c r="F37" s="18">
        <v>120441.67630466959</v>
      </c>
      <c r="G37" s="45"/>
      <c r="H37" s="67">
        <v>139584.7241941535</v>
      </c>
      <c r="I37" s="72">
        <f t="shared" ref="I37" si="30">AVERAGE(H37,F37,D37)</f>
        <v>124471.92308294104</v>
      </c>
      <c r="J37" s="72">
        <f t="shared" si="0"/>
        <v>151233.38654577336</v>
      </c>
    </row>
    <row r="38" spans="1:10" s="9" customFormat="1" ht="30.75" thickBot="1">
      <c r="A38" s="66" t="s">
        <v>40</v>
      </c>
      <c r="B38" s="10" t="s">
        <v>98</v>
      </c>
      <c r="C38" s="11" t="s">
        <v>1</v>
      </c>
      <c r="D38" s="48">
        <v>286512.1875</v>
      </c>
      <c r="E38" s="46"/>
      <c r="F38" s="18">
        <v>437809.24579218752</v>
      </c>
      <c r="G38" s="46"/>
      <c r="H38" s="67">
        <v>355447.73923789611</v>
      </c>
      <c r="I38" s="73">
        <f t="shared" ref="I38" si="31">AVERAGE(D38,F38,H38)</f>
        <v>359923.05751002789</v>
      </c>
      <c r="J38" s="72">
        <f t="shared" si="0"/>
        <v>437306.51487468393</v>
      </c>
    </row>
    <row r="39" spans="1:10" s="9" customFormat="1" ht="30.75" thickBot="1">
      <c r="A39" s="66" t="s">
        <v>41</v>
      </c>
      <c r="B39" s="10" t="s">
        <v>99</v>
      </c>
      <c r="C39" s="11" t="s">
        <v>1</v>
      </c>
      <c r="D39" s="48">
        <v>393824.02500000002</v>
      </c>
      <c r="E39" s="46"/>
      <c r="F39" s="18">
        <v>496311.56053504208</v>
      </c>
      <c r="G39" s="46"/>
      <c r="H39" s="67">
        <v>486711.27792031935</v>
      </c>
      <c r="I39" s="72">
        <f t="shared" ref="I39" si="32">AVERAGE(H39,F39,D39)</f>
        <v>458948.95448512048</v>
      </c>
      <c r="J39" s="72">
        <f t="shared" si="0"/>
        <v>557622.97969942144</v>
      </c>
    </row>
    <row r="40" spans="1:10" s="9" customFormat="1" ht="30.75" thickBot="1">
      <c r="A40" s="66" t="s">
        <v>42</v>
      </c>
      <c r="B40" s="10" t="s">
        <v>100</v>
      </c>
      <c r="C40" s="11" t="s">
        <v>1</v>
      </c>
      <c r="D40" s="48">
        <v>309085.875</v>
      </c>
      <c r="E40" s="46"/>
      <c r="F40" s="18">
        <v>355475.63953308144</v>
      </c>
      <c r="G40" s="46"/>
      <c r="H40" s="67">
        <v>385746.90351496259</v>
      </c>
      <c r="I40" s="73">
        <f t="shared" ref="I40" si="33">AVERAGE(D40,F40,H40)</f>
        <v>350102.80601601466</v>
      </c>
      <c r="J40" s="72">
        <f t="shared" si="0"/>
        <v>425374.90930945781</v>
      </c>
    </row>
    <row r="41" spans="1:10" s="9" customFormat="1" ht="30.75" thickBot="1">
      <c r="A41" s="66" t="s">
        <v>43</v>
      </c>
      <c r="B41" s="10" t="s">
        <v>101</v>
      </c>
      <c r="C41" s="11" t="s">
        <v>1</v>
      </c>
      <c r="D41" s="48">
        <v>375070.5</v>
      </c>
      <c r="E41" s="46"/>
      <c r="F41" s="18">
        <v>416823.34806000005</v>
      </c>
      <c r="G41" s="46"/>
      <c r="H41" s="67">
        <v>461238.95072213112</v>
      </c>
      <c r="I41" s="72">
        <f t="shared" ref="I41" si="34">AVERAGE(H41,F41,D41)</f>
        <v>417710.93292737706</v>
      </c>
      <c r="J41" s="72">
        <f t="shared" si="0"/>
        <v>507518.78350676317</v>
      </c>
    </row>
    <row r="42" spans="1:10" s="9" customFormat="1" ht="15.75" thickBot="1">
      <c r="A42" s="66" t="s">
        <v>44</v>
      </c>
      <c r="B42" s="10" t="s">
        <v>102</v>
      </c>
      <c r="C42" s="11" t="s">
        <v>1</v>
      </c>
      <c r="D42" s="48">
        <v>32297.737500000003</v>
      </c>
      <c r="E42" s="46"/>
      <c r="F42" s="18">
        <v>33380.603123805005</v>
      </c>
      <c r="G42" s="46"/>
      <c r="H42" s="67">
        <v>38865.27003051067</v>
      </c>
      <c r="I42" s="73">
        <f t="shared" ref="I42" si="35">AVERAGE(D42,F42,H42)</f>
        <v>34847.870218105229</v>
      </c>
      <c r="J42" s="72">
        <f t="shared" si="0"/>
        <v>42340.162314997855</v>
      </c>
    </row>
    <row r="43" spans="1:10" s="9" customFormat="1" ht="15.75" thickBot="1">
      <c r="A43" s="66" t="s">
        <v>45</v>
      </c>
      <c r="B43" s="10" t="s">
        <v>103</v>
      </c>
      <c r="C43" s="11" t="s">
        <v>1</v>
      </c>
      <c r="D43" s="48">
        <v>15107.00625</v>
      </c>
      <c r="E43" s="46"/>
      <c r="F43" s="18">
        <v>18257.731027003123</v>
      </c>
      <c r="G43" s="46"/>
      <c r="H43" s="67">
        <v>18706.691626027794</v>
      </c>
      <c r="I43" s="72">
        <f t="shared" ref="I43" si="36">AVERAGE(H43,F43,D43)</f>
        <v>17357.142967676973</v>
      </c>
      <c r="J43" s="72">
        <f t="shared" si="0"/>
        <v>21088.928705727525</v>
      </c>
    </row>
    <row r="44" spans="1:10" s="9" customFormat="1" ht="15.75" thickBot="1">
      <c r="A44" s="66" t="s">
        <v>46</v>
      </c>
      <c r="B44" s="10" t="s">
        <v>104</v>
      </c>
      <c r="C44" s="11" t="s">
        <v>1</v>
      </c>
      <c r="D44" s="48">
        <v>21705.46875</v>
      </c>
      <c r="E44" s="46"/>
      <c r="F44" s="18">
        <v>20938.994384765625</v>
      </c>
      <c r="G44" s="46"/>
      <c r="H44" s="67">
        <v>25744.665227170852</v>
      </c>
      <c r="I44" s="73">
        <f t="shared" ref="I44" si="37">AVERAGE(D44,F44,H44)</f>
        <v>22796.376120645495</v>
      </c>
      <c r="J44" s="72">
        <f t="shared" si="0"/>
        <v>27697.596986584278</v>
      </c>
    </row>
    <row r="45" spans="1:10" s="9" customFormat="1" ht="15.75" thickBot="1">
      <c r="A45" s="66" t="s">
        <v>47</v>
      </c>
      <c r="B45" s="10" t="s">
        <v>105</v>
      </c>
      <c r="C45" s="11" t="s">
        <v>1</v>
      </c>
      <c r="D45" s="48">
        <v>11286.84375</v>
      </c>
      <c r="E45" s="46"/>
      <c r="F45" s="18">
        <v>15679.118995312501</v>
      </c>
      <c r="G45" s="46"/>
      <c r="H45" s="67">
        <v>13739.52133702697</v>
      </c>
      <c r="I45" s="72">
        <f t="shared" ref="I45" si="38">AVERAGE(H45,F45,D45)</f>
        <v>13568.494694113157</v>
      </c>
      <c r="J45" s="72">
        <f t="shared" si="0"/>
        <v>16485.721053347486</v>
      </c>
    </row>
    <row r="46" spans="1:10" s="9" customFormat="1" ht="15.75" thickBot="1">
      <c r="A46" s="66" t="s">
        <v>48</v>
      </c>
      <c r="B46" s="10" t="s">
        <v>106</v>
      </c>
      <c r="C46" s="11" t="s">
        <v>1</v>
      </c>
      <c r="D46" s="48">
        <v>16148.868750000001</v>
      </c>
      <c r="E46" s="46"/>
      <c r="F46" s="18">
        <v>21288.649951406253</v>
      </c>
      <c r="G46" s="46"/>
      <c r="H46" s="67">
        <v>19610.916070441162</v>
      </c>
      <c r="I46" s="73">
        <f t="shared" ref="I46" si="39">AVERAGE(D46,F46,H46)</f>
        <v>19016.144923949138</v>
      </c>
      <c r="J46" s="72">
        <f t="shared" si="0"/>
        <v>23104.616082598204</v>
      </c>
    </row>
    <row r="47" spans="1:10" s="9" customFormat="1" ht="15.75" thickBot="1">
      <c r="A47" s="66" t="s">
        <v>49</v>
      </c>
      <c r="B47" s="10" t="s">
        <v>107</v>
      </c>
      <c r="C47" s="11" t="s">
        <v>1</v>
      </c>
      <c r="D47" s="48">
        <v>14933.362500000001</v>
      </c>
      <c r="E47" s="46"/>
      <c r="F47" s="18">
        <v>14504.410767896343</v>
      </c>
      <c r="G47" s="46"/>
      <c r="H47" s="67">
        <v>18098.142797955388</v>
      </c>
      <c r="I47" s="72">
        <f t="shared" ref="I47" si="40">AVERAGE(H47,F47,D47)</f>
        <v>15845.305355283912</v>
      </c>
      <c r="J47" s="72">
        <f t="shared" si="0"/>
        <v>19252.046006669952</v>
      </c>
    </row>
    <row r="48" spans="1:10" s="9" customFormat="1" ht="15.75" thickBot="1">
      <c r="A48" s="66" t="s">
        <v>50</v>
      </c>
      <c r="B48" s="10" t="s">
        <v>108</v>
      </c>
      <c r="C48" s="11" t="s">
        <v>1</v>
      </c>
      <c r="D48" s="48">
        <v>18406.237499999999</v>
      </c>
      <c r="E48" s="46"/>
      <c r="F48" s="18">
        <v>20076.419490749999</v>
      </c>
      <c r="G48" s="46"/>
      <c r="H48" s="67">
        <v>22039.394932761268</v>
      </c>
      <c r="I48" s="73">
        <f t="shared" ref="I48" si="41">AVERAGE(D48,F48,H48)</f>
        <v>20174.017307837086</v>
      </c>
      <c r="J48" s="72">
        <f t="shared" si="0"/>
        <v>24511.43102902206</v>
      </c>
    </row>
    <row r="49" spans="1:10" s="9" customFormat="1" ht="15.75" thickBot="1">
      <c r="A49" s="66" t="s">
        <v>58</v>
      </c>
      <c r="B49" s="10" t="s">
        <v>109</v>
      </c>
      <c r="C49" s="8" t="s">
        <v>1</v>
      </c>
      <c r="D49" s="48">
        <v>84911.793749999997</v>
      </c>
      <c r="E49" s="45"/>
      <c r="F49" s="18">
        <v>96455.019636689467</v>
      </c>
      <c r="G49" s="45"/>
      <c r="H49" s="67">
        <v>90920.715231305658</v>
      </c>
      <c r="I49" s="72">
        <f t="shared" ref="I49" si="42">AVERAGE(H49,F49,D49)</f>
        <v>90762.509539331717</v>
      </c>
      <c r="J49" s="72">
        <f t="shared" si="0"/>
        <v>110276.44909028805</v>
      </c>
    </row>
    <row r="50" spans="1:10" s="9" customFormat="1" ht="15.75" thickBot="1">
      <c r="A50" s="66" t="s">
        <v>59</v>
      </c>
      <c r="B50" s="10" t="s">
        <v>110</v>
      </c>
      <c r="C50" s="8"/>
      <c r="D50" s="48">
        <v>68762.925000000003</v>
      </c>
      <c r="E50" s="45"/>
      <c r="F50" s="18">
        <v>78478.669785155609</v>
      </c>
      <c r="G50" s="45"/>
      <c r="H50" s="67">
        <v>86126.40900829919</v>
      </c>
      <c r="I50" s="73">
        <f t="shared" ref="I50" si="43">AVERAGE(D50,F50,H50)</f>
        <v>77789.334597818262</v>
      </c>
      <c r="J50" s="72">
        <f t="shared" si="0"/>
        <v>94514.041536349192</v>
      </c>
    </row>
    <row r="51" spans="1:10" s="9" customFormat="1" ht="15.75" thickBot="1">
      <c r="A51" s="66" t="s">
        <v>60</v>
      </c>
      <c r="B51" s="10" t="s">
        <v>111</v>
      </c>
      <c r="C51" s="8" t="s">
        <v>1</v>
      </c>
      <c r="D51" s="48">
        <v>148118.11874999999</v>
      </c>
      <c r="E51" s="45"/>
      <c r="F51" s="18">
        <v>177284.66345082101</v>
      </c>
      <c r="G51" s="45"/>
      <c r="H51" s="67">
        <v>180549.88068700294</v>
      </c>
      <c r="I51" s="72">
        <f t="shared" ref="I51" si="44">AVERAGE(H51,F51,D51)</f>
        <v>168650.88762927466</v>
      </c>
      <c r="J51" s="72">
        <f t="shared" si="0"/>
        <v>204910.82846956872</v>
      </c>
    </row>
    <row r="52" spans="1:10" s="9" customFormat="1" ht="15.75" thickBot="1">
      <c r="A52" s="66" t="s">
        <v>61</v>
      </c>
      <c r="B52" s="10" t="s">
        <v>112</v>
      </c>
      <c r="C52" s="11" t="s">
        <v>1</v>
      </c>
      <c r="D52" s="48">
        <v>100366.08750000001</v>
      </c>
      <c r="E52" s="46"/>
      <c r="F52" s="18">
        <v>134760.55545227634</v>
      </c>
      <c r="G52" s="46"/>
      <c r="H52" s="67">
        <v>124914.45549537038</v>
      </c>
      <c r="I52" s="73">
        <f t="shared" ref="I52" si="45">AVERAGE(D52,F52,H52)</f>
        <v>120013.69948254891</v>
      </c>
      <c r="J52" s="72">
        <f t="shared" si="0"/>
        <v>145816.64487129694</v>
      </c>
    </row>
    <row r="53" spans="1:10" s="9" customFormat="1" ht="15.75" thickBot="1">
      <c r="A53" s="66" t="s">
        <v>62</v>
      </c>
      <c r="B53" s="10" t="s">
        <v>113</v>
      </c>
      <c r="C53" s="11" t="s">
        <v>1</v>
      </c>
      <c r="D53" s="48">
        <v>30387.65625</v>
      </c>
      <c r="E53" s="46"/>
      <c r="F53" s="18">
        <v>46460.863012234673</v>
      </c>
      <c r="G53" s="46"/>
      <c r="H53" s="67">
        <v>45872.312586595333</v>
      </c>
      <c r="I53" s="72">
        <f t="shared" ref="I53" si="46">AVERAGE(H53,F53,D53)</f>
        <v>40906.943949610002</v>
      </c>
      <c r="J53" s="72">
        <f t="shared" si="0"/>
        <v>49701.936898776155</v>
      </c>
    </row>
    <row r="54" spans="1:10" s="9" customFormat="1" ht="30.75" thickBot="1">
      <c r="A54" s="66" t="s">
        <v>63</v>
      </c>
      <c r="B54" s="10" t="s">
        <v>114</v>
      </c>
      <c r="C54" s="11" t="s">
        <v>1</v>
      </c>
      <c r="D54" s="48">
        <v>871691.625</v>
      </c>
      <c r="E54" s="46"/>
      <c r="F54" s="18">
        <v>745861.38806884969</v>
      </c>
      <c r="G54" s="46"/>
      <c r="H54" s="67">
        <v>1112187.1912985081</v>
      </c>
      <c r="I54" s="73">
        <f t="shared" ref="I54" si="47">AVERAGE(D54,F54,H54)</f>
        <v>909913.40145578596</v>
      </c>
      <c r="J54" s="72">
        <f t="shared" si="0"/>
        <v>1105544.7827687801</v>
      </c>
    </row>
    <row r="55" spans="1:10" s="9" customFormat="1" ht="15.75" thickBot="1">
      <c r="A55" s="66" t="s">
        <v>130</v>
      </c>
      <c r="B55" s="10" t="s">
        <v>131</v>
      </c>
      <c r="C55" s="11" t="s">
        <v>1</v>
      </c>
      <c r="D55" s="48">
        <v>126300</v>
      </c>
      <c r="E55" s="46"/>
      <c r="F55" s="18">
        <v>137760.462</v>
      </c>
      <c r="G55" s="46"/>
      <c r="H55" s="67">
        <v>151230.01536885244</v>
      </c>
      <c r="I55" s="72">
        <f t="shared" ref="I55" si="48">AVERAGE(H55,F55,D55)</f>
        <v>138430.15912295083</v>
      </c>
      <c r="J55" s="72">
        <f t="shared" si="0"/>
        <v>168192.64333438527</v>
      </c>
    </row>
    <row r="56" spans="1:10" s="9" customFormat="1" ht="15.75" thickBot="1">
      <c r="A56" s="66" t="s">
        <v>132</v>
      </c>
      <c r="B56" s="10" t="s">
        <v>133</v>
      </c>
      <c r="C56" s="11" t="s">
        <v>1</v>
      </c>
      <c r="D56" s="48">
        <v>135900</v>
      </c>
      <c r="E56" s="46"/>
      <c r="F56" s="18">
        <v>154374.75278428092</v>
      </c>
      <c r="G56" s="46"/>
      <c r="H56" s="67">
        <v>145517.18500157629</v>
      </c>
      <c r="I56" s="73">
        <f t="shared" ref="I56" si="49">AVERAGE(D56,F56,H56)</f>
        <v>145263.97926195242</v>
      </c>
      <c r="J56" s="72">
        <f t="shared" si="0"/>
        <v>176495.73480327221</v>
      </c>
    </row>
    <row r="57" spans="1:10" s="9" customFormat="1" ht="15.75" thickBot="1">
      <c r="A57" s="66" t="s">
        <v>134</v>
      </c>
      <c r="B57" s="10" t="s">
        <v>135</v>
      </c>
      <c r="C57" s="11" t="s">
        <v>1</v>
      </c>
      <c r="D57" s="48">
        <v>425200</v>
      </c>
      <c r="E57" s="46"/>
      <c r="F57" s="18">
        <v>485277.93709543569</v>
      </c>
      <c r="G57" s="46"/>
      <c r="H57" s="67">
        <v>532568.22786885255</v>
      </c>
      <c r="I57" s="72">
        <f t="shared" ref="I57" si="50">AVERAGE(H57,F57,D57)</f>
        <v>481015.38832142943</v>
      </c>
      <c r="J57" s="72">
        <f t="shared" si="0"/>
        <v>584433.69681053679</v>
      </c>
    </row>
    <row r="58" spans="1:10" s="9" customFormat="1" ht="15.75" thickBot="1">
      <c r="A58" s="66" t="s">
        <v>136</v>
      </c>
      <c r="B58" s="10" t="s">
        <v>137</v>
      </c>
      <c r="C58" s="11" t="s">
        <v>1</v>
      </c>
      <c r="D58" s="48">
        <v>485300</v>
      </c>
      <c r="E58" s="46"/>
      <c r="F58" s="18">
        <v>580862.40831818187</v>
      </c>
      <c r="G58" s="46"/>
      <c r="H58" s="67">
        <v>591560.69383579399</v>
      </c>
      <c r="I58" s="73">
        <f t="shared" ref="I58" si="51">AVERAGE(D58,F58,H58)</f>
        <v>552574.36738465866</v>
      </c>
      <c r="J58" s="72">
        <f t="shared" si="0"/>
        <v>671377.85637236037</v>
      </c>
    </row>
    <row r="59" spans="1:10" s="9" customFormat="1" ht="15.75" thickBot="1">
      <c r="A59" s="66" t="s">
        <v>138</v>
      </c>
      <c r="B59" s="10" t="s">
        <v>139</v>
      </c>
      <c r="C59" s="11" t="s">
        <v>1</v>
      </c>
      <c r="D59" s="48">
        <v>35500</v>
      </c>
      <c r="E59" s="46"/>
      <c r="F59" s="18">
        <v>47665.499749163879</v>
      </c>
      <c r="G59" s="46"/>
      <c r="H59" s="67">
        <v>44182.883686540517</v>
      </c>
      <c r="I59" s="72">
        <f t="shared" ref="I59" si="52">AVERAGE(H59,F59,D59)</f>
        <v>42449.461145234796</v>
      </c>
      <c r="J59" s="72">
        <f t="shared" si="0"/>
        <v>51576.095291460282</v>
      </c>
    </row>
    <row r="60" spans="1:10" s="9" customFormat="1" ht="30.75" thickBot="1">
      <c r="A60" s="66" t="s">
        <v>140</v>
      </c>
      <c r="B60" s="10" t="s">
        <v>141</v>
      </c>
      <c r="C60" s="11" t="s">
        <v>1</v>
      </c>
      <c r="D60" s="48">
        <v>21300</v>
      </c>
      <c r="E60" s="46"/>
      <c r="F60" s="18">
        <v>32566.393867924529</v>
      </c>
      <c r="G60" s="46"/>
      <c r="H60" s="67">
        <v>32153.8538561848</v>
      </c>
      <c r="I60" s="73">
        <f t="shared" ref="I60" si="53">AVERAGE(D60,F60,H60)</f>
        <v>28673.415908036444</v>
      </c>
      <c r="J60" s="72">
        <f t="shared" si="0"/>
        <v>34838.200328264284</v>
      </c>
    </row>
    <row r="61" spans="1:10" s="9" customFormat="1" ht="15.75" thickBot="1">
      <c r="A61" s="66" t="s">
        <v>142</v>
      </c>
      <c r="B61" s="10" t="s">
        <v>143</v>
      </c>
      <c r="C61" s="11" t="s">
        <v>1</v>
      </c>
      <c r="D61" s="48">
        <v>18900</v>
      </c>
      <c r="E61" s="46"/>
      <c r="F61" s="18">
        <v>16171.751374233128</v>
      </c>
      <c r="G61" s="46"/>
      <c r="H61" s="67">
        <v>24114.419953893444</v>
      </c>
      <c r="I61" s="72">
        <f t="shared" ref="I61" si="54">AVERAGE(H61,F61,D61)</f>
        <v>19728.723776042189</v>
      </c>
      <c r="J61" s="72">
        <f t="shared" si="0"/>
        <v>23970.399387891262</v>
      </c>
    </row>
    <row r="62" spans="1:10" s="9" customFormat="1" ht="15.75" thickBot="1">
      <c r="A62" s="68"/>
      <c r="B62" s="3" t="s">
        <v>51</v>
      </c>
      <c r="C62" s="5"/>
      <c r="D62" s="47"/>
      <c r="E62" s="43"/>
      <c r="F62" s="17"/>
      <c r="G62" s="43"/>
      <c r="H62" s="65"/>
      <c r="I62" s="73"/>
      <c r="J62" s="72">
        <f t="shared" si="0"/>
        <v>0</v>
      </c>
    </row>
    <row r="63" spans="1:10" s="9" customFormat="1" ht="15.75" thickBot="1">
      <c r="A63" s="66" t="s">
        <v>9</v>
      </c>
      <c r="B63" s="7" t="s">
        <v>115</v>
      </c>
      <c r="C63" s="8" t="s">
        <v>15</v>
      </c>
      <c r="D63" s="48">
        <v>62685.393750000003</v>
      </c>
      <c r="E63" s="45"/>
      <c r="F63" s="18">
        <v>64815.811787093429</v>
      </c>
      <c r="G63" s="45"/>
      <c r="H63" s="67">
        <v>75785.122267937113</v>
      </c>
      <c r="I63" s="72">
        <f t="shared" ref="I63" si="55">AVERAGE(H63,F63,D63)</f>
        <v>67762.109268343527</v>
      </c>
      <c r="J63" s="72">
        <f t="shared" si="0"/>
        <v>82330.962761037386</v>
      </c>
    </row>
    <row r="64" spans="1:10" s="9" customFormat="1" ht="15.75" thickBot="1">
      <c r="A64" s="66" t="s">
        <v>10</v>
      </c>
      <c r="B64" s="7" t="s">
        <v>116</v>
      </c>
      <c r="C64" s="8" t="s">
        <v>1</v>
      </c>
      <c r="D64" s="48">
        <v>11807.775</v>
      </c>
      <c r="E64" s="45"/>
      <c r="F64" s="18">
        <v>16647.58811350746</v>
      </c>
      <c r="G64" s="45"/>
      <c r="H64" s="67">
        <v>14285.199841252559</v>
      </c>
      <c r="I64" s="73">
        <f t="shared" ref="I64" si="56">AVERAGE(D64,F64,H64)</f>
        <v>14246.854318253339</v>
      </c>
      <c r="J64" s="72">
        <f t="shared" si="0"/>
        <v>17309.927996677809</v>
      </c>
    </row>
    <row r="65" spans="1:10" s="9" customFormat="1" ht="15.75" thickBot="1">
      <c r="A65" s="66" t="s">
        <v>52</v>
      </c>
      <c r="B65" s="7" t="s">
        <v>117</v>
      </c>
      <c r="C65" s="8" t="s">
        <v>15</v>
      </c>
      <c r="D65" s="48">
        <v>11807.775</v>
      </c>
      <c r="E65" s="45"/>
      <c r="F65" s="18">
        <v>19230.834544913792</v>
      </c>
      <c r="G65" s="45"/>
      <c r="H65" s="67">
        <v>16095.999821129644</v>
      </c>
      <c r="I65" s="72">
        <f t="shared" ref="I65" si="57">AVERAGE(H65,F65,D65)</f>
        <v>15711.536455347812</v>
      </c>
      <c r="J65" s="72">
        <f t="shared" si="0"/>
        <v>19089.516793247592</v>
      </c>
    </row>
    <row r="66" spans="1:10" s="9" customFormat="1" ht="15.75" thickBot="1">
      <c r="A66" s="66" t="s">
        <v>53</v>
      </c>
      <c r="B66" s="7" t="s">
        <v>118</v>
      </c>
      <c r="C66" s="8" t="s">
        <v>15</v>
      </c>
      <c r="D66" s="48">
        <v>15107.00625</v>
      </c>
      <c r="E66" s="45"/>
      <c r="F66" s="18">
        <v>20514.304524722615</v>
      </c>
      <c r="G66" s="45"/>
      <c r="H66" s="67">
        <v>26347.452994405343</v>
      </c>
      <c r="I66" s="73">
        <f t="shared" ref="I66" si="58">AVERAGE(D66,F66,H66)</f>
        <v>20656.254589709319</v>
      </c>
      <c r="J66" s="72">
        <f t="shared" si="0"/>
        <v>25097.349326496824</v>
      </c>
    </row>
    <row r="67" spans="1:10" s="9" customFormat="1" ht="15.75" thickBot="1">
      <c r="A67" s="66" t="s">
        <v>54</v>
      </c>
      <c r="B67" s="7" t="s">
        <v>78</v>
      </c>
      <c r="C67" s="8" t="s">
        <v>1</v>
      </c>
      <c r="D67" s="48">
        <v>3820.1625000000004</v>
      </c>
      <c r="E67" s="45"/>
      <c r="F67" s="18">
        <v>5837.4566105625017</v>
      </c>
      <c r="G67" s="45"/>
      <c r="H67" s="67">
        <v>4600.7697119817949</v>
      </c>
      <c r="I67" s="72">
        <f t="shared" ref="I67" si="59">AVERAGE(H67,F67,D67)</f>
        <v>4752.7962741814326</v>
      </c>
      <c r="J67" s="72">
        <f t="shared" si="0"/>
        <v>5774.6474731304406</v>
      </c>
    </row>
    <row r="68" spans="1:10" s="9" customFormat="1" ht="15.75" thickBot="1">
      <c r="A68" s="66" t="s">
        <v>55</v>
      </c>
      <c r="B68" s="7" t="s">
        <v>119</v>
      </c>
      <c r="C68" s="8" t="s">
        <v>56</v>
      </c>
      <c r="D68" s="48">
        <v>6077.53125</v>
      </c>
      <c r="E68" s="45"/>
      <c r="F68" s="18">
        <v>7387.2772189453126</v>
      </c>
      <c r="G68" s="45"/>
      <c r="H68" s="67">
        <v>10091.908769050973</v>
      </c>
      <c r="I68" s="73">
        <f t="shared" ref="I68" si="60">AVERAGE(D68,F68,H68)</f>
        <v>7852.2390793320956</v>
      </c>
      <c r="J68" s="72">
        <f t="shared" si="0"/>
        <v>9540.4704813884964</v>
      </c>
    </row>
    <row r="69" spans="1:10" s="9" customFormat="1" ht="15.75" thickBot="1">
      <c r="A69" s="66" t="s">
        <v>123</v>
      </c>
      <c r="B69" s="7" t="s">
        <v>124</v>
      </c>
      <c r="C69" s="8" t="s">
        <v>56</v>
      </c>
      <c r="D69" s="48">
        <v>4341.09375</v>
      </c>
      <c r="E69" s="45"/>
      <c r="F69" s="18">
        <v>3015.2151914062501</v>
      </c>
      <c r="G69" s="45"/>
      <c r="H69" s="67">
        <v>3861.6997840756271</v>
      </c>
      <c r="I69" s="72">
        <f t="shared" ref="I69" si="61">AVERAGE(H69,F69,D69)</f>
        <v>3739.3362418272923</v>
      </c>
      <c r="J69" s="72">
        <f t="shared" si="0"/>
        <v>4543.2935338201605</v>
      </c>
    </row>
    <row r="70" spans="1:10" s="9" customFormat="1" ht="15.75" thickBot="1">
      <c r="A70" s="66"/>
      <c r="B70" s="7"/>
      <c r="C70" s="8"/>
      <c r="D70" s="49"/>
      <c r="E70" s="45"/>
      <c r="F70" s="19"/>
      <c r="G70" s="19"/>
      <c r="H70" s="69"/>
      <c r="I70" s="74"/>
      <c r="J70" s="72"/>
    </row>
    <row r="71" spans="1:10" s="9" customFormat="1" ht="15.75" thickBot="1">
      <c r="A71" s="66"/>
      <c r="B71" s="15" t="s">
        <v>64</v>
      </c>
      <c r="C71" s="6"/>
      <c r="D71" s="59">
        <f>SUM(D5:D70)</f>
        <v>8871152.2525000013</v>
      </c>
      <c r="E71" s="20"/>
      <c r="F71" s="59">
        <f>SUM(F5:F70)</f>
        <v>10891090.462361597</v>
      </c>
      <c r="G71" s="20"/>
      <c r="H71" s="70">
        <f>SUM(H5:H70)</f>
        <v>11327438.033646522</v>
      </c>
      <c r="I71" s="74"/>
      <c r="J71" s="72"/>
    </row>
    <row r="72" spans="1:10" ht="15.75" thickBot="1">
      <c r="A72" s="66"/>
      <c r="B72" s="15" t="s">
        <v>65</v>
      </c>
      <c r="C72" s="42">
        <v>0.05</v>
      </c>
      <c r="D72" s="60">
        <f>$D$71*$C$72</f>
        <v>443557.61262500007</v>
      </c>
      <c r="E72" s="42">
        <v>0.05</v>
      </c>
      <c r="F72" s="60">
        <f>$F$71*E72</f>
        <v>544554.52311807987</v>
      </c>
      <c r="G72" s="42">
        <v>0.05</v>
      </c>
      <c r="H72" s="71">
        <f>+H71*G72</f>
        <v>566371.9016823261</v>
      </c>
      <c r="I72" s="75"/>
      <c r="J72" s="72"/>
    </row>
    <row r="73" spans="1:10" ht="15.75" thickBot="1">
      <c r="A73" s="66"/>
      <c r="B73" s="15" t="s">
        <v>145</v>
      </c>
      <c r="C73" s="42">
        <v>5.0000000000000001E-3</v>
      </c>
      <c r="D73" s="60">
        <f>+C73*D71</f>
        <v>44355.761262500011</v>
      </c>
      <c r="E73" s="42">
        <v>5.0000000000000001E-3</v>
      </c>
      <c r="F73" s="60">
        <f>+E73*F71</f>
        <v>54455.452311807981</v>
      </c>
      <c r="G73" s="42">
        <v>5.0000000000000001E-3</v>
      </c>
      <c r="H73" s="71">
        <f>+H71*G73</f>
        <v>56637.190168232613</v>
      </c>
      <c r="I73" s="75"/>
      <c r="J73" s="75"/>
    </row>
    <row r="74" spans="1:10" ht="15.75" thickBot="1">
      <c r="A74" s="66"/>
      <c r="B74" s="15" t="s">
        <v>129</v>
      </c>
      <c r="C74" s="16">
        <v>0.16</v>
      </c>
      <c r="D74" s="60">
        <f>D71*$C$74</f>
        <v>1419384.3604000004</v>
      </c>
      <c r="E74" s="16">
        <v>0.16</v>
      </c>
      <c r="F74" s="60">
        <f>+F71*E74</f>
        <v>1742574.4739778554</v>
      </c>
      <c r="G74" s="16">
        <v>0.16</v>
      </c>
      <c r="H74" s="71">
        <f t="shared" ref="H74" si="62">$H$71*G74</f>
        <v>1812390.0853834436</v>
      </c>
      <c r="I74" s="76"/>
      <c r="J74" s="75"/>
    </row>
    <row r="75" spans="1:10" ht="19.5" thickBot="1">
      <c r="A75" s="117"/>
      <c r="B75" s="118" t="s">
        <v>66</v>
      </c>
      <c r="C75" s="119"/>
      <c r="D75" s="120">
        <f>SUM(D71:D74)</f>
        <v>10778449.986787502</v>
      </c>
      <c r="E75" s="121"/>
      <c r="F75" s="122">
        <f>SUM(F71:F74)</f>
        <v>13232674.911769342</v>
      </c>
      <c r="G75" s="121"/>
      <c r="H75" s="123">
        <f>SUM(H71:H74)</f>
        <v>13762837.210880524</v>
      </c>
      <c r="I75" s="75"/>
      <c r="J75" s="75"/>
    </row>
    <row r="76" spans="1:10">
      <c r="A76" s="9"/>
      <c r="B76" s="114"/>
      <c r="C76" s="9"/>
      <c r="D76" s="115"/>
      <c r="E76" s="115"/>
      <c r="F76" s="116"/>
      <c r="G76" s="116"/>
      <c r="H76" s="116"/>
    </row>
    <row r="77" spans="1:10">
      <c r="A77" s="54"/>
      <c r="B77" s="124" t="s">
        <v>163</v>
      </c>
      <c r="C77" s="125"/>
      <c r="D77" s="142">
        <v>0.3</v>
      </c>
      <c r="E77" s="142"/>
      <c r="F77" s="142">
        <v>0.3</v>
      </c>
      <c r="G77" s="142"/>
      <c r="H77" s="126">
        <v>0.28000000000000003</v>
      </c>
      <c r="I77" s="127" t="s">
        <v>162</v>
      </c>
      <c r="J77" s="126">
        <f>AVERAGE(D77,F77,H77)</f>
        <v>0.29333333333333333</v>
      </c>
    </row>
    <row r="78" spans="1:10">
      <c r="A78" s="54"/>
      <c r="B78" s="124" t="s">
        <v>164</v>
      </c>
      <c r="C78" s="125"/>
      <c r="D78" s="142">
        <v>0.25</v>
      </c>
      <c r="E78" s="142"/>
      <c r="F78" s="142">
        <v>0.3</v>
      </c>
      <c r="G78" s="142"/>
      <c r="H78" s="126">
        <v>0.22</v>
      </c>
      <c r="I78" s="127" t="s">
        <v>162</v>
      </c>
      <c r="J78" s="126">
        <f>AVERAGE(D78,F78,H78)</f>
        <v>0.25666666666666665</v>
      </c>
    </row>
    <row r="79" spans="1:10">
      <c r="A79" s="9"/>
      <c r="B79" s="114"/>
      <c r="C79" s="9"/>
      <c r="D79" s="115"/>
      <c r="E79" s="115"/>
      <c r="F79" s="116"/>
      <c r="G79" s="116"/>
      <c r="H79" s="116"/>
    </row>
    <row r="80" spans="1:10">
      <c r="A80" s="9"/>
      <c r="B80" s="114"/>
      <c r="C80" s="9"/>
      <c r="D80" s="115"/>
      <c r="E80" s="115"/>
      <c r="F80" s="116"/>
      <c r="G80" s="116"/>
      <c r="H80" s="116"/>
    </row>
    <row r="81" spans="1:8">
      <c r="A81" s="9"/>
      <c r="B81" s="114" t="s">
        <v>122</v>
      </c>
      <c r="C81" s="9"/>
      <c r="D81" s="115"/>
      <c r="E81" s="115"/>
      <c r="F81" s="116"/>
      <c r="G81" s="116"/>
      <c r="H81" s="116"/>
    </row>
    <row r="82" spans="1:8">
      <c r="A82" s="9"/>
      <c r="B82" s="114"/>
      <c r="C82" s="9"/>
      <c r="D82" s="115"/>
      <c r="E82" s="115"/>
      <c r="F82" s="116"/>
      <c r="G82" s="116"/>
      <c r="H82" s="116"/>
    </row>
  </sheetData>
  <mergeCells count="10">
    <mergeCell ref="D77:E77"/>
    <mergeCell ref="D78:E78"/>
    <mergeCell ref="F77:G77"/>
    <mergeCell ref="F78:G78"/>
    <mergeCell ref="A1:H1"/>
    <mergeCell ref="I2:I3"/>
    <mergeCell ref="J2:J3"/>
    <mergeCell ref="E2:F2"/>
    <mergeCell ref="C2:D2"/>
    <mergeCell ref="G2:H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scale="46" orientation="portrait" horizontalDpi="1200" verticalDpi="1200" r:id="rId1"/>
  <headerFooter>
    <oddFooter>&amp;RPág.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zoomScale="90" zoomScaleNormal="90" workbookViewId="0">
      <selection activeCell="J15" sqref="J15"/>
    </sheetView>
  </sheetViews>
  <sheetFormatPr baseColWidth="10" defaultRowHeight="15"/>
  <cols>
    <col min="1" max="1" width="7.28515625" style="51" customWidth="1"/>
    <col min="2" max="2" width="73.7109375" style="52" customWidth="1"/>
    <col min="3" max="3" width="8" style="58" customWidth="1"/>
    <col min="4" max="4" width="12.85546875" style="58" customWidth="1"/>
    <col min="5" max="5" width="14.7109375" style="50" bestFit="1" customWidth="1"/>
    <col min="6" max="6" width="16.5703125" style="50" bestFit="1" customWidth="1"/>
    <col min="7" max="7" width="19.28515625" style="50" customWidth="1"/>
    <col min="8" max="8" width="16.5703125" style="50" customWidth="1"/>
    <col min="9" max="9" width="11.42578125" style="50"/>
    <col min="10" max="10" width="18.85546875" style="50" customWidth="1"/>
    <col min="11" max="249" width="11.42578125" style="50"/>
    <col min="250" max="250" width="7.28515625" style="50" customWidth="1"/>
    <col min="251" max="251" width="94.42578125" style="50" customWidth="1"/>
    <col min="252" max="252" width="7.140625" style="50" bestFit="1" customWidth="1"/>
    <col min="253" max="253" width="13.140625" style="50" bestFit="1" customWidth="1"/>
    <col min="254" max="505" width="11.42578125" style="50"/>
    <col min="506" max="506" width="7.28515625" style="50" customWidth="1"/>
    <col min="507" max="507" width="94.42578125" style="50" customWidth="1"/>
    <col min="508" max="508" width="7.140625" style="50" bestFit="1" customWidth="1"/>
    <col min="509" max="509" width="13.140625" style="50" bestFit="1" customWidth="1"/>
    <col min="510" max="761" width="11.42578125" style="50"/>
    <col min="762" max="762" width="7.28515625" style="50" customWidth="1"/>
    <col min="763" max="763" width="94.42578125" style="50" customWidth="1"/>
    <col min="764" max="764" width="7.140625" style="50" bestFit="1" customWidth="1"/>
    <col min="765" max="765" width="13.140625" style="50" bestFit="1" customWidth="1"/>
    <col min="766" max="1017" width="11.42578125" style="50"/>
    <col min="1018" max="1018" width="7.28515625" style="50" customWidth="1"/>
    <col min="1019" max="1019" width="94.42578125" style="50" customWidth="1"/>
    <col min="1020" max="1020" width="7.140625" style="50" bestFit="1" customWidth="1"/>
    <col min="1021" max="1021" width="13.140625" style="50" bestFit="1" customWidth="1"/>
    <col min="1022" max="1273" width="11.42578125" style="50"/>
    <col min="1274" max="1274" width="7.28515625" style="50" customWidth="1"/>
    <col min="1275" max="1275" width="94.42578125" style="50" customWidth="1"/>
    <col min="1276" max="1276" width="7.140625" style="50" bestFit="1" customWidth="1"/>
    <col min="1277" max="1277" width="13.140625" style="50" bestFit="1" customWidth="1"/>
    <col min="1278" max="1529" width="11.42578125" style="50"/>
    <col min="1530" max="1530" width="7.28515625" style="50" customWidth="1"/>
    <col min="1531" max="1531" width="94.42578125" style="50" customWidth="1"/>
    <col min="1532" max="1532" width="7.140625" style="50" bestFit="1" customWidth="1"/>
    <col min="1533" max="1533" width="13.140625" style="50" bestFit="1" customWidth="1"/>
    <col min="1534" max="1785" width="11.42578125" style="50"/>
    <col min="1786" max="1786" width="7.28515625" style="50" customWidth="1"/>
    <col min="1787" max="1787" width="94.42578125" style="50" customWidth="1"/>
    <col min="1788" max="1788" width="7.140625" style="50" bestFit="1" customWidth="1"/>
    <col min="1789" max="1789" width="13.140625" style="50" bestFit="1" customWidth="1"/>
    <col min="1790" max="2041" width="11.42578125" style="50"/>
    <col min="2042" max="2042" width="7.28515625" style="50" customWidth="1"/>
    <col min="2043" max="2043" width="94.42578125" style="50" customWidth="1"/>
    <col min="2044" max="2044" width="7.140625" style="50" bestFit="1" customWidth="1"/>
    <col min="2045" max="2045" width="13.140625" style="50" bestFit="1" customWidth="1"/>
    <col min="2046" max="2297" width="11.42578125" style="50"/>
    <col min="2298" max="2298" width="7.28515625" style="50" customWidth="1"/>
    <col min="2299" max="2299" width="94.42578125" style="50" customWidth="1"/>
    <col min="2300" max="2300" width="7.140625" style="50" bestFit="1" customWidth="1"/>
    <col min="2301" max="2301" width="13.140625" style="50" bestFit="1" customWidth="1"/>
    <col min="2302" max="2553" width="11.42578125" style="50"/>
    <col min="2554" max="2554" width="7.28515625" style="50" customWidth="1"/>
    <col min="2555" max="2555" width="94.42578125" style="50" customWidth="1"/>
    <col min="2556" max="2556" width="7.140625" style="50" bestFit="1" customWidth="1"/>
    <col min="2557" max="2557" width="13.140625" style="50" bestFit="1" customWidth="1"/>
    <col min="2558" max="2809" width="11.42578125" style="50"/>
    <col min="2810" max="2810" width="7.28515625" style="50" customWidth="1"/>
    <col min="2811" max="2811" width="94.42578125" style="50" customWidth="1"/>
    <col min="2812" max="2812" width="7.140625" style="50" bestFit="1" customWidth="1"/>
    <col min="2813" max="2813" width="13.140625" style="50" bestFit="1" customWidth="1"/>
    <col min="2814" max="3065" width="11.42578125" style="50"/>
    <col min="3066" max="3066" width="7.28515625" style="50" customWidth="1"/>
    <col min="3067" max="3067" width="94.42578125" style="50" customWidth="1"/>
    <col min="3068" max="3068" width="7.140625" style="50" bestFit="1" customWidth="1"/>
    <col min="3069" max="3069" width="13.140625" style="50" bestFit="1" customWidth="1"/>
    <col min="3070" max="3321" width="11.42578125" style="50"/>
    <col min="3322" max="3322" width="7.28515625" style="50" customWidth="1"/>
    <col min="3323" max="3323" width="94.42578125" style="50" customWidth="1"/>
    <col min="3324" max="3324" width="7.140625" style="50" bestFit="1" customWidth="1"/>
    <col min="3325" max="3325" width="13.140625" style="50" bestFit="1" customWidth="1"/>
    <col min="3326" max="3577" width="11.42578125" style="50"/>
    <col min="3578" max="3578" width="7.28515625" style="50" customWidth="1"/>
    <col min="3579" max="3579" width="94.42578125" style="50" customWidth="1"/>
    <col min="3580" max="3580" width="7.140625" style="50" bestFit="1" customWidth="1"/>
    <col min="3581" max="3581" width="13.140625" style="50" bestFit="1" customWidth="1"/>
    <col min="3582" max="3833" width="11.42578125" style="50"/>
    <col min="3834" max="3834" width="7.28515625" style="50" customWidth="1"/>
    <col min="3835" max="3835" width="94.42578125" style="50" customWidth="1"/>
    <col min="3836" max="3836" width="7.140625" style="50" bestFit="1" customWidth="1"/>
    <col min="3837" max="3837" width="13.140625" style="50" bestFit="1" customWidth="1"/>
    <col min="3838" max="4089" width="11.42578125" style="50"/>
    <col min="4090" max="4090" width="7.28515625" style="50" customWidth="1"/>
    <col min="4091" max="4091" width="94.42578125" style="50" customWidth="1"/>
    <col min="4092" max="4092" width="7.140625" style="50" bestFit="1" customWidth="1"/>
    <col min="4093" max="4093" width="13.140625" style="50" bestFit="1" customWidth="1"/>
    <col min="4094" max="4345" width="11.42578125" style="50"/>
    <col min="4346" max="4346" width="7.28515625" style="50" customWidth="1"/>
    <col min="4347" max="4347" width="94.42578125" style="50" customWidth="1"/>
    <col min="4348" max="4348" width="7.140625" style="50" bestFit="1" customWidth="1"/>
    <col min="4349" max="4349" width="13.140625" style="50" bestFit="1" customWidth="1"/>
    <col min="4350" max="4601" width="11.42578125" style="50"/>
    <col min="4602" max="4602" width="7.28515625" style="50" customWidth="1"/>
    <col min="4603" max="4603" width="94.42578125" style="50" customWidth="1"/>
    <col min="4604" max="4604" width="7.140625" style="50" bestFit="1" customWidth="1"/>
    <col min="4605" max="4605" width="13.140625" style="50" bestFit="1" customWidth="1"/>
    <col min="4606" max="4857" width="11.42578125" style="50"/>
    <col min="4858" max="4858" width="7.28515625" style="50" customWidth="1"/>
    <col min="4859" max="4859" width="94.42578125" style="50" customWidth="1"/>
    <col min="4860" max="4860" width="7.140625" style="50" bestFit="1" customWidth="1"/>
    <col min="4861" max="4861" width="13.140625" style="50" bestFit="1" customWidth="1"/>
    <col min="4862" max="5113" width="11.42578125" style="50"/>
    <col min="5114" max="5114" width="7.28515625" style="50" customWidth="1"/>
    <col min="5115" max="5115" width="94.42578125" style="50" customWidth="1"/>
    <col min="5116" max="5116" width="7.140625" style="50" bestFit="1" customWidth="1"/>
    <col min="5117" max="5117" width="13.140625" style="50" bestFit="1" customWidth="1"/>
    <col min="5118" max="5369" width="11.42578125" style="50"/>
    <col min="5370" max="5370" width="7.28515625" style="50" customWidth="1"/>
    <col min="5371" max="5371" width="94.42578125" style="50" customWidth="1"/>
    <col min="5372" max="5372" width="7.140625" style="50" bestFit="1" customWidth="1"/>
    <col min="5373" max="5373" width="13.140625" style="50" bestFit="1" customWidth="1"/>
    <col min="5374" max="5625" width="11.42578125" style="50"/>
    <col min="5626" max="5626" width="7.28515625" style="50" customWidth="1"/>
    <col min="5627" max="5627" width="94.42578125" style="50" customWidth="1"/>
    <col min="5628" max="5628" width="7.140625" style="50" bestFit="1" customWidth="1"/>
    <col min="5629" max="5629" width="13.140625" style="50" bestFit="1" customWidth="1"/>
    <col min="5630" max="5881" width="11.42578125" style="50"/>
    <col min="5882" max="5882" width="7.28515625" style="50" customWidth="1"/>
    <col min="5883" max="5883" width="94.42578125" style="50" customWidth="1"/>
    <col min="5884" max="5884" width="7.140625" style="50" bestFit="1" customWidth="1"/>
    <col min="5885" max="5885" width="13.140625" style="50" bestFit="1" customWidth="1"/>
    <col min="5886" max="6137" width="11.42578125" style="50"/>
    <col min="6138" max="6138" width="7.28515625" style="50" customWidth="1"/>
    <col min="6139" max="6139" width="94.42578125" style="50" customWidth="1"/>
    <col min="6140" max="6140" width="7.140625" style="50" bestFit="1" customWidth="1"/>
    <col min="6141" max="6141" width="13.140625" style="50" bestFit="1" customWidth="1"/>
    <col min="6142" max="6393" width="11.42578125" style="50"/>
    <col min="6394" max="6394" width="7.28515625" style="50" customWidth="1"/>
    <col min="6395" max="6395" width="94.42578125" style="50" customWidth="1"/>
    <col min="6396" max="6396" width="7.140625" style="50" bestFit="1" customWidth="1"/>
    <col min="6397" max="6397" width="13.140625" style="50" bestFit="1" customWidth="1"/>
    <col min="6398" max="6649" width="11.42578125" style="50"/>
    <col min="6650" max="6650" width="7.28515625" style="50" customWidth="1"/>
    <col min="6651" max="6651" width="94.42578125" style="50" customWidth="1"/>
    <col min="6652" max="6652" width="7.140625" style="50" bestFit="1" customWidth="1"/>
    <col min="6653" max="6653" width="13.140625" style="50" bestFit="1" customWidth="1"/>
    <col min="6654" max="6905" width="11.42578125" style="50"/>
    <col min="6906" max="6906" width="7.28515625" style="50" customWidth="1"/>
    <col min="6907" max="6907" width="94.42578125" style="50" customWidth="1"/>
    <col min="6908" max="6908" width="7.140625" style="50" bestFit="1" customWidth="1"/>
    <col min="6909" max="6909" width="13.140625" style="50" bestFit="1" customWidth="1"/>
    <col min="6910" max="7161" width="11.42578125" style="50"/>
    <col min="7162" max="7162" width="7.28515625" style="50" customWidth="1"/>
    <col min="7163" max="7163" width="94.42578125" style="50" customWidth="1"/>
    <col min="7164" max="7164" width="7.140625" style="50" bestFit="1" customWidth="1"/>
    <col min="7165" max="7165" width="13.140625" style="50" bestFit="1" customWidth="1"/>
    <col min="7166" max="7417" width="11.42578125" style="50"/>
    <col min="7418" max="7418" width="7.28515625" style="50" customWidth="1"/>
    <col min="7419" max="7419" width="94.42578125" style="50" customWidth="1"/>
    <col min="7420" max="7420" width="7.140625" style="50" bestFit="1" customWidth="1"/>
    <col min="7421" max="7421" width="13.140625" style="50" bestFit="1" customWidth="1"/>
    <col min="7422" max="7673" width="11.42578125" style="50"/>
    <col min="7674" max="7674" width="7.28515625" style="50" customWidth="1"/>
    <col min="7675" max="7675" width="94.42578125" style="50" customWidth="1"/>
    <col min="7676" max="7676" width="7.140625" style="50" bestFit="1" customWidth="1"/>
    <col min="7677" max="7677" width="13.140625" style="50" bestFit="1" customWidth="1"/>
    <col min="7678" max="7929" width="11.42578125" style="50"/>
    <col min="7930" max="7930" width="7.28515625" style="50" customWidth="1"/>
    <col min="7931" max="7931" width="94.42578125" style="50" customWidth="1"/>
    <col min="7932" max="7932" width="7.140625" style="50" bestFit="1" customWidth="1"/>
    <col min="7933" max="7933" width="13.140625" style="50" bestFit="1" customWidth="1"/>
    <col min="7934" max="8185" width="11.42578125" style="50"/>
    <col min="8186" max="8186" width="7.28515625" style="50" customWidth="1"/>
    <col min="8187" max="8187" width="94.42578125" style="50" customWidth="1"/>
    <col min="8188" max="8188" width="7.140625" style="50" bestFit="1" customWidth="1"/>
    <col min="8189" max="8189" width="13.140625" style="50" bestFit="1" customWidth="1"/>
    <col min="8190" max="8441" width="11.42578125" style="50"/>
    <col min="8442" max="8442" width="7.28515625" style="50" customWidth="1"/>
    <col min="8443" max="8443" width="94.42578125" style="50" customWidth="1"/>
    <col min="8444" max="8444" width="7.140625" style="50" bestFit="1" customWidth="1"/>
    <col min="8445" max="8445" width="13.140625" style="50" bestFit="1" customWidth="1"/>
    <col min="8446" max="8697" width="11.42578125" style="50"/>
    <col min="8698" max="8698" width="7.28515625" style="50" customWidth="1"/>
    <col min="8699" max="8699" width="94.42578125" style="50" customWidth="1"/>
    <col min="8700" max="8700" width="7.140625" style="50" bestFit="1" customWidth="1"/>
    <col min="8701" max="8701" width="13.140625" style="50" bestFit="1" customWidth="1"/>
    <col min="8702" max="8953" width="11.42578125" style="50"/>
    <col min="8954" max="8954" width="7.28515625" style="50" customWidth="1"/>
    <col min="8955" max="8955" width="94.42578125" style="50" customWidth="1"/>
    <col min="8956" max="8956" width="7.140625" style="50" bestFit="1" customWidth="1"/>
    <col min="8957" max="8957" width="13.140625" style="50" bestFit="1" customWidth="1"/>
    <col min="8958" max="9209" width="11.42578125" style="50"/>
    <col min="9210" max="9210" width="7.28515625" style="50" customWidth="1"/>
    <col min="9211" max="9211" width="94.42578125" style="50" customWidth="1"/>
    <col min="9212" max="9212" width="7.140625" style="50" bestFit="1" customWidth="1"/>
    <col min="9213" max="9213" width="13.140625" style="50" bestFit="1" customWidth="1"/>
    <col min="9214" max="9465" width="11.42578125" style="50"/>
    <col min="9466" max="9466" width="7.28515625" style="50" customWidth="1"/>
    <col min="9467" max="9467" width="94.42578125" style="50" customWidth="1"/>
    <col min="9468" max="9468" width="7.140625" style="50" bestFit="1" customWidth="1"/>
    <col min="9469" max="9469" width="13.140625" style="50" bestFit="1" customWidth="1"/>
    <col min="9470" max="9721" width="11.42578125" style="50"/>
    <col min="9722" max="9722" width="7.28515625" style="50" customWidth="1"/>
    <col min="9723" max="9723" width="94.42578125" style="50" customWidth="1"/>
    <col min="9724" max="9724" width="7.140625" style="50" bestFit="1" customWidth="1"/>
    <col min="9725" max="9725" width="13.140625" style="50" bestFit="1" customWidth="1"/>
    <col min="9726" max="9977" width="11.42578125" style="50"/>
    <col min="9978" max="9978" width="7.28515625" style="50" customWidth="1"/>
    <col min="9979" max="9979" width="94.42578125" style="50" customWidth="1"/>
    <col min="9980" max="9980" width="7.140625" style="50" bestFit="1" customWidth="1"/>
    <col min="9981" max="9981" width="13.140625" style="50" bestFit="1" customWidth="1"/>
    <col min="9982" max="10233" width="11.42578125" style="50"/>
    <col min="10234" max="10234" width="7.28515625" style="50" customWidth="1"/>
    <col min="10235" max="10235" width="94.42578125" style="50" customWidth="1"/>
    <col min="10236" max="10236" width="7.140625" style="50" bestFit="1" customWidth="1"/>
    <col min="10237" max="10237" width="13.140625" style="50" bestFit="1" customWidth="1"/>
    <col min="10238" max="10489" width="11.42578125" style="50"/>
    <col min="10490" max="10490" width="7.28515625" style="50" customWidth="1"/>
    <col min="10491" max="10491" width="94.42578125" style="50" customWidth="1"/>
    <col min="10492" max="10492" width="7.140625" style="50" bestFit="1" customWidth="1"/>
    <col min="10493" max="10493" width="13.140625" style="50" bestFit="1" customWidth="1"/>
    <col min="10494" max="10745" width="11.42578125" style="50"/>
    <col min="10746" max="10746" width="7.28515625" style="50" customWidth="1"/>
    <col min="10747" max="10747" width="94.42578125" style="50" customWidth="1"/>
    <col min="10748" max="10748" width="7.140625" style="50" bestFit="1" customWidth="1"/>
    <col min="10749" max="10749" width="13.140625" style="50" bestFit="1" customWidth="1"/>
    <col min="10750" max="11001" width="11.42578125" style="50"/>
    <col min="11002" max="11002" width="7.28515625" style="50" customWidth="1"/>
    <col min="11003" max="11003" width="94.42578125" style="50" customWidth="1"/>
    <col min="11004" max="11004" width="7.140625" style="50" bestFit="1" customWidth="1"/>
    <col min="11005" max="11005" width="13.140625" style="50" bestFit="1" customWidth="1"/>
    <col min="11006" max="11257" width="11.42578125" style="50"/>
    <col min="11258" max="11258" width="7.28515625" style="50" customWidth="1"/>
    <col min="11259" max="11259" width="94.42578125" style="50" customWidth="1"/>
    <col min="11260" max="11260" width="7.140625" style="50" bestFit="1" customWidth="1"/>
    <col min="11261" max="11261" width="13.140625" style="50" bestFit="1" customWidth="1"/>
    <col min="11262" max="11513" width="11.42578125" style="50"/>
    <col min="11514" max="11514" width="7.28515625" style="50" customWidth="1"/>
    <col min="11515" max="11515" width="94.42578125" style="50" customWidth="1"/>
    <col min="11516" max="11516" width="7.140625" style="50" bestFit="1" customWidth="1"/>
    <col min="11517" max="11517" width="13.140625" style="50" bestFit="1" customWidth="1"/>
    <col min="11518" max="11769" width="11.42578125" style="50"/>
    <col min="11770" max="11770" width="7.28515625" style="50" customWidth="1"/>
    <col min="11771" max="11771" width="94.42578125" style="50" customWidth="1"/>
    <col min="11772" max="11772" width="7.140625" style="50" bestFit="1" customWidth="1"/>
    <col min="11773" max="11773" width="13.140625" style="50" bestFit="1" customWidth="1"/>
    <col min="11774" max="12025" width="11.42578125" style="50"/>
    <col min="12026" max="12026" width="7.28515625" style="50" customWidth="1"/>
    <col min="12027" max="12027" width="94.42578125" style="50" customWidth="1"/>
    <col min="12028" max="12028" width="7.140625" style="50" bestFit="1" customWidth="1"/>
    <col min="12029" max="12029" width="13.140625" style="50" bestFit="1" customWidth="1"/>
    <col min="12030" max="12281" width="11.42578125" style="50"/>
    <col min="12282" max="12282" width="7.28515625" style="50" customWidth="1"/>
    <col min="12283" max="12283" width="94.42578125" style="50" customWidth="1"/>
    <col min="12284" max="12284" width="7.140625" style="50" bestFit="1" customWidth="1"/>
    <col min="12285" max="12285" width="13.140625" style="50" bestFit="1" customWidth="1"/>
    <col min="12286" max="12537" width="11.42578125" style="50"/>
    <col min="12538" max="12538" width="7.28515625" style="50" customWidth="1"/>
    <col min="12539" max="12539" width="94.42578125" style="50" customWidth="1"/>
    <col min="12540" max="12540" width="7.140625" style="50" bestFit="1" customWidth="1"/>
    <col min="12541" max="12541" width="13.140625" style="50" bestFit="1" customWidth="1"/>
    <col min="12542" max="12793" width="11.42578125" style="50"/>
    <col min="12794" max="12794" width="7.28515625" style="50" customWidth="1"/>
    <col min="12795" max="12795" width="94.42578125" style="50" customWidth="1"/>
    <col min="12796" max="12796" width="7.140625" style="50" bestFit="1" customWidth="1"/>
    <col min="12797" max="12797" width="13.140625" style="50" bestFit="1" customWidth="1"/>
    <col min="12798" max="13049" width="11.42578125" style="50"/>
    <col min="13050" max="13050" width="7.28515625" style="50" customWidth="1"/>
    <col min="13051" max="13051" width="94.42578125" style="50" customWidth="1"/>
    <col min="13052" max="13052" width="7.140625" style="50" bestFit="1" customWidth="1"/>
    <col min="13053" max="13053" width="13.140625" style="50" bestFit="1" customWidth="1"/>
    <col min="13054" max="13305" width="11.42578125" style="50"/>
    <col min="13306" max="13306" width="7.28515625" style="50" customWidth="1"/>
    <col min="13307" max="13307" width="94.42578125" style="50" customWidth="1"/>
    <col min="13308" max="13308" width="7.140625" style="50" bestFit="1" customWidth="1"/>
    <col min="13309" max="13309" width="13.140625" style="50" bestFit="1" customWidth="1"/>
    <col min="13310" max="13561" width="11.42578125" style="50"/>
    <col min="13562" max="13562" width="7.28515625" style="50" customWidth="1"/>
    <col min="13563" max="13563" width="94.42578125" style="50" customWidth="1"/>
    <col min="13564" max="13564" width="7.140625" style="50" bestFit="1" customWidth="1"/>
    <col min="13565" max="13565" width="13.140625" style="50" bestFit="1" customWidth="1"/>
    <col min="13566" max="13817" width="11.42578125" style="50"/>
    <col min="13818" max="13818" width="7.28515625" style="50" customWidth="1"/>
    <col min="13819" max="13819" width="94.42578125" style="50" customWidth="1"/>
    <col min="13820" max="13820" width="7.140625" style="50" bestFit="1" customWidth="1"/>
    <col min="13821" max="13821" width="13.140625" style="50" bestFit="1" customWidth="1"/>
    <col min="13822" max="14073" width="11.42578125" style="50"/>
    <col min="14074" max="14074" width="7.28515625" style="50" customWidth="1"/>
    <col min="14075" max="14075" width="94.42578125" style="50" customWidth="1"/>
    <col min="14076" max="14076" width="7.140625" style="50" bestFit="1" customWidth="1"/>
    <col min="14077" max="14077" width="13.140625" style="50" bestFit="1" customWidth="1"/>
    <col min="14078" max="14329" width="11.42578125" style="50"/>
    <col min="14330" max="14330" width="7.28515625" style="50" customWidth="1"/>
    <col min="14331" max="14331" width="94.42578125" style="50" customWidth="1"/>
    <col min="14332" max="14332" width="7.140625" style="50" bestFit="1" customWidth="1"/>
    <col min="14333" max="14333" width="13.140625" style="50" bestFit="1" customWidth="1"/>
    <col min="14334" max="14585" width="11.42578125" style="50"/>
    <col min="14586" max="14586" width="7.28515625" style="50" customWidth="1"/>
    <col min="14587" max="14587" width="94.42578125" style="50" customWidth="1"/>
    <col min="14588" max="14588" width="7.140625" style="50" bestFit="1" customWidth="1"/>
    <col min="14589" max="14589" width="13.140625" style="50" bestFit="1" customWidth="1"/>
    <col min="14590" max="14841" width="11.42578125" style="50"/>
    <col min="14842" max="14842" width="7.28515625" style="50" customWidth="1"/>
    <col min="14843" max="14843" width="94.42578125" style="50" customWidth="1"/>
    <col min="14844" max="14844" width="7.140625" style="50" bestFit="1" customWidth="1"/>
    <col min="14845" max="14845" width="13.140625" style="50" bestFit="1" customWidth="1"/>
    <col min="14846" max="15097" width="11.42578125" style="50"/>
    <col min="15098" max="15098" width="7.28515625" style="50" customWidth="1"/>
    <col min="15099" max="15099" width="94.42578125" style="50" customWidth="1"/>
    <col min="15100" max="15100" width="7.140625" style="50" bestFit="1" customWidth="1"/>
    <col min="15101" max="15101" width="13.140625" style="50" bestFit="1" customWidth="1"/>
    <col min="15102" max="15353" width="11.42578125" style="50"/>
    <col min="15354" max="15354" width="7.28515625" style="50" customWidth="1"/>
    <col min="15355" max="15355" width="94.42578125" style="50" customWidth="1"/>
    <col min="15356" max="15356" width="7.140625" style="50" bestFit="1" customWidth="1"/>
    <col min="15357" max="15357" width="13.140625" style="50" bestFit="1" customWidth="1"/>
    <col min="15358" max="15609" width="11.42578125" style="50"/>
    <col min="15610" max="15610" width="7.28515625" style="50" customWidth="1"/>
    <col min="15611" max="15611" width="94.42578125" style="50" customWidth="1"/>
    <col min="15612" max="15612" width="7.140625" style="50" bestFit="1" customWidth="1"/>
    <col min="15613" max="15613" width="13.140625" style="50" bestFit="1" customWidth="1"/>
    <col min="15614" max="15865" width="11.42578125" style="50"/>
    <col min="15866" max="15866" width="7.28515625" style="50" customWidth="1"/>
    <col min="15867" max="15867" width="94.42578125" style="50" customWidth="1"/>
    <col min="15868" max="15868" width="7.140625" style="50" bestFit="1" customWidth="1"/>
    <col min="15869" max="15869" width="13.140625" style="50" bestFit="1" customWidth="1"/>
    <col min="15870" max="16121" width="11.42578125" style="50"/>
    <col min="16122" max="16122" width="7.28515625" style="50" customWidth="1"/>
    <col min="16123" max="16123" width="94.42578125" style="50" customWidth="1"/>
    <col min="16124" max="16124" width="7.140625" style="50" bestFit="1" customWidth="1"/>
    <col min="16125" max="16125" width="13.140625" style="50" bestFit="1" customWidth="1"/>
    <col min="16126" max="16384" width="11.42578125" style="50"/>
  </cols>
  <sheetData>
    <row r="1" spans="1:14" ht="19.5" customHeight="1">
      <c r="A1" s="143" t="s">
        <v>125</v>
      </c>
      <c r="B1" s="144"/>
      <c r="C1" s="144"/>
      <c r="D1" s="144"/>
      <c r="E1" s="144"/>
      <c r="F1" s="144"/>
      <c r="G1" s="77"/>
      <c r="H1" s="77"/>
    </row>
    <row r="2" spans="1:14" s="57" customFormat="1" ht="23.25" customHeight="1">
      <c r="A2" s="150" t="s">
        <v>150</v>
      </c>
      <c r="B2" s="151"/>
      <c r="C2" s="151"/>
      <c r="D2" s="151"/>
      <c r="E2" s="151"/>
      <c r="F2" s="151"/>
      <c r="G2" s="78"/>
      <c r="H2" s="78"/>
    </row>
    <row r="3" spans="1:14" s="57" customFormat="1" ht="45.75" customHeight="1">
      <c r="A3" s="152" t="s">
        <v>149</v>
      </c>
      <c r="B3" s="152"/>
      <c r="C3" s="152"/>
      <c r="D3" s="82" t="s">
        <v>157</v>
      </c>
      <c r="E3" s="83" t="s">
        <v>158</v>
      </c>
      <c r="F3" s="84" t="s">
        <v>159</v>
      </c>
      <c r="G3" s="145" t="s">
        <v>155</v>
      </c>
      <c r="H3" s="145" t="s">
        <v>156</v>
      </c>
    </row>
    <row r="4" spans="1:14" s="56" customFormat="1" ht="31.5">
      <c r="A4" s="85" t="s">
        <v>0</v>
      </c>
      <c r="B4" s="86" t="s">
        <v>12</v>
      </c>
      <c r="C4" s="87" t="s">
        <v>1</v>
      </c>
      <c r="D4" s="88" t="s">
        <v>57</v>
      </c>
      <c r="E4" s="89" t="s">
        <v>57</v>
      </c>
      <c r="F4" s="90" t="s">
        <v>57</v>
      </c>
      <c r="G4" s="145"/>
      <c r="H4" s="145"/>
    </row>
    <row r="5" spans="1:14" s="55" customFormat="1" ht="15.75">
      <c r="A5" s="146" t="s">
        <v>148</v>
      </c>
      <c r="B5" s="146"/>
      <c r="C5" s="146"/>
      <c r="D5" s="146"/>
      <c r="E5" s="146"/>
      <c r="F5" s="146"/>
      <c r="G5" s="146"/>
      <c r="H5" s="146"/>
    </row>
    <row r="6" spans="1:14" s="55" customFormat="1" ht="33" customHeight="1">
      <c r="A6" s="91" t="s">
        <v>2</v>
      </c>
      <c r="B6" s="96" t="s">
        <v>160</v>
      </c>
      <c r="C6" s="97" t="s">
        <v>1</v>
      </c>
      <c r="D6" s="98">
        <v>950000</v>
      </c>
      <c r="E6" s="98">
        <v>1100000</v>
      </c>
      <c r="F6" s="98">
        <v>1150000</v>
      </c>
      <c r="G6" s="98">
        <f>AVERAGE(D6:F6)</f>
        <v>1066666.6666666667</v>
      </c>
      <c r="H6" s="99">
        <f>G6*1.215</f>
        <v>1296000.0000000002</v>
      </c>
      <c r="N6" s="109"/>
    </row>
    <row r="7" spans="1:14" s="54" customFormat="1" ht="74.25" customHeight="1">
      <c r="A7" s="92" t="s">
        <v>3</v>
      </c>
      <c r="B7" s="96" t="s">
        <v>147</v>
      </c>
      <c r="C7" s="97" t="s">
        <v>1</v>
      </c>
      <c r="D7" s="100">
        <v>1100000</v>
      </c>
      <c r="E7" s="100">
        <v>980000</v>
      </c>
      <c r="F7" s="100">
        <v>1040000</v>
      </c>
      <c r="G7" s="100">
        <f>AVERAGE(D7:F7)</f>
        <v>1040000</v>
      </c>
      <c r="H7" s="99">
        <f>G7*1.215</f>
        <v>1263600</v>
      </c>
      <c r="K7" s="55"/>
      <c r="M7" s="108"/>
    </row>
    <row r="8" spans="1:14" s="54" customFormat="1" ht="15.75">
      <c r="A8" s="93"/>
      <c r="B8" s="101" t="s">
        <v>64</v>
      </c>
      <c r="C8" s="97"/>
      <c r="D8" s="100">
        <f>SUM(D6:D7)</f>
        <v>2050000</v>
      </c>
      <c r="E8" s="100">
        <f>SUM(E6:E7)</f>
        <v>2080000</v>
      </c>
      <c r="F8" s="100">
        <f>SUM(F6:F7)</f>
        <v>2190000</v>
      </c>
      <c r="G8" s="147"/>
      <c r="H8" s="147"/>
    </row>
    <row r="9" spans="1:14" ht="15.75">
      <c r="A9" s="92"/>
      <c r="B9" s="101" t="s">
        <v>65</v>
      </c>
      <c r="C9" s="102">
        <v>0.05</v>
      </c>
      <c r="D9" s="103">
        <f>+D8*C9</f>
        <v>102500</v>
      </c>
      <c r="E9" s="103">
        <f>+E8*C9</f>
        <v>104000</v>
      </c>
      <c r="F9" s="103">
        <f>+F8*C9</f>
        <v>109500</v>
      </c>
      <c r="G9" s="148"/>
      <c r="H9" s="148"/>
    </row>
    <row r="10" spans="1:14" ht="15.75">
      <c r="A10" s="92"/>
      <c r="B10" s="101" t="s">
        <v>144</v>
      </c>
      <c r="C10" s="104">
        <v>5.0000000000000001E-3</v>
      </c>
      <c r="D10" s="103">
        <f>+D8*C10</f>
        <v>10250</v>
      </c>
      <c r="E10" s="103">
        <f>+E8*C10</f>
        <v>10400</v>
      </c>
      <c r="F10" s="103">
        <f>+F8*C10</f>
        <v>10950</v>
      </c>
      <c r="G10" s="148"/>
      <c r="H10" s="148"/>
    </row>
    <row r="11" spans="1:14" ht="15.75">
      <c r="A11" s="94"/>
      <c r="B11" s="101" t="s">
        <v>146</v>
      </c>
      <c r="C11" s="102">
        <v>0.16</v>
      </c>
      <c r="D11" s="103">
        <f>+D8*C11</f>
        <v>328000</v>
      </c>
      <c r="E11" s="103">
        <f>+E8*C11</f>
        <v>332800</v>
      </c>
      <c r="F11" s="103">
        <f>+F8*C11</f>
        <v>350400</v>
      </c>
      <c r="G11" s="149"/>
      <c r="H11" s="149"/>
    </row>
    <row r="12" spans="1:14" ht="15.75">
      <c r="A12" s="95"/>
      <c r="B12" s="105" t="s">
        <v>66</v>
      </c>
      <c r="C12" s="106"/>
      <c r="D12" s="103">
        <f>SUM(D8:D11)</f>
        <v>2490750</v>
      </c>
      <c r="E12" s="103">
        <f>SUM(E8:E11)</f>
        <v>2527200</v>
      </c>
      <c r="F12" s="103">
        <f>SUM(F8:F11)</f>
        <v>2660850</v>
      </c>
      <c r="G12" s="112">
        <f>SUM(G6:G7)</f>
        <v>2106666.666666667</v>
      </c>
      <c r="H12" s="107">
        <f>SUM(H6:H7)</f>
        <v>2559600</v>
      </c>
    </row>
    <row r="13" spans="1:14" ht="15.75">
      <c r="A13" s="79"/>
      <c r="B13" s="80"/>
      <c r="C13" s="79"/>
      <c r="D13" s="81"/>
      <c r="E13" s="77"/>
      <c r="F13" s="77"/>
      <c r="G13" s="77"/>
      <c r="H13" s="77"/>
    </row>
    <row r="14" spans="1:14" ht="15.75">
      <c r="A14" s="79"/>
      <c r="B14" s="124" t="s">
        <v>163</v>
      </c>
      <c r="C14" s="128"/>
      <c r="D14" s="129">
        <v>0.3</v>
      </c>
      <c r="E14" s="130">
        <v>0.3</v>
      </c>
      <c r="F14" s="130">
        <v>0.28000000000000003</v>
      </c>
      <c r="G14" s="131" t="s">
        <v>162</v>
      </c>
      <c r="H14" s="130">
        <v>0.28999999999999998</v>
      </c>
    </row>
    <row r="15" spans="1:14" ht="15.75">
      <c r="A15" s="79"/>
      <c r="B15" s="124" t="s">
        <v>164</v>
      </c>
      <c r="C15" s="128"/>
      <c r="D15" s="129">
        <v>0.25</v>
      </c>
      <c r="E15" s="130">
        <v>0.3</v>
      </c>
      <c r="F15" s="130">
        <v>0.22</v>
      </c>
      <c r="G15" s="131" t="s">
        <v>162</v>
      </c>
      <c r="H15" s="130">
        <v>0.26</v>
      </c>
    </row>
    <row r="16" spans="1:14" ht="15.75">
      <c r="A16" s="79"/>
      <c r="B16" s="80"/>
      <c r="C16" s="79"/>
      <c r="D16" s="81"/>
      <c r="E16" s="77"/>
      <c r="F16" s="77"/>
      <c r="G16" s="77"/>
      <c r="H16" s="77"/>
    </row>
    <row r="17" spans="1:8" ht="15.75">
      <c r="A17" s="79"/>
      <c r="B17" s="80"/>
      <c r="C17" s="79"/>
      <c r="D17" s="81"/>
      <c r="E17" s="77"/>
      <c r="F17" s="77"/>
      <c r="G17" s="77"/>
      <c r="H17" s="77"/>
    </row>
    <row r="18" spans="1:8" ht="15.75">
      <c r="A18" s="79"/>
      <c r="B18" s="80"/>
      <c r="C18" s="79"/>
      <c r="D18" s="81"/>
      <c r="E18" s="77"/>
      <c r="F18" s="77"/>
      <c r="G18" s="77"/>
      <c r="H18" s="77"/>
    </row>
    <row r="19" spans="1:8" ht="31.5">
      <c r="A19" s="79"/>
      <c r="B19" s="80" t="s">
        <v>122</v>
      </c>
      <c r="C19" s="81"/>
      <c r="D19" s="81"/>
      <c r="E19" s="77"/>
      <c r="F19" s="77"/>
      <c r="G19" s="77"/>
      <c r="H19" s="113"/>
    </row>
    <row r="20" spans="1:8" ht="15.75">
      <c r="A20" s="79"/>
      <c r="B20" s="80"/>
      <c r="C20" s="81"/>
      <c r="D20" s="81"/>
      <c r="E20" s="77"/>
      <c r="F20" s="77"/>
      <c r="G20" s="77"/>
      <c r="H20" s="77"/>
    </row>
    <row r="26" spans="1:8">
      <c r="B26" s="53"/>
    </row>
    <row r="27" spans="1:8">
      <c r="B27" s="53"/>
    </row>
  </sheetData>
  <mergeCells count="8">
    <mergeCell ref="A1:F1"/>
    <mergeCell ref="G3:G4"/>
    <mergeCell ref="H3:H4"/>
    <mergeCell ref="A5:H5"/>
    <mergeCell ref="G8:G11"/>
    <mergeCell ref="H8:H11"/>
    <mergeCell ref="A2:F2"/>
    <mergeCell ref="A3:C3"/>
  </mergeCells>
  <pageMargins left="0.7" right="0.7" top="0.75" bottom="0.75" header="0.3" footer="0.3"/>
  <pageSetup scale="6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H17" sqref="H17"/>
    </sheetView>
  </sheetViews>
  <sheetFormatPr baseColWidth="10" defaultRowHeight="12.75"/>
  <cols>
    <col min="1" max="1" width="30.140625" bestFit="1" customWidth="1"/>
    <col min="2" max="2" width="19.28515625" hidden="1" customWidth="1"/>
    <col min="3" max="3" width="19.28515625" customWidth="1"/>
    <col min="4" max="4" width="20.42578125" customWidth="1"/>
    <col min="5" max="5" width="19.7109375" customWidth="1"/>
  </cols>
  <sheetData>
    <row r="1" spans="1:5" ht="18">
      <c r="A1" s="153" t="s">
        <v>127</v>
      </c>
      <c r="B1" s="153"/>
      <c r="C1" s="153"/>
      <c r="D1" s="153"/>
      <c r="E1" s="153"/>
    </row>
    <row r="2" spans="1:5" ht="12" customHeight="1" thickBot="1">
      <c r="A2" s="27"/>
      <c r="B2" s="27"/>
      <c r="C2" s="28"/>
      <c r="D2" s="28"/>
      <c r="E2" s="27"/>
    </row>
    <row r="3" spans="1:5" ht="20.25" customHeight="1" thickBot="1">
      <c r="A3" s="30" t="s">
        <v>128</v>
      </c>
      <c r="B3" s="31" t="s">
        <v>152</v>
      </c>
      <c r="C3" s="31" t="s">
        <v>157</v>
      </c>
      <c r="D3" s="31" t="s">
        <v>158</v>
      </c>
      <c r="E3" s="32" t="s">
        <v>159</v>
      </c>
    </row>
    <row r="4" spans="1:5" ht="21.75" customHeight="1">
      <c r="A4" s="33" t="s">
        <v>126</v>
      </c>
      <c r="B4" s="34">
        <v>100000000</v>
      </c>
      <c r="C4" s="34">
        <f>+'Precios Básicos'!D75</f>
        <v>10778449.986787502</v>
      </c>
      <c r="D4" s="34">
        <f>+'Precios Básicos'!F75</f>
        <v>13232674.911769342</v>
      </c>
      <c r="E4" s="35">
        <f>+'Precios Básicos'!H75</f>
        <v>13762837.210880524</v>
      </c>
    </row>
    <row r="5" spans="1:5" ht="14.25">
      <c r="A5" s="33" t="s">
        <v>161</v>
      </c>
      <c r="B5" s="34">
        <v>0</v>
      </c>
      <c r="C5" s="34">
        <f>+Asesoria!D12*6</f>
        <v>14944500</v>
      </c>
      <c r="D5" s="34">
        <f>+Asesoria!E12*6</f>
        <v>15163200</v>
      </c>
      <c r="E5" s="35">
        <f>+Asesoria!F12*6</f>
        <v>15965100</v>
      </c>
    </row>
    <row r="6" spans="1:5" ht="15.75" thickBot="1">
      <c r="A6" s="36" t="s">
        <v>64</v>
      </c>
      <c r="B6" s="38">
        <f>SUM(B4:B5)</f>
        <v>100000000</v>
      </c>
      <c r="C6" s="61">
        <f>SUM(C4:C5)</f>
        <v>25722949.986787502</v>
      </c>
      <c r="D6" s="37">
        <f>SUM(D4:D5)</f>
        <v>28395874.911769342</v>
      </c>
      <c r="E6" s="39">
        <f>SUM(E4:E5)</f>
        <v>29727937.210880525</v>
      </c>
    </row>
    <row r="11" spans="1:5">
      <c r="E11" s="41"/>
    </row>
    <row r="12" spans="1:5">
      <c r="E12" s="41"/>
    </row>
    <row r="13" spans="1:5">
      <c r="E13" s="41"/>
    </row>
    <row r="14" spans="1:5">
      <c r="A14" s="29"/>
      <c r="E14" s="41"/>
    </row>
    <row r="15" spans="1:5">
      <c r="E15" s="41"/>
    </row>
    <row r="16" spans="1:5">
      <c r="E16" s="41"/>
    </row>
  </sheetData>
  <mergeCells count="1">
    <mergeCell ref="A1:E1"/>
  </mergeCells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Precios Básicos</vt:lpstr>
      <vt:lpstr>Asesoria</vt:lpstr>
      <vt:lpstr>Resumen</vt:lpstr>
      <vt:lpstr>'Precios Básicos'!Área_de_impresión</vt:lpstr>
      <vt:lpstr>'Precios Básicos'!Títulos_a_imprimir</vt:lpstr>
    </vt:vector>
  </TitlesOfParts>
  <Company>COMCAJA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COMCAJA</dc:creator>
  <cp:lastModifiedBy>cramirez</cp:lastModifiedBy>
  <cp:lastPrinted>2014-01-29T13:50:54Z</cp:lastPrinted>
  <dcterms:created xsi:type="dcterms:W3CDTF">1999-08-25T11:19:33Z</dcterms:created>
  <dcterms:modified xsi:type="dcterms:W3CDTF">2014-06-04T20:28:07Z</dcterms:modified>
</cp:coreProperties>
</file>