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-435" windowWidth="20520" windowHeight="11640"/>
  </bookViews>
  <sheets>
    <sheet name="CALCULO DE PUNTAJE" sheetId="4" r:id="rId1"/>
  </sheets>
  <externalReferences>
    <externalReference r:id="rId2"/>
    <externalReference r:id="rId3"/>
    <externalReference r:id="rId4"/>
  </externalReferences>
  <definedNames>
    <definedName name="_Toc322704028" localSheetId="0">'CALCULO DE PUNTAJE'!$B$13</definedName>
    <definedName name="_Toc322704029" localSheetId="0">'CALCULO DE PUNTAJE'!$D$13</definedName>
    <definedName name="_Toc322704030" localSheetId="0">'CALCULO DE PUNTAJE'!$B$14</definedName>
    <definedName name="_Toc322704031" localSheetId="0">'CALCULO DE PUNTAJE'!$C$14</definedName>
    <definedName name="_Toc322704032" localSheetId="0">'CALCULO DE PUNTAJE'!$D$14</definedName>
    <definedName name="_Toc322704037" localSheetId="0">'CALCULO DE PUNTAJE'!$C$15</definedName>
    <definedName name="_Toc322704038" localSheetId="0">'CALCULO DE PUNTAJE'!$D$15</definedName>
    <definedName name="_Toc322704039" localSheetId="0">'CALCULO DE PUNTAJE'!$B$17</definedName>
    <definedName name="_Toc322704040" localSheetId="0">'CALCULO DE PUNTAJE'!$C$17</definedName>
    <definedName name="_Toc322704041" localSheetId="0">'CALCULO DE PUNTAJE'!$D$17</definedName>
    <definedName name="_Toc322704042" localSheetId="0">'CALCULO DE PUNTAJE'!$B$18</definedName>
    <definedName name="_Toc322704043" localSheetId="0">'CALCULO DE PUNTAJE'!$D$18</definedName>
    <definedName name="Acepta">'[1]CONSOLIDADO MATRIZ'!$AD$6:$AD$7</definedName>
    <definedName name="asdas">[2]REQUERIMIENTOS_OBLIGATORIOS!$AC$6:$AC$7</definedName>
    <definedName name="Esfuerzo">'[1]CONSOLIDADO MATRIZ'!$AC$6:$AC$8</definedName>
    <definedName name="FormaCumplimiento">'[1]CONSOLIDADO MATRIZ'!$AB$6:$AB$9</definedName>
  </definedNames>
  <calcPr calcId="124519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4"/>
  <c r="Q69"/>
  <c r="P69"/>
  <c r="O69"/>
  <c r="N69"/>
  <c r="N62"/>
  <c r="J62"/>
  <c r="I62"/>
  <c r="C62"/>
  <c r="N61"/>
  <c r="M61"/>
  <c r="J61"/>
  <c r="I61"/>
  <c r="C61"/>
  <c r="Q60"/>
  <c r="O60"/>
  <c r="M60"/>
  <c r="J60"/>
  <c r="I60"/>
  <c r="C60"/>
  <c r="O59"/>
  <c r="M59"/>
  <c r="J59"/>
  <c r="I59"/>
  <c r="C59"/>
  <c r="D50"/>
  <c r="C50"/>
  <c r="D49"/>
  <c r="C49"/>
  <c r="D48"/>
  <c r="C48"/>
  <c r="D47"/>
  <c r="C47"/>
  <c r="J27"/>
  <c r="I27"/>
  <c r="H27"/>
  <c r="G27"/>
  <c r="F27"/>
  <c r="J18"/>
  <c r="I18"/>
  <c r="H18"/>
  <c r="G18"/>
  <c r="F18"/>
  <c r="D18"/>
</calcChain>
</file>

<file path=xl/sharedStrings.xml><?xml version="1.0" encoding="utf-8"?>
<sst xmlns="http://schemas.openxmlformats.org/spreadsheetml/2006/main" count="102" uniqueCount="72">
  <si>
    <t>PROPONENTES</t>
  </si>
  <si>
    <t>PUNTAJE</t>
  </si>
  <si>
    <t>TOTAL</t>
  </si>
  <si>
    <t>CRITERIOS DE SELECCIÓN</t>
  </si>
  <si>
    <r>
      <t>Proponente</t>
    </r>
    <r>
      <rPr>
        <b/>
        <sz val="12"/>
        <rFont val="Calibri"/>
        <family val="2"/>
        <scheme val="minor"/>
      </rPr>
      <t xml:space="preserve"> A</t>
    </r>
  </si>
  <si>
    <t>TRIDELCO LTDA</t>
  </si>
  <si>
    <r>
      <t xml:space="preserve">Promponnte </t>
    </r>
    <r>
      <rPr>
        <b/>
        <sz val="12"/>
        <rFont val="Calibri"/>
        <family val="2"/>
        <scheme val="minor"/>
      </rPr>
      <t>B</t>
    </r>
  </si>
  <si>
    <t>COMSISTELCO S.A.S</t>
  </si>
  <si>
    <r>
      <t xml:space="preserve">Promponnte </t>
    </r>
    <r>
      <rPr>
        <b/>
        <sz val="12"/>
        <rFont val="Calibri"/>
        <family val="2"/>
        <scheme val="minor"/>
      </rPr>
      <t>C</t>
    </r>
  </si>
  <si>
    <t>COMPUREDES S.A</t>
  </si>
  <si>
    <r>
      <t xml:space="preserve">Proponente </t>
    </r>
    <r>
      <rPr>
        <b/>
        <sz val="12"/>
        <rFont val="Calibri"/>
        <family val="2"/>
        <scheme val="minor"/>
      </rPr>
      <t>D</t>
    </r>
  </si>
  <si>
    <t>ELENCO INGENIEROS S.A</t>
  </si>
  <si>
    <r>
      <t xml:space="preserve">Proponente </t>
    </r>
    <r>
      <rPr>
        <b/>
        <sz val="12"/>
        <rFont val="Calibri"/>
        <family val="2"/>
        <scheme val="minor"/>
      </rPr>
      <t>E</t>
    </r>
  </si>
  <si>
    <t>SISTEM DIGITAL COMPUTER LTDA</t>
  </si>
  <si>
    <t xml:space="preserve">CONSOLIDADO </t>
  </si>
  <si>
    <t>FACTOR</t>
  </si>
  <si>
    <r>
      <t xml:space="preserve">Poponente </t>
    </r>
    <r>
      <rPr>
        <b/>
        <sz val="11"/>
        <color theme="1"/>
        <rFont val="Calibri"/>
        <family val="2"/>
        <scheme val="minor"/>
      </rPr>
      <t>A</t>
    </r>
  </si>
  <si>
    <r>
      <t xml:space="preserve">Poponente </t>
    </r>
    <r>
      <rPr>
        <b/>
        <sz val="11"/>
        <color theme="1"/>
        <rFont val="Calibri"/>
        <family val="2"/>
        <scheme val="minor"/>
      </rPr>
      <t>B</t>
    </r>
  </si>
  <si>
    <r>
      <t xml:space="preserve">Poponente </t>
    </r>
    <r>
      <rPr>
        <b/>
        <sz val="11"/>
        <color theme="1"/>
        <rFont val="Calibri"/>
        <family val="2"/>
        <scheme val="minor"/>
      </rPr>
      <t>C</t>
    </r>
  </si>
  <si>
    <r>
      <t xml:space="preserve">Poponente </t>
    </r>
    <r>
      <rPr>
        <b/>
        <sz val="11"/>
        <color theme="1"/>
        <rFont val="Calibri"/>
        <family val="2"/>
        <scheme val="minor"/>
      </rPr>
      <t>D</t>
    </r>
  </si>
  <si>
    <t>Poponente E</t>
  </si>
  <si>
    <t>TÉCNICO</t>
  </si>
  <si>
    <t>5.3.1. Manejo ambiental</t>
  </si>
  <si>
    <t>5.3.2. Tiempo de respuesta y/o entrega</t>
  </si>
  <si>
    <t>APOYO A LA INDUSTRIA NACIONAL</t>
  </si>
  <si>
    <t>5.3.3. Estímulo a la industria Nacional</t>
  </si>
  <si>
    <t>ECONÓMICO</t>
  </si>
  <si>
    <t>5.3.4. Oferta Económica</t>
  </si>
  <si>
    <t>TIEMPO OFERTADO</t>
  </si>
  <si>
    <t>5.3.2</t>
  </si>
  <si>
    <t>CRITERIO</t>
  </si>
  <si>
    <t>Tiempo de respuesta Normal</t>
  </si>
  <si>
    <t>Tiempo de respuesta urgente</t>
  </si>
  <si>
    <t>P.P.E. = Puntaje Propuesta Evaluada</t>
  </si>
  <si>
    <t>T. O.M. = Menor tiempo que se ofrezca en horas</t>
  </si>
  <si>
    <t>T.O.E. = Tiempo de la Oferta a evaluar totalizada en horas</t>
  </si>
  <si>
    <t>P.P.E= (T.O.M X 100)</t>
  </si>
  <si>
    <t xml:space="preserve">                    T.O.E</t>
  </si>
  <si>
    <t>5.3.3</t>
  </si>
  <si>
    <t>APOYO A LA INDUSTRIA NACIOANL</t>
  </si>
  <si>
    <t>5.3.4</t>
  </si>
  <si>
    <t xml:space="preserve">OFERTA ECONOMICA </t>
  </si>
  <si>
    <t>Asignación de Puntaje Oferta Económica</t>
  </si>
  <si>
    <t>Ofertas Válidas</t>
  </si>
  <si>
    <t>Puntaje a la oferta más cercana a la Media Aritmética</t>
  </si>
  <si>
    <t>TOTAL INSTALACIONES CABLEADO ESTRUCTURADO</t>
  </si>
  <si>
    <t>TOTAL INSTALACIONES ELÉCTRICAS</t>
  </si>
  <si>
    <t>TOTAL  VARIOS</t>
  </si>
  <si>
    <t>TOTAL ASESORÍA</t>
  </si>
  <si>
    <t>Oferta Mínima Total</t>
  </si>
  <si>
    <t>Oferta Máxima Total</t>
  </si>
  <si>
    <r>
      <t>MA = (X</t>
    </r>
    <r>
      <rPr>
        <b/>
        <vertAlign val="sub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+ X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+ … + X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)/n</t>
    </r>
  </si>
  <si>
    <t>Ejemplo Asignación de Puntaje Oferta Económica</t>
  </si>
  <si>
    <t>Valor de las ofertas</t>
  </si>
  <si>
    <t>Media Aritmética</t>
  </si>
  <si>
    <t>De Proponentes que cumplen</t>
  </si>
  <si>
    <t>A</t>
  </si>
  <si>
    <t>B</t>
  </si>
  <si>
    <t>C</t>
  </si>
  <si>
    <t>D</t>
  </si>
  <si>
    <t>E</t>
  </si>
  <si>
    <t>INSTALACIONES CABLEADO</t>
  </si>
  <si>
    <t xml:space="preserve"> INSTALACIONES ELÉCTRICAS</t>
  </si>
  <si>
    <t>POSICIÓN</t>
  </si>
  <si>
    <t>PROPONENTE</t>
  </si>
  <si>
    <t>TOTAL 550</t>
  </si>
  <si>
    <t>TOTAL 330</t>
  </si>
  <si>
    <t>TOTAL 100</t>
  </si>
  <si>
    <t>TOTAL 0</t>
  </si>
  <si>
    <t>TOTAL 150</t>
  </si>
  <si>
    <t>TOTAL 420</t>
  </si>
  <si>
    <t>CALCULO DE PUNTAJE DEFINITIVO</t>
  </si>
</sst>
</file>

<file path=xl/styles.xml><?xml version="1.0" encoding="utf-8"?>
<styleSheet xmlns="http://schemas.openxmlformats.org/spreadsheetml/2006/main">
  <numFmts count="3">
    <numFmt numFmtId="164" formatCode="&quot;$&quot;\ #,##0_);[Red]\(&quot;$&quot;\ #,##0\)"/>
    <numFmt numFmtId="165" formatCode="&quot;$&quot;\ #,##0"/>
    <numFmt numFmtId="166" formatCode="0.00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65F9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0" fillId="0" borderId="0" xfId="0" applyBorder="1"/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0" borderId="0" xfId="0" applyFont="1"/>
    <xf numFmtId="0" fontId="1" fillId="4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0" fillId="0" borderId="19" xfId="0" applyBorder="1"/>
    <xf numFmtId="3" fontId="11" fillId="0" borderId="19" xfId="0" applyNumberFormat="1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/>
    </xf>
    <xf numFmtId="3" fontId="11" fillId="0" borderId="19" xfId="0" applyNumberFormat="1" applyFont="1" applyBorder="1" applyAlignment="1">
      <alignment vertical="center"/>
    </xf>
    <xf numFmtId="0" fontId="0" fillId="0" borderId="16" xfId="0" applyBorder="1"/>
    <xf numFmtId="3" fontId="11" fillId="0" borderId="16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vertical="center"/>
    </xf>
    <xf numFmtId="0" fontId="0" fillId="0" borderId="17" xfId="0" applyBorder="1"/>
    <xf numFmtId="10" fontId="11" fillId="0" borderId="17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10" fontId="11" fillId="0" borderId="17" xfId="0" applyNumberFormat="1" applyFont="1" applyBorder="1" applyAlignment="1">
      <alignment horizontal="right" vertical="center"/>
    </xf>
    <xf numFmtId="0" fontId="0" fillId="0" borderId="4" xfId="0" applyBorder="1"/>
    <xf numFmtId="0" fontId="0" fillId="0" borderId="29" xfId="0" applyBorder="1"/>
    <xf numFmtId="0" fontId="0" fillId="0" borderId="5" xfId="0" applyBorder="1"/>
    <xf numFmtId="165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165" fontId="0" fillId="0" borderId="0" xfId="0" applyNumberForma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/>
    <xf numFmtId="0" fontId="1" fillId="0" borderId="33" xfId="0" applyFont="1" applyBorder="1" applyAlignment="1">
      <alignment horizontal="center"/>
    </xf>
    <xf numFmtId="165" fontId="0" fillId="2" borderId="33" xfId="0" applyNumberFormat="1" applyFill="1" applyBorder="1"/>
    <xf numFmtId="165" fontId="0" fillId="7" borderId="33" xfId="0" applyNumberFormat="1" applyFill="1" applyBorder="1"/>
    <xf numFmtId="165" fontId="11" fillId="2" borderId="33" xfId="0" applyNumberFormat="1" applyFont="1" applyFill="1" applyBorder="1" applyAlignment="1">
      <alignment horizontal="center" vertical="center"/>
    </xf>
    <xf numFmtId="165" fontId="0" fillId="2" borderId="33" xfId="0" applyNumberFormat="1" applyFont="1" applyFill="1" applyBorder="1"/>
    <xf numFmtId="165" fontId="0" fillId="7" borderId="33" xfId="0" applyNumberFormat="1" applyFont="1" applyFill="1" applyBorder="1"/>
    <xf numFmtId="0" fontId="1" fillId="8" borderId="33" xfId="0" applyFont="1" applyFill="1" applyBorder="1" applyAlignment="1">
      <alignment horizontal="center"/>
    </xf>
    <xf numFmtId="166" fontId="10" fillId="2" borderId="33" xfId="0" applyNumberFormat="1" applyFont="1" applyFill="1" applyBorder="1" applyAlignment="1">
      <alignment horizontal="center" vertical="center"/>
    </xf>
    <xf numFmtId="166" fontId="1" fillId="2" borderId="33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trabajo/Proyectos/NuevoERP/Propuestas/Heinsohn/Anexos%20%20CP-01-2011/CP_001_ANEXO_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iegos%20Definitivos\Forma%20de%20cumplimiento%20req.%20obligato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irez/Configuraci&#243;n%20local/Archivos%20temporales%20de%20Internet/Content.Outlook/KCBPNXIG/Verificacion%20requisitos%20tecnicos%20economicos%20y%20evaluac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DO MATRIZ"/>
    </sheetNames>
    <sheetDataSet>
      <sheetData sheetId="0">
        <row r="6">
          <cell r="AB6" t="str">
            <v>Incorporado e integrado desde su origen</v>
          </cell>
          <cell r="AC6" t="str">
            <v>Alto</v>
          </cell>
          <cell r="AD6" t="str">
            <v>Si</v>
          </cell>
        </row>
        <row r="7">
          <cell r="AB7" t="str">
            <v>Incorporado a través de un tercero</v>
          </cell>
          <cell r="AC7" t="str">
            <v>Medio</v>
          </cell>
          <cell r="AD7" t="str">
            <v>No</v>
          </cell>
        </row>
        <row r="8">
          <cell r="AB8" t="str">
            <v>Cubierto por un desarrollo existente</v>
          </cell>
          <cell r="AC8" t="str">
            <v>Bajo</v>
          </cell>
        </row>
        <row r="9">
          <cell r="AB9" t="str">
            <v>Cubierto por un desarrollo no existente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QUERIMIENTOS_OBLIGATORIOS"/>
    </sheetNames>
    <sheetDataSet>
      <sheetData sheetId="0">
        <row r="6">
          <cell r="AC6" t="str">
            <v>Si</v>
          </cell>
        </row>
        <row r="7">
          <cell r="AC7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.2 Capacidad"/>
      <sheetName val=" 3.2.1 y 4.1 OFERTA TÉCNICA"/>
      <sheetName val="4. CRITERIOS DE EVALUACION"/>
      <sheetName val="4. CRITERIOS SELECCION"/>
      <sheetName val="COMPARATIVO"/>
    </sheetNames>
    <sheetDataSet>
      <sheetData sheetId="0"/>
      <sheetData sheetId="1"/>
      <sheetData sheetId="2"/>
      <sheetData sheetId="3"/>
      <sheetData sheetId="4">
        <row r="445">
          <cell r="I445">
            <v>31362412.905521907</v>
          </cell>
          <cell r="M445">
            <v>29692102.399999995</v>
          </cell>
        </row>
        <row r="452">
          <cell r="I452">
            <v>1030651.648</v>
          </cell>
          <cell r="M452">
            <v>848308</v>
          </cell>
        </row>
        <row r="466">
          <cell r="I466">
            <v>5135300</v>
          </cell>
          <cell r="M466">
            <v>4617630</v>
          </cell>
        </row>
        <row r="478">
          <cell r="E478">
            <v>670000</v>
          </cell>
          <cell r="I478">
            <v>762519.87046399992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3"/>
  <sheetViews>
    <sheetView tabSelected="1" view="pageBreakPreview" topLeftCell="B1" zoomScale="60" zoomScaleNormal="70" zoomScalePageLayoutView="125" workbookViewId="0">
      <selection activeCell="D1" sqref="D1:G1"/>
    </sheetView>
  </sheetViews>
  <sheetFormatPr baseColWidth="10" defaultRowHeight="15"/>
  <cols>
    <col min="1" max="1" width="8" hidden="1" customWidth="1"/>
    <col min="2" max="2" width="33.5703125" customWidth="1"/>
    <col min="3" max="3" width="16.140625" customWidth="1"/>
    <col min="4" max="4" width="16" customWidth="1"/>
    <col min="5" max="5" width="12.7109375" bestFit="1" customWidth="1"/>
    <col min="6" max="6" width="13.7109375" customWidth="1"/>
    <col min="7" max="7" width="13.28515625" customWidth="1"/>
    <col min="8" max="8" width="14.28515625" customWidth="1"/>
    <col min="9" max="9" width="14.85546875" customWidth="1"/>
    <col min="10" max="10" width="12.5703125" bestFit="1" customWidth="1"/>
    <col min="11" max="11" width="11.5703125" bestFit="1" customWidth="1"/>
    <col min="12" max="12" width="14" customWidth="1"/>
    <col min="13" max="18" width="0" hidden="1" customWidth="1"/>
    <col min="19" max="19" width="15.140625" customWidth="1"/>
    <col min="20" max="20" width="14.5703125" customWidth="1"/>
    <col min="21" max="21" width="11.5703125" bestFit="1" customWidth="1"/>
    <col min="22" max="22" width="13.85546875" customWidth="1"/>
  </cols>
  <sheetData>
    <row r="1" spans="1:10">
      <c r="D1" s="93" t="s">
        <v>71</v>
      </c>
      <c r="E1" s="93"/>
      <c r="F1" s="93"/>
      <c r="G1" s="93"/>
    </row>
    <row r="2" spans="1:10" ht="22.5" customHeight="1">
      <c r="B2" s="96"/>
      <c r="C2" s="96"/>
      <c r="D2" s="2"/>
    </row>
    <row r="3" spans="1:10" ht="15.75">
      <c r="A3" s="3">
        <v>5.3</v>
      </c>
      <c r="B3" s="97" t="s">
        <v>3</v>
      </c>
      <c r="C3" s="98"/>
      <c r="D3" s="4"/>
    </row>
    <row r="4" spans="1:10" ht="16.5" thickBot="1">
      <c r="B4" s="5"/>
      <c r="C4" s="5"/>
      <c r="D4" s="4"/>
    </row>
    <row r="5" spans="1:10" ht="18" customHeight="1">
      <c r="B5" s="126" t="s">
        <v>0</v>
      </c>
      <c r="C5" s="127"/>
      <c r="D5" s="128"/>
    </row>
    <row r="6" spans="1:10" ht="15.75">
      <c r="B6" s="129" t="s">
        <v>4</v>
      </c>
      <c r="C6" s="125" t="s">
        <v>5</v>
      </c>
      <c r="D6" s="130"/>
    </row>
    <row r="7" spans="1:10" ht="15.75">
      <c r="B7" s="129" t="s">
        <v>6</v>
      </c>
      <c r="C7" s="125" t="s">
        <v>7</v>
      </c>
      <c r="D7" s="130"/>
    </row>
    <row r="8" spans="1:10" ht="15.75">
      <c r="B8" s="129" t="s">
        <v>8</v>
      </c>
      <c r="C8" s="125" t="s">
        <v>9</v>
      </c>
      <c r="D8" s="130"/>
    </row>
    <row r="9" spans="1:10" ht="15.75">
      <c r="B9" s="129" t="s">
        <v>10</v>
      </c>
      <c r="C9" s="125" t="s">
        <v>11</v>
      </c>
      <c r="D9" s="130"/>
    </row>
    <row r="10" spans="1:10" ht="16.5" thickBot="1">
      <c r="B10" s="131" t="s">
        <v>12</v>
      </c>
      <c r="C10" s="132" t="s">
        <v>13</v>
      </c>
      <c r="D10" s="133"/>
    </row>
    <row r="11" spans="1:10" ht="15.75">
      <c r="B11" s="5"/>
      <c r="C11" s="5"/>
      <c r="D11" s="4"/>
    </row>
    <row r="12" spans="1:10" ht="16.5" thickBot="1">
      <c r="B12" s="5"/>
      <c r="C12" s="5"/>
      <c r="D12" s="4"/>
      <c r="F12" t="s">
        <v>14</v>
      </c>
    </row>
    <row r="13" spans="1:10" ht="15.75" thickBot="1">
      <c r="B13" s="99" t="s">
        <v>15</v>
      </c>
      <c r="C13" s="100"/>
      <c r="D13" s="7" t="s">
        <v>1</v>
      </c>
      <c r="F13" s="8" t="s">
        <v>16</v>
      </c>
      <c r="G13" s="8" t="s">
        <v>17</v>
      </c>
      <c r="H13" s="8" t="s">
        <v>18</v>
      </c>
      <c r="I13" s="8" t="s">
        <v>19</v>
      </c>
      <c r="J13" s="8" t="s">
        <v>20</v>
      </c>
    </row>
    <row r="14" spans="1:10" ht="15.75" thickBot="1">
      <c r="A14" s="9"/>
      <c r="B14" s="101" t="s">
        <v>21</v>
      </c>
      <c r="C14" s="10" t="s">
        <v>22</v>
      </c>
      <c r="D14" s="11">
        <v>150</v>
      </c>
      <c r="F14" s="12">
        <v>150</v>
      </c>
      <c r="G14" s="12">
        <v>150</v>
      </c>
      <c r="H14" s="12">
        <v>150</v>
      </c>
      <c r="I14" s="12">
        <v>150</v>
      </c>
      <c r="J14" s="12">
        <v>150</v>
      </c>
    </row>
    <row r="15" spans="1:10" ht="30.75" thickBot="1">
      <c r="A15" s="9"/>
      <c r="B15" s="102"/>
      <c r="C15" s="10" t="s">
        <v>23</v>
      </c>
      <c r="D15" s="11">
        <v>200</v>
      </c>
      <c r="F15" s="13">
        <v>150</v>
      </c>
      <c r="G15" s="13">
        <v>50</v>
      </c>
      <c r="H15" s="13">
        <v>150</v>
      </c>
      <c r="I15" s="13">
        <v>22.5</v>
      </c>
      <c r="J15" s="13">
        <v>200</v>
      </c>
    </row>
    <row r="16" spans="1:10" ht="30.75" thickBot="1">
      <c r="A16" s="9"/>
      <c r="B16" s="14" t="s">
        <v>24</v>
      </c>
      <c r="C16" s="10" t="s">
        <v>25</v>
      </c>
      <c r="D16" s="11">
        <v>100</v>
      </c>
      <c r="F16" s="13">
        <v>100</v>
      </c>
      <c r="G16" s="13">
        <v>100</v>
      </c>
      <c r="H16" s="13">
        <v>100</v>
      </c>
      <c r="I16" s="13">
        <v>100</v>
      </c>
      <c r="J16" s="13">
        <v>100</v>
      </c>
    </row>
    <row r="17" spans="1:10" ht="15.75" thickBot="1">
      <c r="A17" s="9"/>
      <c r="B17" s="15" t="s">
        <v>26</v>
      </c>
      <c r="C17" s="10" t="s">
        <v>27</v>
      </c>
      <c r="D17" s="11">
        <v>550</v>
      </c>
      <c r="F17" s="13">
        <v>330</v>
      </c>
      <c r="G17" s="13">
        <v>100</v>
      </c>
      <c r="H17" s="13">
        <v>420</v>
      </c>
      <c r="I17" s="13">
        <v>0</v>
      </c>
      <c r="J17" s="13">
        <v>150</v>
      </c>
    </row>
    <row r="18" spans="1:10" ht="15.75" thickBot="1">
      <c r="A18" s="16"/>
      <c r="B18" s="99" t="s">
        <v>2</v>
      </c>
      <c r="C18" s="100"/>
      <c r="D18" s="17">
        <f>SUM(D14:D17)</f>
        <v>1000</v>
      </c>
      <c r="F18" s="18">
        <f>SUM(F14:F17)</f>
        <v>730</v>
      </c>
      <c r="G18" s="18">
        <f>SUM(G14:G17)</f>
        <v>400</v>
      </c>
      <c r="H18" s="18">
        <f>SUM(H14:H17)</f>
        <v>820</v>
      </c>
      <c r="I18" s="18">
        <f>SUM(I14:I17)</f>
        <v>272.5</v>
      </c>
      <c r="J18" s="18">
        <f>SUM(J14:J17)</f>
        <v>600</v>
      </c>
    </row>
    <row r="19" spans="1:10" ht="15.75">
      <c r="A19" s="16"/>
      <c r="B19" s="5"/>
      <c r="C19" s="5"/>
      <c r="D19" s="4"/>
    </row>
    <row r="20" spans="1:10" ht="16.5" thickBot="1">
      <c r="A20" s="16"/>
      <c r="B20" s="5"/>
      <c r="C20" s="5"/>
      <c r="D20" s="4"/>
      <c r="F20" t="s">
        <v>28</v>
      </c>
    </row>
    <row r="21" spans="1:10" ht="15.75" thickBot="1">
      <c r="A21" s="16" t="s">
        <v>29</v>
      </c>
      <c r="B21" s="19" t="s">
        <v>30</v>
      </c>
      <c r="C21" s="20"/>
      <c r="D21" s="4"/>
      <c r="F21" s="8" t="s">
        <v>16</v>
      </c>
      <c r="G21" s="8" t="s">
        <v>17</v>
      </c>
      <c r="H21" s="8" t="s">
        <v>18</v>
      </c>
      <c r="I21" s="8" t="s">
        <v>19</v>
      </c>
      <c r="J21" s="8" t="s">
        <v>20</v>
      </c>
    </row>
    <row r="22" spans="1:10" ht="15.75">
      <c r="A22" s="16"/>
      <c r="B22" s="21" t="s">
        <v>31</v>
      </c>
      <c r="C22" s="22">
        <v>100</v>
      </c>
      <c r="D22" s="4"/>
      <c r="F22" s="12">
        <v>1</v>
      </c>
      <c r="G22" s="12">
        <v>4</v>
      </c>
      <c r="H22" s="12">
        <v>1</v>
      </c>
      <c r="I22" s="12">
        <v>8</v>
      </c>
      <c r="J22" s="12">
        <v>1</v>
      </c>
    </row>
    <row r="23" spans="1:10" ht="16.5" thickBot="1">
      <c r="A23" s="16"/>
      <c r="B23" s="6" t="s">
        <v>32</v>
      </c>
      <c r="C23" s="23">
        <v>100</v>
      </c>
      <c r="D23" s="4"/>
      <c r="F23" s="13">
        <v>1</v>
      </c>
      <c r="G23" s="13">
        <v>2</v>
      </c>
      <c r="H23" s="13">
        <v>1</v>
      </c>
      <c r="I23" s="13">
        <v>5</v>
      </c>
      <c r="J23" s="13">
        <v>0.5</v>
      </c>
    </row>
    <row r="24" spans="1:10" ht="16.5" thickBot="1">
      <c r="A24" s="16"/>
      <c r="B24" s="24"/>
      <c r="C24" s="24"/>
      <c r="D24" s="4"/>
      <c r="F24" t="s">
        <v>1</v>
      </c>
    </row>
    <row r="25" spans="1:10" ht="15.75">
      <c r="A25" s="16"/>
      <c r="B25" s="25" t="s">
        <v>33</v>
      </c>
      <c r="C25" s="5"/>
      <c r="D25" s="4"/>
      <c r="F25" s="26">
        <v>100</v>
      </c>
      <c r="G25" s="26">
        <v>25</v>
      </c>
      <c r="H25" s="26">
        <v>100</v>
      </c>
      <c r="I25" s="26">
        <v>12.5</v>
      </c>
      <c r="J25" s="26">
        <v>100</v>
      </c>
    </row>
    <row r="26" spans="1:10" ht="16.5" thickBot="1">
      <c r="A26" s="16"/>
      <c r="B26" s="25" t="s">
        <v>34</v>
      </c>
      <c r="C26" s="5"/>
      <c r="D26" s="4"/>
      <c r="F26" s="27">
        <v>50</v>
      </c>
      <c r="G26" s="27">
        <v>25</v>
      </c>
      <c r="H26" s="27">
        <v>50</v>
      </c>
      <c r="I26" s="27">
        <v>10</v>
      </c>
      <c r="J26" s="27">
        <v>100</v>
      </c>
    </row>
    <row r="27" spans="1:10" ht="15.75">
      <c r="A27" s="16"/>
      <c r="B27" s="25" t="s">
        <v>35</v>
      </c>
      <c r="C27" s="5"/>
      <c r="D27" s="4"/>
      <c r="F27" s="28">
        <f>SUM(F25:F26)</f>
        <v>150</v>
      </c>
      <c r="G27" s="28">
        <f>SUM(G25:G26)</f>
        <v>50</v>
      </c>
      <c r="H27" s="28">
        <f>SUM(H25:H26)</f>
        <v>150</v>
      </c>
      <c r="I27" s="28">
        <f>SUM(I25:I26)</f>
        <v>22.5</v>
      </c>
      <c r="J27" s="28">
        <f>SUM(J25:J26)</f>
        <v>200</v>
      </c>
    </row>
    <row r="28" spans="1:10" ht="15.75">
      <c r="A28" s="16"/>
      <c r="B28" s="5"/>
      <c r="C28" s="5"/>
      <c r="D28" s="4"/>
    </row>
    <row r="29" spans="1:10" ht="15.75" hidden="1">
      <c r="A29" s="16"/>
      <c r="B29" s="25" t="s">
        <v>36</v>
      </c>
      <c r="C29" s="5"/>
      <c r="D29" s="4"/>
    </row>
    <row r="30" spans="1:10" ht="15.75" hidden="1">
      <c r="A30" s="16"/>
      <c r="B30" s="25" t="s">
        <v>37</v>
      </c>
      <c r="C30" s="5"/>
      <c r="D30" s="4"/>
    </row>
    <row r="31" spans="1:10" ht="15.75" hidden="1">
      <c r="A31" s="16"/>
      <c r="B31" s="5"/>
      <c r="C31" s="5"/>
      <c r="D31" s="4"/>
    </row>
    <row r="32" spans="1:10" ht="15.75" hidden="1">
      <c r="A32" s="16" t="s">
        <v>38</v>
      </c>
      <c r="B32" s="24" t="s">
        <v>39</v>
      </c>
      <c r="C32" s="5"/>
      <c r="D32" s="4"/>
    </row>
    <row r="33" spans="1:8" ht="15.75" hidden="1">
      <c r="A33" s="16"/>
      <c r="B33" s="5"/>
      <c r="C33" s="5"/>
      <c r="D33" s="4"/>
    </row>
    <row r="34" spans="1:8" ht="15.75" hidden="1">
      <c r="A34" s="16" t="s">
        <v>40</v>
      </c>
      <c r="B34" s="24" t="s">
        <v>41</v>
      </c>
      <c r="C34" s="5"/>
      <c r="D34" s="4"/>
    </row>
    <row r="35" spans="1:8" ht="15.75" hidden="1">
      <c r="A35" s="16"/>
      <c r="B35" s="5"/>
      <c r="C35" s="5"/>
      <c r="D35" s="4"/>
    </row>
    <row r="36" spans="1:8" ht="16.5" hidden="1" thickBot="1">
      <c r="A36" s="16"/>
      <c r="B36" s="5"/>
      <c r="C36" s="5"/>
      <c r="D36" s="4"/>
    </row>
    <row r="37" spans="1:8" ht="15.75" hidden="1" customHeight="1" thickBot="1">
      <c r="A37" s="9"/>
      <c r="B37" s="99" t="s">
        <v>42</v>
      </c>
      <c r="C37" s="103"/>
      <c r="D37" s="100"/>
    </row>
    <row r="38" spans="1:8" ht="45.75" hidden="1" thickBot="1">
      <c r="B38" s="104" t="s">
        <v>43</v>
      </c>
      <c r="C38" s="105"/>
      <c r="D38" s="29" t="s">
        <v>44</v>
      </c>
    </row>
    <row r="39" spans="1:8" ht="15.75" hidden="1" thickBot="1">
      <c r="B39" s="94" t="s">
        <v>45</v>
      </c>
      <c r="C39" s="95"/>
      <c r="D39" s="30">
        <v>200</v>
      </c>
    </row>
    <row r="40" spans="1:8" ht="15.75" hidden="1" thickBot="1">
      <c r="B40" s="94" t="s">
        <v>46</v>
      </c>
      <c r="C40" s="95"/>
      <c r="D40" s="30">
        <v>150</v>
      </c>
    </row>
    <row r="41" spans="1:8" ht="15.75" hidden="1" thickBot="1">
      <c r="B41" s="94" t="s">
        <v>47</v>
      </c>
      <c r="C41" s="95"/>
      <c r="D41" s="30">
        <v>150</v>
      </c>
    </row>
    <row r="42" spans="1:8" ht="15.75" hidden="1" thickBot="1">
      <c r="B42" s="94" t="s">
        <v>48</v>
      </c>
      <c r="C42" s="95"/>
      <c r="D42" s="30">
        <v>50</v>
      </c>
    </row>
    <row r="43" spans="1:8" hidden="1">
      <c r="B43" s="31"/>
      <c r="C43" s="32"/>
      <c r="D43" s="4"/>
    </row>
    <row r="44" spans="1:8" ht="15.75" hidden="1" thickBot="1"/>
    <row r="45" spans="1:8" ht="15.75" hidden="1" customHeight="1" thickBot="1">
      <c r="B45" s="104" t="s">
        <v>42</v>
      </c>
      <c r="C45" s="106"/>
      <c r="D45" s="106"/>
      <c r="E45" s="105"/>
      <c r="F45" s="65"/>
    </row>
    <row r="46" spans="1:8" ht="75.75" hidden="1" thickBot="1">
      <c r="B46" s="33" t="s">
        <v>43</v>
      </c>
      <c r="C46" s="34" t="s">
        <v>49</v>
      </c>
      <c r="D46" s="34" t="s">
        <v>50</v>
      </c>
      <c r="E46" s="29" t="s">
        <v>44</v>
      </c>
      <c r="F46" s="78"/>
      <c r="H46" s="35"/>
    </row>
    <row r="47" spans="1:8" ht="15.75" hidden="1" thickBot="1">
      <c r="B47" s="36"/>
      <c r="C47" s="37">
        <f>+[3]COMPARATIVO!M445</f>
        <v>29692102.399999995</v>
      </c>
      <c r="D47" s="37">
        <f>+[3]COMPARATIVO!I445</f>
        <v>31362412.905521907</v>
      </c>
      <c r="E47" s="30">
        <v>200</v>
      </c>
      <c r="F47" s="32"/>
      <c r="H47" s="38"/>
    </row>
    <row r="48" spans="1:8" ht="15.75" hidden="1" thickBot="1">
      <c r="B48" s="36"/>
      <c r="C48" s="37">
        <f>+[3]COMPARATIVO!M452</f>
        <v>848308</v>
      </c>
      <c r="D48" s="37">
        <f>+[3]COMPARATIVO!I452</f>
        <v>1030651.648</v>
      </c>
      <c r="E48" s="30">
        <v>150</v>
      </c>
      <c r="F48" s="32"/>
      <c r="H48" s="39"/>
    </row>
    <row r="49" spans="2:22" ht="15.75" hidden="1" thickBot="1">
      <c r="B49" s="36"/>
      <c r="C49" s="37">
        <f>+[3]COMPARATIVO!M466</f>
        <v>4617630</v>
      </c>
      <c r="D49" s="37">
        <f>+[3]COMPARATIVO!I466</f>
        <v>5135300</v>
      </c>
      <c r="E49" s="30">
        <v>150</v>
      </c>
      <c r="F49" s="32"/>
      <c r="H49" s="39"/>
    </row>
    <row r="50" spans="2:22" ht="15.75" hidden="1" thickBot="1">
      <c r="B50" s="36"/>
      <c r="C50" s="37">
        <f>+[3]COMPARATIVO!E478</f>
        <v>670000</v>
      </c>
      <c r="D50" s="37">
        <f>+[3]COMPARATIVO!I478</f>
        <v>762519.87046399992</v>
      </c>
      <c r="E50" s="30">
        <v>50</v>
      </c>
      <c r="F50" s="32"/>
      <c r="H50" s="39"/>
    </row>
    <row r="51" spans="2:22" hidden="1"/>
    <row r="52" spans="2:22" ht="18" hidden="1">
      <c r="I52" s="40" t="s">
        <v>51</v>
      </c>
    </row>
    <row r="53" spans="2:22" ht="15.75" thickBot="1"/>
    <row r="54" spans="2:22" ht="15.75" thickBot="1">
      <c r="B54" s="107" t="s">
        <v>52</v>
      </c>
      <c r="C54" s="108"/>
      <c r="D54" s="108"/>
      <c r="E54" s="108"/>
      <c r="F54" s="108"/>
      <c r="G54" s="108"/>
      <c r="H54" s="108"/>
      <c r="I54" s="108"/>
      <c r="J54" s="108"/>
      <c r="K54" s="109"/>
    </row>
    <row r="55" spans="2:22" ht="32.25" customHeight="1">
      <c r="B55" s="110" t="s">
        <v>43</v>
      </c>
      <c r="C55" s="113" t="s">
        <v>49</v>
      </c>
      <c r="D55" s="116" t="s">
        <v>53</v>
      </c>
      <c r="E55" s="117"/>
      <c r="F55" s="117"/>
      <c r="G55" s="117"/>
      <c r="H55" s="118"/>
      <c r="I55" s="119" t="s">
        <v>54</v>
      </c>
      <c r="J55" s="113" t="s">
        <v>50</v>
      </c>
      <c r="K55" s="113" t="s">
        <v>44</v>
      </c>
    </row>
    <row r="56" spans="2:22" ht="15.75" thickBot="1">
      <c r="B56" s="111"/>
      <c r="C56" s="114"/>
      <c r="D56" s="122" t="s">
        <v>55</v>
      </c>
      <c r="E56" s="123"/>
      <c r="F56" s="123"/>
      <c r="G56" s="123"/>
      <c r="H56" s="124"/>
      <c r="I56" s="120"/>
      <c r="J56" s="114"/>
      <c r="K56" s="114"/>
    </row>
    <row r="57" spans="2:22" ht="27.95" customHeight="1" thickBot="1">
      <c r="B57" s="112"/>
      <c r="C57" s="115"/>
      <c r="D57" s="41" t="s">
        <v>56</v>
      </c>
      <c r="E57" s="41" t="s">
        <v>57</v>
      </c>
      <c r="F57" s="41" t="s">
        <v>58</v>
      </c>
      <c r="G57" s="41" t="s">
        <v>59</v>
      </c>
      <c r="H57" s="41" t="s">
        <v>60</v>
      </c>
      <c r="I57" s="121"/>
      <c r="J57" s="115"/>
      <c r="K57" s="115"/>
    </row>
    <row r="58" spans="2:22" ht="15.75" thickBot="1">
      <c r="B58" s="42"/>
      <c r="C58" s="43"/>
      <c r="D58" s="43"/>
      <c r="E58" s="43"/>
      <c r="F58" s="43"/>
      <c r="G58" s="43"/>
      <c r="H58" s="43"/>
      <c r="I58" s="44"/>
      <c r="J58" s="43"/>
      <c r="K58" s="79"/>
      <c r="L58" s="90" t="s">
        <v>56</v>
      </c>
      <c r="M58" s="90" t="s">
        <v>56</v>
      </c>
      <c r="N58" s="90" t="s">
        <v>57</v>
      </c>
      <c r="O58" s="90" t="s">
        <v>58</v>
      </c>
      <c r="P58" s="90" t="s">
        <v>59</v>
      </c>
      <c r="Q58" s="90" t="s">
        <v>60</v>
      </c>
      <c r="R58" s="90"/>
      <c r="S58" s="90" t="s">
        <v>57</v>
      </c>
      <c r="T58" s="90" t="s">
        <v>58</v>
      </c>
      <c r="U58" s="90" t="s">
        <v>59</v>
      </c>
      <c r="V58" s="90" t="s">
        <v>60</v>
      </c>
    </row>
    <row r="59" spans="2:22">
      <c r="B59" s="45" t="s">
        <v>61</v>
      </c>
      <c r="C59" s="46">
        <f>+MIN(D59:H59)</f>
        <v>4580847</v>
      </c>
      <c r="D59" s="47">
        <v>4580847</v>
      </c>
      <c r="E59" s="47">
        <v>5403747</v>
      </c>
      <c r="F59" s="47">
        <v>5159940</v>
      </c>
      <c r="G59" s="47">
        <v>5539833</v>
      </c>
      <c r="H59" s="47">
        <v>5273332</v>
      </c>
      <c r="I59" s="47">
        <f>+(D59+E59+F59+G59+H59)/5</f>
        <v>5191539.8</v>
      </c>
      <c r="J59" s="48">
        <f>+MAX(D59:H59)</f>
        <v>5539833</v>
      </c>
      <c r="K59" s="80">
        <v>150</v>
      </c>
      <c r="L59" s="83">
        <v>120</v>
      </c>
      <c r="M59" s="85">
        <f>+D59</f>
        <v>4580847</v>
      </c>
      <c r="N59" s="85"/>
      <c r="O59" s="86">
        <f>+F59</f>
        <v>5159940</v>
      </c>
      <c r="P59" s="85"/>
      <c r="Q59" s="85"/>
      <c r="R59" s="83"/>
      <c r="S59" s="83">
        <v>0</v>
      </c>
      <c r="T59" s="83">
        <v>150</v>
      </c>
      <c r="U59" s="83">
        <v>0</v>
      </c>
      <c r="V59" s="83">
        <v>0</v>
      </c>
    </row>
    <row r="60" spans="2:22">
      <c r="B60" s="49" t="s">
        <v>62</v>
      </c>
      <c r="C60" s="50">
        <f t="shared" ref="C60:C62" si="0">+MIN(D60:H60)</f>
        <v>6036076</v>
      </c>
      <c r="D60" s="39">
        <v>6036076</v>
      </c>
      <c r="E60" s="39">
        <v>6473580</v>
      </c>
      <c r="F60" s="39">
        <v>6149237</v>
      </c>
      <c r="G60" s="39">
        <v>6601965</v>
      </c>
      <c r="H60" s="39">
        <v>6284368</v>
      </c>
      <c r="I60" s="39">
        <f t="shared" ref="I60:I62" si="1">+(D60+E60+F60+G60+H60)/5</f>
        <v>6309045.2000000002</v>
      </c>
      <c r="J60" s="51">
        <f t="shared" ref="J60:J62" si="2">+MAX(D60:H60)</f>
        <v>6601965</v>
      </c>
      <c r="K60" s="81">
        <v>150</v>
      </c>
      <c r="L60" s="83">
        <v>90</v>
      </c>
      <c r="M60" s="87">
        <f>+D60</f>
        <v>6036076</v>
      </c>
      <c r="N60" s="88"/>
      <c r="O60" s="88">
        <f>+F60</f>
        <v>6149237</v>
      </c>
      <c r="P60" s="88"/>
      <c r="Q60" s="89">
        <f>+H60</f>
        <v>6284368</v>
      </c>
      <c r="R60" s="83"/>
      <c r="S60" s="83">
        <v>0</v>
      </c>
      <c r="T60" s="83">
        <v>120</v>
      </c>
      <c r="U60" s="83">
        <v>0</v>
      </c>
      <c r="V60" s="83">
        <v>150</v>
      </c>
    </row>
    <row r="61" spans="2:22">
      <c r="B61" s="49" t="s">
        <v>47</v>
      </c>
      <c r="C61" s="50">
        <f t="shared" si="0"/>
        <v>139732</v>
      </c>
      <c r="D61" s="39">
        <v>139732</v>
      </c>
      <c r="E61" s="39">
        <v>156811</v>
      </c>
      <c r="F61" s="39">
        <v>148960</v>
      </c>
      <c r="G61" s="39">
        <v>159922</v>
      </c>
      <c r="H61" s="39">
        <v>152228</v>
      </c>
      <c r="I61" s="39">
        <f t="shared" si="1"/>
        <v>151530.6</v>
      </c>
      <c r="J61" s="51">
        <f t="shared" si="2"/>
        <v>159922</v>
      </c>
      <c r="K61" s="81">
        <v>150</v>
      </c>
      <c r="L61" s="83">
        <v>120</v>
      </c>
      <c r="M61" s="87">
        <f>+D61</f>
        <v>139732</v>
      </c>
      <c r="N61" s="89">
        <f>+F61</f>
        <v>148960</v>
      </c>
      <c r="O61" s="88"/>
      <c r="P61" s="88"/>
      <c r="Q61" s="88"/>
      <c r="R61" s="83"/>
      <c r="S61" s="83">
        <v>0</v>
      </c>
      <c r="T61" s="83">
        <v>150</v>
      </c>
      <c r="U61" s="83">
        <v>0</v>
      </c>
      <c r="V61" s="83">
        <v>0</v>
      </c>
    </row>
    <row r="62" spans="2:22">
      <c r="B62" s="49" t="s">
        <v>48</v>
      </c>
      <c r="C62" s="50">
        <f t="shared" si="0"/>
        <v>2452098</v>
      </c>
      <c r="D62" s="39">
        <v>12596700</v>
      </c>
      <c r="E62" s="39">
        <v>2452098</v>
      </c>
      <c r="F62" s="39">
        <v>13975422</v>
      </c>
      <c r="G62" s="39">
        <v>15004375</v>
      </c>
      <c r="H62" s="39">
        <v>14282568</v>
      </c>
      <c r="I62" s="39">
        <f t="shared" si="1"/>
        <v>11662232.6</v>
      </c>
      <c r="J62" s="51">
        <f t="shared" si="2"/>
        <v>15004375</v>
      </c>
      <c r="K62" s="81">
        <v>100</v>
      </c>
      <c r="L62" s="83">
        <v>0</v>
      </c>
      <c r="M62" s="87"/>
      <c r="N62" s="89">
        <f>+E62</f>
        <v>2452098</v>
      </c>
      <c r="O62" s="88"/>
      <c r="P62" s="88"/>
      <c r="Q62" s="88"/>
      <c r="R62" s="83"/>
      <c r="S62" s="83">
        <v>100</v>
      </c>
      <c r="T62" s="83">
        <v>0</v>
      </c>
      <c r="U62" s="83">
        <v>0</v>
      </c>
      <c r="V62" s="83">
        <v>0</v>
      </c>
    </row>
    <row r="63" spans="2:22" ht="15.75" thickBot="1">
      <c r="B63" s="52"/>
      <c r="C63" s="53"/>
      <c r="D63" s="54"/>
      <c r="E63" s="54"/>
      <c r="F63" s="54"/>
      <c r="G63" s="54"/>
      <c r="H63" s="54"/>
      <c r="I63" s="55"/>
      <c r="J63" s="56"/>
      <c r="K63" s="82" t="s">
        <v>65</v>
      </c>
      <c r="L63" s="84" t="s">
        <v>66</v>
      </c>
      <c r="M63" s="91"/>
      <c r="N63" s="92"/>
      <c r="O63" s="92"/>
      <c r="P63" s="92"/>
      <c r="Q63" s="92"/>
      <c r="R63" s="84"/>
      <c r="S63" s="84" t="s">
        <v>67</v>
      </c>
      <c r="T63" s="84" t="s">
        <v>70</v>
      </c>
      <c r="U63" s="84" t="s">
        <v>68</v>
      </c>
      <c r="V63" s="84" t="s">
        <v>69</v>
      </c>
    </row>
    <row r="64" spans="2:22">
      <c r="M64" s="57"/>
      <c r="N64" s="1"/>
      <c r="O64" s="1"/>
      <c r="P64" s="58"/>
      <c r="Q64" s="59"/>
    </row>
    <row r="65" spans="3:17">
      <c r="G65" s="60"/>
      <c r="M65" s="61">
        <v>160</v>
      </c>
      <c r="N65" s="62">
        <v>0</v>
      </c>
      <c r="O65" s="62">
        <v>200</v>
      </c>
      <c r="P65" s="62">
        <v>0</v>
      </c>
      <c r="Q65" s="63">
        <v>0</v>
      </c>
    </row>
    <row r="66" spans="3:17" ht="21" hidden="1" customHeight="1" thickBot="1">
      <c r="C66" s="64"/>
      <c r="D66" s="65"/>
      <c r="E66" s="65"/>
      <c r="F66" s="65"/>
      <c r="G66" s="60"/>
      <c r="M66" s="61">
        <v>90</v>
      </c>
      <c r="N66" s="62">
        <v>0</v>
      </c>
      <c r="O66" s="62">
        <v>120</v>
      </c>
      <c r="P66" s="62">
        <v>0</v>
      </c>
      <c r="Q66" s="63">
        <v>150</v>
      </c>
    </row>
    <row r="67" spans="3:17" ht="15.75" hidden="1" thickBot="1">
      <c r="C67" s="1"/>
      <c r="D67" s="66"/>
      <c r="E67" s="67" t="s">
        <v>63</v>
      </c>
      <c r="F67" s="67" t="s">
        <v>64</v>
      </c>
      <c r="G67" s="60"/>
      <c r="M67" s="61">
        <v>120</v>
      </c>
      <c r="N67" s="62">
        <v>150</v>
      </c>
      <c r="O67" s="62">
        <v>0</v>
      </c>
      <c r="P67" s="62">
        <v>0</v>
      </c>
      <c r="Q67" s="63">
        <v>0</v>
      </c>
    </row>
    <row r="68" spans="3:17" hidden="1">
      <c r="C68" s="1"/>
      <c r="D68" s="66"/>
      <c r="E68" s="12">
        <v>1</v>
      </c>
      <c r="F68" s="12" t="s">
        <v>56</v>
      </c>
      <c r="M68" s="68">
        <v>0</v>
      </c>
      <c r="N68" s="69">
        <v>50</v>
      </c>
      <c r="O68" s="69">
        <v>0</v>
      </c>
      <c r="P68" s="69">
        <v>0</v>
      </c>
      <c r="Q68" s="70">
        <v>0</v>
      </c>
    </row>
    <row r="69" spans="3:17" ht="15.75" hidden="1" thickBot="1">
      <c r="C69" s="1"/>
      <c r="D69" s="66"/>
      <c r="E69" s="13">
        <v>2</v>
      </c>
      <c r="F69" s="13" t="s">
        <v>58</v>
      </c>
      <c r="H69" s="71"/>
      <c r="I69" s="71"/>
      <c r="J69" s="71"/>
      <c r="K69" s="71"/>
      <c r="L69" s="71"/>
      <c r="M69" s="72">
        <f>SUM(M65:M68)</f>
        <v>370</v>
      </c>
      <c r="N69" s="72">
        <f>SUM(N65:N68)</f>
        <v>200</v>
      </c>
      <c r="O69" s="72">
        <f>SUM(O65:O68)</f>
        <v>320</v>
      </c>
      <c r="P69" s="72">
        <f>SUM(P65:P68)</f>
        <v>0</v>
      </c>
      <c r="Q69" s="72">
        <f>SUM(Q65:Q68)</f>
        <v>150</v>
      </c>
    </row>
    <row r="70" spans="3:17" hidden="1">
      <c r="C70" s="1"/>
      <c r="D70" s="66"/>
      <c r="E70" s="13">
        <v>3</v>
      </c>
      <c r="F70" s="13" t="s">
        <v>57</v>
      </c>
      <c r="M70" s="73">
        <v>1</v>
      </c>
      <c r="N70" s="74">
        <v>3</v>
      </c>
      <c r="O70" s="74">
        <v>2</v>
      </c>
      <c r="P70" s="74">
        <v>5</v>
      </c>
      <c r="Q70" s="75">
        <v>4</v>
      </c>
    </row>
    <row r="71" spans="3:17" hidden="1">
      <c r="C71" s="1"/>
      <c r="D71" s="66"/>
      <c r="E71" s="13">
        <v>4</v>
      </c>
      <c r="F71" s="13" t="s">
        <v>60</v>
      </c>
    </row>
    <row r="72" spans="3:17" hidden="1">
      <c r="C72" s="76"/>
      <c r="D72" s="77"/>
      <c r="E72" s="13">
        <v>5</v>
      </c>
      <c r="F72" s="13" t="s">
        <v>59</v>
      </c>
    </row>
    <row r="73" spans="3:17" hidden="1"/>
  </sheetData>
  <mergeCells count="27">
    <mergeCell ref="C9:D9"/>
    <mergeCell ref="C10:D10"/>
    <mergeCell ref="B5:D5"/>
    <mergeCell ref="B45:E45"/>
    <mergeCell ref="B54:K54"/>
    <mergeCell ref="B55:B57"/>
    <mergeCell ref="C55:C57"/>
    <mergeCell ref="D55:H55"/>
    <mergeCell ref="I55:I57"/>
    <mergeCell ref="J55:J57"/>
    <mergeCell ref="K55:K57"/>
    <mergeCell ref="D56:H56"/>
    <mergeCell ref="D1:G1"/>
    <mergeCell ref="B42:C42"/>
    <mergeCell ref="B2:C2"/>
    <mergeCell ref="B3:C3"/>
    <mergeCell ref="B13:C13"/>
    <mergeCell ref="B14:B15"/>
    <mergeCell ref="B18:C18"/>
    <mergeCell ref="B37:D37"/>
    <mergeCell ref="B38:C38"/>
    <mergeCell ref="B39:C39"/>
    <mergeCell ref="B40:C40"/>
    <mergeCell ref="B41:C41"/>
    <mergeCell ref="C6:D6"/>
    <mergeCell ref="C7:D7"/>
    <mergeCell ref="C8:D8"/>
  </mergeCells>
  <pageMargins left="0.7" right="0.7" top="0.75" bottom="0.75" header="0.3" footer="0.3"/>
  <pageSetup paperSize="9" scale="5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CALCULO DE PUNTAJE</vt:lpstr>
      <vt:lpstr>'CALCULO DE PUNTAJE'!_Toc322704028</vt:lpstr>
      <vt:lpstr>'CALCULO DE PUNTAJE'!_Toc322704029</vt:lpstr>
      <vt:lpstr>'CALCULO DE PUNTAJE'!_Toc322704030</vt:lpstr>
      <vt:lpstr>'CALCULO DE PUNTAJE'!_Toc322704031</vt:lpstr>
      <vt:lpstr>'CALCULO DE PUNTAJE'!_Toc322704032</vt:lpstr>
      <vt:lpstr>'CALCULO DE PUNTAJE'!_Toc322704037</vt:lpstr>
      <vt:lpstr>'CALCULO DE PUNTAJE'!_Toc322704038</vt:lpstr>
      <vt:lpstr>'CALCULO DE PUNTAJE'!_Toc322704039</vt:lpstr>
      <vt:lpstr>'CALCULO DE PUNTAJE'!_Toc322704040</vt:lpstr>
      <vt:lpstr>'CALCULO DE PUNTAJE'!_Toc322704041</vt:lpstr>
      <vt:lpstr>'CALCULO DE PUNTAJE'!_Toc322704042</vt:lpstr>
      <vt:lpstr>'CALCULO DE PUNTAJE'!_Toc322704043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  Gutierrez Torres</dc:creator>
  <cp:lastModifiedBy>cramirez</cp:lastModifiedBy>
  <cp:lastPrinted>2014-07-08T19:13:25Z</cp:lastPrinted>
  <dcterms:created xsi:type="dcterms:W3CDTF">2014-06-26T22:08:39Z</dcterms:created>
  <dcterms:modified xsi:type="dcterms:W3CDTF">2014-07-08T19:14:09Z</dcterms:modified>
</cp:coreProperties>
</file>