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estudio de mercado" sheetId="1" r:id="rId1"/>
  </sheets>
  <calcPr calcId="124519"/>
</workbook>
</file>

<file path=xl/calcChain.xml><?xml version="1.0" encoding="utf-8"?>
<calcChain xmlns="http://schemas.openxmlformats.org/spreadsheetml/2006/main">
  <c r="L19" i="1"/>
  <c r="L21" s="1"/>
  <c r="L22" s="1"/>
  <c r="T18"/>
  <c r="S18"/>
  <c r="P18"/>
  <c r="O18"/>
  <c r="L18"/>
  <c r="K18"/>
  <c r="H18"/>
  <c r="G18"/>
  <c r="T17"/>
  <c r="S17"/>
  <c r="P17"/>
  <c r="O17"/>
  <c r="L17"/>
  <c r="K17"/>
  <c r="H17"/>
  <c r="G17"/>
  <c r="T16"/>
  <c r="S16"/>
  <c r="P16"/>
  <c r="O16"/>
  <c r="L16"/>
  <c r="K16"/>
  <c r="H16"/>
  <c r="G16"/>
  <c r="T15"/>
  <c r="T19" s="1"/>
  <c r="S15"/>
  <c r="P15"/>
  <c r="P19" s="1"/>
  <c r="O15"/>
  <c r="L15"/>
  <c r="K15"/>
  <c r="H15"/>
  <c r="H19" s="1"/>
  <c r="G15"/>
  <c r="H23" l="1"/>
  <c r="K26" s="1"/>
  <c r="H20"/>
  <c r="H21"/>
  <c r="H22" s="1"/>
  <c r="T21"/>
  <c r="T22" s="1"/>
  <c r="T23" s="1"/>
  <c r="N26" s="1"/>
  <c r="T20"/>
  <c r="P23"/>
  <c r="M26" s="1"/>
  <c r="P21"/>
  <c r="P22" s="1"/>
  <c r="P20"/>
  <c r="L23"/>
  <c r="L26" s="1"/>
  <c r="L20"/>
  <c r="K27" l="1"/>
</calcChain>
</file>

<file path=xl/sharedStrings.xml><?xml version="1.0" encoding="utf-8"?>
<sst xmlns="http://schemas.openxmlformats.org/spreadsheetml/2006/main" count="71" uniqueCount="33">
  <si>
    <t>COMPARATIVO ECONÓMICO: ESTUDIO DE MERCADO</t>
  </si>
  <si>
    <t>Cargo</t>
  </si>
  <si>
    <t>operativo lectoras</t>
  </si>
  <si>
    <t>Objeto</t>
  </si>
  <si>
    <t>Apoyar el proceso de captura de datos, depuración y solución de inconsistencias para la calificación de las pruebas.</t>
  </si>
  <si>
    <t>Perfil</t>
  </si>
  <si>
    <t xml:space="preserve">Bachiller con conocimientos en sistemas. </t>
  </si>
  <si>
    <t>Total personas</t>
  </si>
  <si>
    <t>COMPLEMENTOS HUMANOS S.A.</t>
  </si>
  <si>
    <t>PRESENCIA LABORAL S.A.S</t>
  </si>
  <si>
    <t>EXTRAS S.A. - EFICACIA S.A.</t>
  </si>
  <si>
    <t>MANPOWER DE COLOMBIA LTDA</t>
  </si>
  <si>
    <t>Personas requeridas</t>
  </si>
  <si>
    <t>Tiempo (Meses)</t>
  </si>
  <si>
    <t xml:space="preserve">Valor mensual básico x persona </t>
  </si>
  <si>
    <t xml:space="preserve">Valor mensual auxilio de transporte x persona </t>
  </si>
  <si>
    <t>Valor prestaciones x persona</t>
  </si>
  <si>
    <t>(Valor mensual + Prestaciones) x persona</t>
  </si>
  <si>
    <t>Subtotal</t>
  </si>
  <si>
    <t>A</t>
  </si>
  <si>
    <t>B</t>
  </si>
  <si>
    <t>C</t>
  </si>
  <si>
    <t>D</t>
  </si>
  <si>
    <t>F</t>
  </si>
  <si>
    <t>Y=(C+D+F)</t>
  </si>
  <si>
    <t>Z=(A*B*Y)</t>
  </si>
  <si>
    <t>Tarifa Administrativa cotizada (tc)</t>
  </si>
  <si>
    <t>Tarifa Administrativa para IVA</t>
  </si>
  <si>
    <t>IVA sobre el 10%</t>
  </si>
  <si>
    <t>Total servicio (subtotal + tc +iva)</t>
  </si>
  <si>
    <t>Total (subtotal + tc + iva)</t>
  </si>
  <si>
    <t>Total (subtotal  + tc + iva)</t>
  </si>
  <si>
    <t xml:space="preserve">PRESUPUESTO </t>
  </si>
</sst>
</file>

<file path=xl/styles.xml><?xml version="1.0" encoding="utf-8"?>
<styleSheet xmlns="http://schemas.openxmlformats.org/spreadsheetml/2006/main">
  <numFmts count="3"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  <numFmt numFmtId="165" formatCode="0.0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4" borderId="1" xfId="1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5" borderId="1" xfId="1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4" fontId="2" fillId="6" borderId="1" xfId="1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0" fontId="2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0" fontId="2" fillId="6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165" fontId="2" fillId="6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465666</xdr:colOff>
      <xdr:row>0</xdr:row>
      <xdr:rowOff>74083</xdr:rowOff>
    </xdr:from>
    <xdr:to>
      <xdr:col>4</xdr:col>
      <xdr:colOff>687916</xdr:colOff>
      <xdr:row>3</xdr:row>
      <xdr:rowOff>110066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2441" y="74083"/>
          <a:ext cx="1517650" cy="54080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W27"/>
  <sheetViews>
    <sheetView tabSelected="1" zoomScale="90" zoomScaleNormal="90" workbookViewId="0">
      <selection activeCell="B5" sqref="B5"/>
    </sheetView>
  </sheetViews>
  <sheetFormatPr baseColWidth="10" defaultRowHeight="12"/>
  <cols>
    <col min="1" max="1" width="3.7109375" style="1" customWidth="1"/>
    <col min="2" max="2" width="9.28515625" style="1" customWidth="1"/>
    <col min="3" max="3" width="7.7109375" style="1" customWidth="1"/>
    <col min="4" max="4" width="11.7109375" style="1" customWidth="1"/>
    <col min="5" max="5" width="10.28515625" style="1" customWidth="1"/>
    <col min="6" max="6" width="9.28515625" style="1" customWidth="1"/>
    <col min="7" max="7" width="11.28515625" style="1" customWidth="1"/>
    <col min="8" max="8" width="12.140625" style="1" customWidth="1"/>
    <col min="9" max="9" width="10.7109375" style="1" customWidth="1"/>
    <col min="10" max="10" width="9.85546875" style="1" customWidth="1"/>
    <col min="11" max="11" width="12.140625" style="1" customWidth="1"/>
    <col min="12" max="12" width="13" style="1" customWidth="1"/>
    <col min="13" max="13" width="11.7109375" style="1" customWidth="1"/>
    <col min="14" max="14" width="13.7109375" style="1" customWidth="1"/>
    <col min="15" max="15" width="10.85546875" style="1" customWidth="1"/>
    <col min="16" max="16" width="11.7109375" style="1" customWidth="1"/>
    <col min="17" max="17" width="10" style="1" customWidth="1"/>
    <col min="18" max="18" width="11.28515625" style="1" customWidth="1"/>
    <col min="19" max="19" width="10.85546875" style="1" customWidth="1"/>
    <col min="20" max="20" width="12.85546875" style="1" customWidth="1"/>
    <col min="21" max="21" width="11.42578125" style="1" customWidth="1"/>
    <col min="22" max="23" width="12.140625" style="1" customWidth="1"/>
    <col min="24" max="16384" width="11.42578125" style="1"/>
  </cols>
  <sheetData>
    <row r="3" spans="2:23" ht="15.75">
      <c r="C3" s="2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2:23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2:23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2:23" ht="24" customHeight="1">
      <c r="E7" s="4" t="s">
        <v>1</v>
      </c>
      <c r="F7" s="4"/>
      <c r="G7" s="5" t="s">
        <v>2</v>
      </c>
      <c r="H7" s="5"/>
      <c r="I7" s="5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ht="36.75" customHeight="1">
      <c r="E8" s="4" t="s">
        <v>3</v>
      </c>
      <c r="F8" s="4"/>
      <c r="G8" s="5" t="s">
        <v>4</v>
      </c>
      <c r="H8" s="5"/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2:23" ht="36.75" customHeight="1">
      <c r="E9" s="4" t="s">
        <v>5</v>
      </c>
      <c r="F9" s="4"/>
      <c r="G9" s="5" t="s">
        <v>6</v>
      </c>
      <c r="H9" s="5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2:23" ht="36.75" customHeight="1">
      <c r="E10" s="4" t="s">
        <v>7</v>
      </c>
      <c r="F10" s="4"/>
      <c r="G10" s="5">
        <v>11</v>
      </c>
      <c r="H10" s="5"/>
      <c r="I10" s="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2:23" s="6" customFormat="1" ht="36.75" customHeight="1"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2:23">
      <c r="E12" s="9" t="s">
        <v>8</v>
      </c>
      <c r="F12" s="9"/>
      <c r="G12" s="9"/>
      <c r="H12" s="9"/>
      <c r="I12" s="10" t="s">
        <v>9</v>
      </c>
      <c r="J12" s="10"/>
      <c r="K12" s="10"/>
      <c r="L12" s="10"/>
      <c r="M12" s="11" t="s">
        <v>10</v>
      </c>
      <c r="N12" s="11"/>
      <c r="O12" s="11"/>
      <c r="P12" s="11"/>
      <c r="Q12" s="12" t="s">
        <v>11</v>
      </c>
      <c r="R12" s="12"/>
      <c r="S12" s="12"/>
      <c r="T12" s="12"/>
    </row>
    <row r="13" spans="2:23" ht="60">
      <c r="B13" s="13" t="s">
        <v>12</v>
      </c>
      <c r="C13" s="13" t="s">
        <v>13</v>
      </c>
      <c r="D13" s="13" t="s">
        <v>14</v>
      </c>
      <c r="E13" s="14" t="s">
        <v>15</v>
      </c>
      <c r="F13" s="14" t="s">
        <v>16</v>
      </c>
      <c r="G13" s="14" t="s">
        <v>17</v>
      </c>
      <c r="H13" s="14" t="s">
        <v>18</v>
      </c>
      <c r="I13" s="15" t="s">
        <v>15</v>
      </c>
      <c r="J13" s="15" t="s">
        <v>16</v>
      </c>
      <c r="K13" s="15" t="s">
        <v>17</v>
      </c>
      <c r="L13" s="15" t="s">
        <v>18</v>
      </c>
      <c r="M13" s="16" t="s">
        <v>15</v>
      </c>
      <c r="N13" s="16" t="s">
        <v>16</v>
      </c>
      <c r="O13" s="16" t="s">
        <v>17</v>
      </c>
      <c r="P13" s="16" t="s">
        <v>18</v>
      </c>
      <c r="Q13" s="17" t="s">
        <v>15</v>
      </c>
      <c r="R13" s="17" t="s">
        <v>16</v>
      </c>
      <c r="S13" s="17" t="s">
        <v>17</v>
      </c>
      <c r="T13" s="17" t="s">
        <v>18</v>
      </c>
    </row>
    <row r="14" spans="2:23">
      <c r="B14" s="13" t="s">
        <v>19</v>
      </c>
      <c r="C14" s="13" t="s">
        <v>20</v>
      </c>
      <c r="D14" s="13" t="s">
        <v>21</v>
      </c>
      <c r="E14" s="18" t="s">
        <v>22</v>
      </c>
      <c r="F14" s="18" t="s">
        <v>23</v>
      </c>
      <c r="G14" s="18" t="s">
        <v>24</v>
      </c>
      <c r="H14" s="14" t="s">
        <v>25</v>
      </c>
      <c r="I14" s="19" t="s">
        <v>22</v>
      </c>
      <c r="J14" s="19" t="s">
        <v>23</v>
      </c>
      <c r="K14" s="19" t="s">
        <v>24</v>
      </c>
      <c r="L14" s="15" t="s">
        <v>25</v>
      </c>
      <c r="M14" s="20" t="s">
        <v>22</v>
      </c>
      <c r="N14" s="20" t="s">
        <v>23</v>
      </c>
      <c r="O14" s="20" t="s">
        <v>24</v>
      </c>
      <c r="P14" s="16" t="s">
        <v>25</v>
      </c>
      <c r="Q14" s="21" t="s">
        <v>22</v>
      </c>
      <c r="R14" s="21" t="s">
        <v>23</v>
      </c>
      <c r="S14" s="21" t="s">
        <v>24</v>
      </c>
      <c r="T14" s="17" t="s">
        <v>25</v>
      </c>
    </row>
    <row r="15" spans="2:23" ht="93" customHeight="1">
      <c r="B15" s="22">
        <v>3</v>
      </c>
      <c r="C15" s="22">
        <v>6</v>
      </c>
      <c r="D15" s="23">
        <v>1000000</v>
      </c>
      <c r="E15" s="24">
        <v>72000</v>
      </c>
      <c r="F15" s="24">
        <v>234715</v>
      </c>
      <c r="G15" s="24">
        <f>+D15+E15+F15</f>
        <v>1306715</v>
      </c>
      <c r="H15" s="25">
        <f>+B15*C15*G15</f>
        <v>23520870</v>
      </c>
      <c r="I15" s="26">
        <v>72000</v>
      </c>
      <c r="J15" s="26">
        <v>444237</v>
      </c>
      <c r="K15" s="26">
        <f>+D15+I15+J15</f>
        <v>1516237</v>
      </c>
      <c r="L15" s="27">
        <f>+B15*C15*K15</f>
        <v>27292266</v>
      </c>
      <c r="M15" s="28">
        <v>72000</v>
      </c>
      <c r="N15" s="28">
        <v>422035</v>
      </c>
      <c r="O15" s="28">
        <f>+D15+M15+N15</f>
        <v>1494035</v>
      </c>
      <c r="P15" s="29">
        <f>+B15*C15*O15</f>
        <v>26892630</v>
      </c>
      <c r="Q15" s="30">
        <v>72000</v>
      </c>
      <c r="R15" s="30">
        <v>400035</v>
      </c>
      <c r="S15" s="30">
        <f>+Q15+R15+D15</f>
        <v>1472035</v>
      </c>
      <c r="T15" s="31">
        <f>+B15*C15*S15</f>
        <v>26496630</v>
      </c>
    </row>
    <row r="16" spans="2:23" ht="78.75" customHeight="1">
      <c r="B16" s="22">
        <v>1</v>
      </c>
      <c r="C16" s="22">
        <v>6</v>
      </c>
      <c r="D16" s="23">
        <v>1000000</v>
      </c>
      <c r="E16" s="24">
        <v>72000</v>
      </c>
      <c r="F16" s="24">
        <v>234715</v>
      </c>
      <c r="G16" s="24">
        <f t="shared" ref="G16:G18" si="0">+D16+E16+F16</f>
        <v>1306715</v>
      </c>
      <c r="H16" s="25">
        <f t="shared" ref="H16:H18" si="1">+B16*C16*G16</f>
        <v>7840290</v>
      </c>
      <c r="I16" s="26">
        <v>72000</v>
      </c>
      <c r="J16" s="26">
        <v>444237</v>
      </c>
      <c r="K16" s="26">
        <f t="shared" ref="K16:K18" si="2">+D16+I16+J16</f>
        <v>1516237</v>
      </c>
      <c r="L16" s="27">
        <f t="shared" ref="L16:L18" si="3">+B16*C16*K16</f>
        <v>9097422</v>
      </c>
      <c r="M16" s="28">
        <v>72000</v>
      </c>
      <c r="N16" s="28">
        <v>422035</v>
      </c>
      <c r="O16" s="28">
        <f t="shared" ref="O16:O18" si="4">+D16+M16+N16</f>
        <v>1494035</v>
      </c>
      <c r="P16" s="29">
        <f t="shared" ref="P16:P18" si="5">+B16*C16*O16</f>
        <v>8964210</v>
      </c>
      <c r="Q16" s="30">
        <v>72000</v>
      </c>
      <c r="R16" s="30">
        <v>400035</v>
      </c>
      <c r="S16" s="30">
        <f t="shared" ref="S16:S18" si="6">+Q16+R16+D16</f>
        <v>1472035</v>
      </c>
      <c r="T16" s="31">
        <f t="shared" ref="T16:T18" si="7">+B16*C16*S16</f>
        <v>8832210</v>
      </c>
    </row>
    <row r="17" spans="2:20" ht="79.5" customHeight="1">
      <c r="B17" s="22">
        <v>2</v>
      </c>
      <c r="C17" s="22">
        <v>5</v>
      </c>
      <c r="D17" s="23">
        <v>1000000</v>
      </c>
      <c r="E17" s="24">
        <v>72000</v>
      </c>
      <c r="F17" s="24">
        <v>234715</v>
      </c>
      <c r="G17" s="24">
        <f t="shared" si="0"/>
        <v>1306715</v>
      </c>
      <c r="H17" s="25">
        <f t="shared" si="1"/>
        <v>13067150</v>
      </c>
      <c r="I17" s="26">
        <v>72000</v>
      </c>
      <c r="J17" s="26">
        <v>444237</v>
      </c>
      <c r="K17" s="26">
        <f t="shared" si="2"/>
        <v>1516237</v>
      </c>
      <c r="L17" s="27">
        <f t="shared" si="3"/>
        <v>15162370</v>
      </c>
      <c r="M17" s="28">
        <v>72000</v>
      </c>
      <c r="N17" s="28">
        <v>422035</v>
      </c>
      <c r="O17" s="28">
        <f t="shared" si="4"/>
        <v>1494035</v>
      </c>
      <c r="P17" s="29">
        <f t="shared" si="5"/>
        <v>14940350</v>
      </c>
      <c r="Q17" s="30">
        <v>72000</v>
      </c>
      <c r="R17" s="30">
        <v>400035</v>
      </c>
      <c r="S17" s="30">
        <f t="shared" si="6"/>
        <v>1472035</v>
      </c>
      <c r="T17" s="31">
        <f t="shared" si="7"/>
        <v>14720350</v>
      </c>
    </row>
    <row r="18" spans="2:20" ht="84" customHeight="1">
      <c r="B18" s="22">
        <v>5</v>
      </c>
      <c r="C18" s="22">
        <v>2</v>
      </c>
      <c r="D18" s="23">
        <v>1000000</v>
      </c>
      <c r="E18" s="24">
        <v>72000</v>
      </c>
      <c r="F18" s="24">
        <v>234715</v>
      </c>
      <c r="G18" s="24">
        <f t="shared" si="0"/>
        <v>1306715</v>
      </c>
      <c r="H18" s="25">
        <f t="shared" si="1"/>
        <v>13067150</v>
      </c>
      <c r="I18" s="26">
        <v>72000</v>
      </c>
      <c r="J18" s="26">
        <v>444237</v>
      </c>
      <c r="K18" s="26">
        <f t="shared" si="2"/>
        <v>1516237</v>
      </c>
      <c r="L18" s="27">
        <f t="shared" si="3"/>
        <v>15162370</v>
      </c>
      <c r="M18" s="28">
        <v>72000</v>
      </c>
      <c r="N18" s="28">
        <v>422035</v>
      </c>
      <c r="O18" s="28">
        <f t="shared" si="4"/>
        <v>1494035</v>
      </c>
      <c r="P18" s="29">
        <f t="shared" si="5"/>
        <v>14940350</v>
      </c>
      <c r="Q18" s="30">
        <v>72000</v>
      </c>
      <c r="R18" s="30">
        <v>400035</v>
      </c>
      <c r="S18" s="30">
        <f t="shared" si="6"/>
        <v>1472035</v>
      </c>
      <c r="T18" s="31">
        <f t="shared" si="7"/>
        <v>14720350</v>
      </c>
    </row>
    <row r="19" spans="2:20" ht="24" customHeight="1">
      <c r="B19" s="7"/>
      <c r="C19" s="32"/>
      <c r="D19" s="33"/>
      <c r="E19" s="34" t="s">
        <v>18</v>
      </c>
      <c r="F19" s="35"/>
      <c r="G19" s="36"/>
      <c r="H19" s="37">
        <f>SUM(H15:H18)</f>
        <v>57495460</v>
      </c>
      <c r="I19" s="38" t="s">
        <v>18</v>
      </c>
      <c r="J19" s="39"/>
      <c r="K19" s="40"/>
      <c r="L19" s="41">
        <f>SUM(L15:L18)</f>
        <v>66714428</v>
      </c>
      <c r="M19" s="42" t="s">
        <v>18</v>
      </c>
      <c r="N19" s="43"/>
      <c r="O19" s="44"/>
      <c r="P19" s="45">
        <f>SUM(P15:P18)</f>
        <v>65737540</v>
      </c>
      <c r="Q19" s="46" t="s">
        <v>18</v>
      </c>
      <c r="R19" s="47"/>
      <c r="S19" s="48"/>
      <c r="T19" s="49">
        <f>SUM(T15:T18)</f>
        <v>64769540</v>
      </c>
    </row>
    <row r="20" spans="2:20" ht="30" customHeight="1">
      <c r="E20" s="50" t="s">
        <v>26</v>
      </c>
      <c r="F20" s="50"/>
      <c r="G20" s="51">
        <v>7.4999999999999997E-2</v>
      </c>
      <c r="H20" s="25">
        <f>+H19*G20</f>
        <v>4312159.5</v>
      </c>
      <c r="I20" s="52" t="s">
        <v>26</v>
      </c>
      <c r="J20" s="52"/>
      <c r="K20" s="53">
        <v>0.1</v>
      </c>
      <c r="L20" s="27">
        <f>+L19*K20</f>
        <v>6671442.8000000007</v>
      </c>
      <c r="M20" s="54" t="s">
        <v>26</v>
      </c>
      <c r="N20" s="54"/>
      <c r="O20" s="55">
        <v>0.09</v>
      </c>
      <c r="P20" s="29">
        <f>+P19*O20</f>
        <v>5916378.5999999996</v>
      </c>
      <c r="Q20" s="56" t="s">
        <v>26</v>
      </c>
      <c r="R20" s="56"/>
      <c r="S20" s="57">
        <v>0.1</v>
      </c>
      <c r="T20" s="31">
        <f>+T19*S20</f>
        <v>6476954</v>
      </c>
    </row>
    <row r="21" spans="2:20" ht="30" customHeight="1">
      <c r="E21" s="50" t="s">
        <v>27</v>
      </c>
      <c r="F21" s="50"/>
      <c r="G21" s="51">
        <v>0.1</v>
      </c>
      <c r="H21" s="25">
        <f>+G21*H19</f>
        <v>5749546</v>
      </c>
      <c r="I21" s="52" t="s">
        <v>27</v>
      </c>
      <c r="J21" s="52"/>
      <c r="K21" s="53">
        <v>0.1</v>
      </c>
      <c r="L21" s="27">
        <f>+L19*K21</f>
        <v>6671442.8000000007</v>
      </c>
      <c r="M21" s="54" t="s">
        <v>27</v>
      </c>
      <c r="N21" s="54"/>
      <c r="O21" s="55">
        <v>0.1</v>
      </c>
      <c r="P21" s="29">
        <f>+P19*O21</f>
        <v>6573754</v>
      </c>
      <c r="Q21" s="56" t="s">
        <v>27</v>
      </c>
      <c r="R21" s="56"/>
      <c r="S21" s="57">
        <v>0.1</v>
      </c>
      <c r="T21" s="31">
        <f>+T19*S21</f>
        <v>6476954</v>
      </c>
    </row>
    <row r="22" spans="2:20">
      <c r="E22" s="50" t="s">
        <v>28</v>
      </c>
      <c r="F22" s="50"/>
      <c r="G22" s="58">
        <v>0.16</v>
      </c>
      <c r="H22" s="25">
        <f>+H21*G22</f>
        <v>919927.36</v>
      </c>
      <c r="I22" s="52" t="s">
        <v>28</v>
      </c>
      <c r="J22" s="52"/>
      <c r="K22" s="59">
        <v>0.16</v>
      </c>
      <c r="L22" s="27">
        <f>+L21*K22</f>
        <v>1067430.8480000002</v>
      </c>
      <c r="M22" s="54" t="s">
        <v>28</v>
      </c>
      <c r="N22" s="54"/>
      <c r="O22" s="60">
        <v>0.16</v>
      </c>
      <c r="P22" s="29">
        <f>+P21*O22</f>
        <v>1051800.6400000001</v>
      </c>
      <c r="Q22" s="56" t="s">
        <v>28</v>
      </c>
      <c r="R22" s="56"/>
      <c r="S22" s="61">
        <v>0.16</v>
      </c>
      <c r="T22" s="31">
        <f>+T21+S22</f>
        <v>6476954.1600000001</v>
      </c>
    </row>
    <row r="23" spans="2:20">
      <c r="E23" s="34" t="s">
        <v>29</v>
      </c>
      <c r="F23" s="35"/>
      <c r="G23" s="36"/>
      <c r="H23" s="37">
        <f>+H19+H20+H22</f>
        <v>62727546.859999999</v>
      </c>
      <c r="I23" s="38" t="s">
        <v>30</v>
      </c>
      <c r="J23" s="39"/>
      <c r="K23" s="40"/>
      <c r="L23" s="41">
        <f>+L19+L20+L22</f>
        <v>74453301.648000002</v>
      </c>
      <c r="M23" s="42" t="s">
        <v>31</v>
      </c>
      <c r="N23" s="43"/>
      <c r="O23" s="44"/>
      <c r="P23" s="45">
        <f>+P19+P20+P22</f>
        <v>72705719.239999995</v>
      </c>
      <c r="Q23" s="46" t="s">
        <v>30</v>
      </c>
      <c r="R23" s="47"/>
      <c r="S23" s="48"/>
      <c r="T23" s="49">
        <f>+T22+T21+T19</f>
        <v>77723448.159999996</v>
      </c>
    </row>
    <row r="25" spans="2:20" ht="12.75" thickBot="1"/>
    <row r="26" spans="2:20" ht="25.5" customHeight="1" thickBot="1">
      <c r="H26" s="62" t="s">
        <v>32</v>
      </c>
      <c r="I26" s="63"/>
      <c r="J26" s="63"/>
      <c r="K26" s="64">
        <f>+H23</f>
        <v>62727546.859999999</v>
      </c>
      <c r="L26" s="64">
        <f>+L23</f>
        <v>74453301.648000002</v>
      </c>
      <c r="M26" s="64">
        <f>+P23</f>
        <v>72705719.239999995</v>
      </c>
      <c r="N26" s="65">
        <f>+T23</f>
        <v>77723448.159999996</v>
      </c>
    </row>
    <row r="27" spans="2:20" ht="15" customHeight="1" thickBot="1">
      <c r="H27" s="66"/>
      <c r="I27" s="67"/>
      <c r="J27" s="67"/>
      <c r="K27" s="68">
        <f>+(K26+L26+M26+N26)/4</f>
        <v>71902503.976999998</v>
      </c>
      <c r="L27" s="69"/>
      <c r="M27" s="69"/>
      <c r="N27" s="70"/>
    </row>
  </sheetData>
  <mergeCells count="36">
    <mergeCell ref="E23:G23"/>
    <mergeCell ref="I23:K23"/>
    <mergeCell ref="M23:O23"/>
    <mergeCell ref="Q23:S23"/>
    <mergeCell ref="H26:J27"/>
    <mergeCell ref="K27:N27"/>
    <mergeCell ref="E21:F21"/>
    <mergeCell ref="I21:J21"/>
    <mergeCell ref="M21:N21"/>
    <mergeCell ref="Q21:R21"/>
    <mergeCell ref="E22:F22"/>
    <mergeCell ref="I22:J22"/>
    <mergeCell ref="M22:N22"/>
    <mergeCell ref="Q22:R22"/>
    <mergeCell ref="C19:D19"/>
    <mergeCell ref="E19:G19"/>
    <mergeCell ref="I19:K19"/>
    <mergeCell ref="M19:O19"/>
    <mergeCell ref="Q19:S19"/>
    <mergeCell ref="E20:F20"/>
    <mergeCell ref="I20:J20"/>
    <mergeCell ref="M20:N20"/>
    <mergeCell ref="Q20:R20"/>
    <mergeCell ref="E10:F10"/>
    <mergeCell ref="G10:I10"/>
    <mergeCell ref="E12:H12"/>
    <mergeCell ref="I12:L12"/>
    <mergeCell ref="M12:P12"/>
    <mergeCell ref="Q12:T12"/>
    <mergeCell ref="C3:W3"/>
    <mergeCell ref="E7:F7"/>
    <mergeCell ref="G7:I7"/>
    <mergeCell ref="E8:F8"/>
    <mergeCell ref="G8:I8"/>
    <mergeCell ref="E9:F9"/>
    <mergeCell ref="G9:I9"/>
  </mergeCells>
  <printOptions horizontalCentered="1"/>
  <pageMargins left="0.78740157480314965" right="0.78740157480314965" top="0.74803149606299213" bottom="0.74803149606299213" header="0.31496062992125984" footer="0.31496062992125984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estudio de mercado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adizquierdo</dc:creator>
  <cp:lastModifiedBy>adizquierdo</cp:lastModifiedBy>
  <dcterms:created xsi:type="dcterms:W3CDTF">2014-05-21T19:29:13Z</dcterms:created>
  <dcterms:modified xsi:type="dcterms:W3CDTF">2014-05-21T19:30:02Z</dcterms:modified>
</cp:coreProperties>
</file>