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heckCompatibility="1" defaultThemeVersion="124226"/>
  <bookViews>
    <workbookView xWindow="360" yWindow="300" windowWidth="14880" windowHeight="7815" tabRatio="782" activeTab="6"/>
  </bookViews>
  <sheets>
    <sheet name="GN Consulting" sheetId="9" r:id="rId1"/>
    <sheet name="Rentacomputo" sheetId="16" r:id="rId2"/>
    <sheet name="American" sheetId="17" r:id="rId3"/>
    <sheet name="PC COM" sheetId="18" r:id="rId4"/>
    <sheet name="Renta PC" sheetId="19" r:id="rId5"/>
    <sheet name="ECONOMICA" sheetId="13" r:id="rId6"/>
    <sheet name="CONSOLIDADO FINAL" sheetId="14" r:id="rId7"/>
  </sheets>
  <definedNames>
    <definedName name="_xlnm.Print_Area" localSheetId="6">'CONSOLIDADO FINAL'!$A$1:$M$20</definedName>
    <definedName name="_xlnm.Print_Area" localSheetId="5">ECONOMICA!$A$1:$S$21</definedName>
  </definedNames>
  <calcPr calcId="124519"/>
</workbook>
</file>

<file path=xl/calcChain.xml><?xml version="1.0" encoding="utf-8"?>
<calcChain xmlns="http://schemas.openxmlformats.org/spreadsheetml/2006/main">
  <c r="K12" i="14"/>
  <c r="K13" s="1"/>
  <c r="I12"/>
  <c r="I13" s="1"/>
  <c r="G12"/>
  <c r="G11"/>
  <c r="G10"/>
  <c r="E12"/>
  <c r="E13" s="1"/>
  <c r="G11" i="18"/>
  <c r="G12"/>
  <c r="F12" i="17"/>
  <c r="F11"/>
  <c r="G11" s="1"/>
  <c r="D11" i="13"/>
  <c r="F11" s="1"/>
  <c r="G11" i="9"/>
  <c r="G13" i="14" l="1"/>
  <c r="L11" i="13"/>
  <c r="J11"/>
  <c r="N11"/>
  <c r="H11"/>
</calcChain>
</file>

<file path=xl/sharedStrings.xml><?xml version="1.0" encoding="utf-8"?>
<sst xmlns="http://schemas.openxmlformats.org/spreadsheetml/2006/main" count="189" uniqueCount="79">
  <si>
    <t>FACTORES DE EVALUACION</t>
  </si>
  <si>
    <t>TOTAL</t>
  </si>
  <si>
    <t>TECNICO</t>
  </si>
  <si>
    <t>PUNTAJES</t>
  </si>
  <si>
    <t>PUNTAJE</t>
  </si>
  <si>
    <t>ECONOMICO</t>
  </si>
  <si>
    <t>Minimo Valores Propuestas</t>
  </si>
  <si>
    <t>Experiencia adicional a la mínima requerida.</t>
  </si>
  <si>
    <t>Cliente</t>
  </si>
  <si>
    <t>Valor incluido IVA</t>
  </si>
  <si>
    <t>Fecha Inicio</t>
  </si>
  <si>
    <t>Fecha Fin</t>
  </si>
  <si>
    <t>Objeto</t>
  </si>
  <si>
    <t>Cumplimiento y Calificación</t>
  </si>
  <si>
    <t>AMERICAN OUTSOURCING S.A.</t>
  </si>
  <si>
    <t>CUMPLIMIENTO</t>
  </si>
  <si>
    <t>PUNTAJE MÁXIMO</t>
  </si>
  <si>
    <t>A Satisfacción</t>
  </si>
  <si>
    <t>Bueno</t>
  </si>
  <si>
    <t>INFORME DE EVALUACIÓN CONSOLIDADO DEL PROCESO DE SELECCIÓN ICFES CP – 012 - 2014</t>
  </si>
  <si>
    <t>Tiempo de nivel de servicio</t>
  </si>
  <si>
    <t>6.3.1. Experiencia adicional a la mínima requerida.</t>
  </si>
  <si>
    <t>6.3.2 Tiempo de Nivel de Servicio.</t>
  </si>
  <si>
    <t>Experiencia  adicional 1
Folio</t>
  </si>
  <si>
    <t xml:space="preserve">Experiencia 2
Folio </t>
  </si>
  <si>
    <t>Valor SMMLV</t>
  </si>
  <si>
    <r>
      <t xml:space="preserve">Objeto: Seleccionar la oferta más favorable para obtener en calidad de arrendamiento, los equipos de cómputo necesarios para ser utilizados en los proyectos que se requieran, de conformidad con lo establecido en el Anexo Técnico y el pliego de condiciones  </t>
    </r>
    <r>
      <rPr>
        <sz val="11"/>
        <rFont val="Tahoma"/>
        <family val="2"/>
      </rPr>
      <t xml:space="preserve"> </t>
    </r>
  </si>
  <si>
    <t>INFORME DE EVALUACIÓN PROCESO DE SELECCION ICFES  CP – 012 - 2014</t>
  </si>
  <si>
    <t>INFORME DE EVALUACIÓN ECONÓMICA DEL PROCESO DE SELECCION ICFES  CP – 012 - 2014</t>
  </si>
  <si>
    <t xml:space="preserve">Objeto: Seleccionar la oferta más favorable para obtener en calidad de arrendamiento, los equipos de cómputo necesarios para ser utilizados en los proyectos que se requieran, de conformidad con lo establecido en el Anexo Técnico y el pliego de condiciones      </t>
  </si>
  <si>
    <t xml:space="preserve">Objeto:  Seleccionar la oferta más favorable para obtener en calidad de arrendamiento, los equipos de cómputo necesarios para ser utilizados en los proyectos que se requieran, de conformidad con lo establecido en el Anexo Técnico y el pliego de condiciones   </t>
  </si>
  <si>
    <t xml:space="preserve">Microinformática Ltda. </t>
  </si>
  <si>
    <t>Alquiler de computadores de escritorio y portátiles.</t>
  </si>
  <si>
    <t>Entera Satisfacción</t>
  </si>
  <si>
    <t>Cumple</t>
  </si>
  <si>
    <t>Un día</t>
  </si>
  <si>
    <t>Observaciones:</t>
  </si>
  <si>
    <t xml:space="preserve">y por lo tanto, se le calificó solo una certificación de experiencia adicional. </t>
  </si>
  <si>
    <t>GN Consulting</t>
  </si>
  <si>
    <t>Rentacómputo</t>
  </si>
  <si>
    <t>American Outsourcing</t>
  </si>
  <si>
    <t>PC Com</t>
  </si>
  <si>
    <t>Renta PC</t>
  </si>
  <si>
    <t>Valor Propuesta (Folio 3)</t>
  </si>
  <si>
    <r>
      <t>Valor Propuesta
(Folio 1</t>
    </r>
    <r>
      <rPr>
        <b/>
        <sz val="12"/>
        <color indexed="8"/>
        <rFont val="Calibri"/>
        <family val="2"/>
      </rPr>
      <t>)</t>
    </r>
  </si>
  <si>
    <t>No aportó información para optar por esta calificación</t>
  </si>
  <si>
    <r>
      <t>Valor Propuesta
(Folio 13</t>
    </r>
    <r>
      <rPr>
        <b/>
        <sz val="12"/>
        <color indexed="8"/>
        <rFont val="Calibri"/>
        <family val="2"/>
      </rPr>
      <t>)</t>
    </r>
  </si>
  <si>
    <t>Parques Naturales de Colombia</t>
  </si>
  <si>
    <t xml:space="preserve">Arrendamiento de computadores de escritorio </t>
  </si>
  <si>
    <t>Almacenadores y comercio exterior S.A. Alcomex</t>
  </si>
  <si>
    <t xml:space="preserve">Arrendamiento de equipos de cómputo </t>
  </si>
  <si>
    <t xml:space="preserve">Un día </t>
  </si>
  <si>
    <r>
      <t>Valor Propuesta
(Folio 15</t>
    </r>
    <r>
      <rPr>
        <b/>
        <sz val="12"/>
        <color indexed="8"/>
        <rFont val="Calibri"/>
        <family val="2"/>
      </rPr>
      <t>)</t>
    </r>
  </si>
  <si>
    <t>Un día hábil</t>
  </si>
  <si>
    <t>DANE</t>
  </si>
  <si>
    <t>Excelente</t>
  </si>
  <si>
    <t>Experiencia  adicional 1
Folio 8. Tomo 2.</t>
  </si>
  <si>
    <t>Experiencia 2
Folio 9. Tomo 2.</t>
  </si>
  <si>
    <t>Folio 4. Tomo 2.</t>
  </si>
  <si>
    <t>Experiencia  adicional 1
Folio 7 a  8. Tomo 2</t>
  </si>
  <si>
    <t>Experiencia 2
Folio  9. Tomo 2.</t>
  </si>
  <si>
    <t>Folio 11. Tomo 2.</t>
  </si>
  <si>
    <t>Folio 13. Tomo 2.</t>
  </si>
  <si>
    <t>Dirección Seccional de la Rama Judicial de Antioquia</t>
  </si>
  <si>
    <t>Suministrar en arrendamiento equipos de cómputo e impresoras</t>
  </si>
  <si>
    <t>Experiencia  adicional 1
Folio 10. Tomo 2.</t>
  </si>
  <si>
    <t>Experiencia 2
Folio 11. Tomo 2.</t>
  </si>
  <si>
    <r>
      <t>Valor Propuesta
(Folio 11</t>
    </r>
    <r>
      <rPr>
        <b/>
        <sz val="12"/>
        <color indexed="8"/>
        <rFont val="Calibri"/>
        <family val="2"/>
      </rPr>
      <t>)</t>
    </r>
  </si>
  <si>
    <t>Folio 13</t>
  </si>
  <si>
    <t>El porponente aportó dos certificaciones de un mismo cliente para efectos de calificación. Por lo tanto, no cumplió con lo establecido en el capítulo III literal B numeral 1,en cuento a que las certificaciones debería corresponder a clientes diferentes</t>
  </si>
  <si>
    <t>GN CONSULTING LTDA</t>
  </si>
  <si>
    <t>Bogotá D.C. 2 de Mayo de 2014</t>
  </si>
  <si>
    <t>MAURICO MURILLO BENITEZ</t>
  </si>
  <si>
    <t xml:space="preserve"> Director  de Tecnología e Información </t>
  </si>
  <si>
    <t>RENTACOMPUTO  S.A.</t>
  </si>
  <si>
    <t>PC COM LTDA.</t>
  </si>
  <si>
    <t>RENTA PC LTDA</t>
  </si>
  <si>
    <t>FACTOR A CALIFICAR</t>
  </si>
  <si>
    <t>ORIGINAL FIRMADO</t>
  </si>
</sst>
</file>

<file path=xl/styles.xml><?xml version="1.0" encoding="utf-8"?>
<styleSheet xmlns="http://schemas.openxmlformats.org/spreadsheetml/2006/main">
  <numFmts count="2">
    <numFmt numFmtId="164" formatCode="_(&quot;$&quot;\ * #,##0.00_);_(&quot;$&quot;\ * \(#,##0.00\);_(&quot;$&quot;\ * &quot;-&quot;??_);_(@_)"/>
    <numFmt numFmtId="165" formatCode="_(&quot;$&quot;\ * #,##0_);_(&quot;$&quot;\ * \(#,##0\);_(&quot;$&quot;\ * &quot;-&quot;??_);_(@_)"/>
  </numFmts>
  <fonts count="31">
    <font>
      <sz val="11"/>
      <color theme="1"/>
      <name val="Calibri"/>
      <family val="2"/>
      <scheme val="minor"/>
    </font>
    <font>
      <sz val="9"/>
      <name val="Tahoma"/>
      <family val="2"/>
    </font>
    <font>
      <b/>
      <sz val="9"/>
      <name val="Tahoma"/>
      <family val="2"/>
    </font>
    <font>
      <b/>
      <sz val="11"/>
      <name val="Tahoma"/>
      <family val="2"/>
    </font>
    <font>
      <b/>
      <sz val="12"/>
      <color indexed="8"/>
      <name val="Calibri"/>
      <family val="2"/>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2"/>
      <color theme="1"/>
      <name val="Times New Roman"/>
      <family val="1"/>
    </font>
    <font>
      <b/>
      <sz val="12"/>
      <color theme="1"/>
      <name val="Calibri"/>
      <family val="2"/>
      <scheme val="minor"/>
    </font>
    <font>
      <sz val="8"/>
      <color theme="1"/>
      <name val="Arial Narrow"/>
      <family val="2"/>
    </font>
    <font>
      <sz val="11"/>
      <color rgb="FF000000"/>
      <name val="Calibri"/>
      <family val="2"/>
      <scheme val="minor"/>
    </font>
    <font>
      <b/>
      <sz val="11"/>
      <color rgb="FF000000"/>
      <name val="Calibri"/>
      <family val="2"/>
      <scheme val="minor"/>
    </font>
    <font>
      <b/>
      <sz val="12"/>
      <color theme="1"/>
      <name val="Times New Roman"/>
      <family val="1"/>
    </font>
    <font>
      <b/>
      <sz val="11"/>
      <color rgb="FF333399"/>
      <name val="Calibri"/>
      <family val="2"/>
      <scheme val="minor"/>
    </font>
    <font>
      <sz val="12"/>
      <color theme="1"/>
      <name val="Calibri"/>
      <family val="2"/>
      <scheme val="minor"/>
    </font>
    <font>
      <b/>
      <sz val="12"/>
      <color rgb="FF000000"/>
      <name val="Calibri"/>
      <family val="2"/>
    </font>
    <font>
      <b/>
      <sz val="12"/>
      <color rgb="FF333399"/>
      <name val="Calibri"/>
      <family val="2"/>
    </font>
    <font>
      <sz val="12"/>
      <color rgb="FF000000"/>
      <name val="Calibri"/>
      <family val="2"/>
    </font>
    <font>
      <sz val="11"/>
      <name val="Calibri"/>
      <family val="2"/>
      <scheme val="minor"/>
    </font>
    <font>
      <b/>
      <sz val="12"/>
      <name val="Tahoma"/>
      <family val="2"/>
    </font>
    <font>
      <b/>
      <sz val="14"/>
      <color theme="1"/>
      <name val="Calibri"/>
      <family val="2"/>
      <scheme val="minor"/>
    </font>
    <font>
      <sz val="11"/>
      <name val="Tahoma"/>
      <family val="2"/>
    </font>
    <font>
      <b/>
      <sz val="12"/>
      <name val="Calibri"/>
      <family val="2"/>
      <scheme val="minor"/>
    </font>
    <font>
      <b/>
      <sz val="12"/>
      <name val="Times New Roman"/>
      <family val="1"/>
    </font>
    <font>
      <b/>
      <sz val="13"/>
      <name val="Tahoma"/>
      <family val="2"/>
    </font>
    <font>
      <b/>
      <sz val="13"/>
      <color theme="1"/>
      <name val="Calibri"/>
      <family val="2"/>
      <scheme val="minor"/>
    </font>
    <font>
      <sz val="11"/>
      <name val="Calibri"/>
      <family val="2"/>
    </font>
    <font>
      <b/>
      <i/>
      <sz val="12"/>
      <color indexed="55"/>
      <name val="Calibri"/>
      <family val="2"/>
      <scheme val="minor"/>
    </font>
    <font>
      <b/>
      <i/>
      <sz val="12"/>
      <name val="Calibri"/>
      <family val="2"/>
      <scheme val="minor"/>
    </font>
  </fonts>
  <fills count="1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C99FF"/>
        <bgColor indexed="64"/>
      </patternFill>
    </fill>
    <fill>
      <patternFill patternType="solid">
        <fgColor theme="4" tint="0.59999389629810485"/>
        <bgColor indexed="64"/>
      </patternFill>
    </fill>
    <fill>
      <patternFill patternType="solid">
        <fgColor rgb="FFC2D69B"/>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79998168889431442"/>
        <bgColor indexed="64"/>
      </patternFill>
    </fill>
  </fills>
  <borders count="53">
    <border>
      <left/>
      <right/>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top style="medium">
        <color rgb="FF000000"/>
      </top>
      <bottom style="medium">
        <color rgb="FF000000"/>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s>
  <cellStyleXfs count="2">
    <xf numFmtId="0" fontId="0" fillId="0" borderId="0"/>
    <xf numFmtId="164" fontId="5" fillId="0" borderId="0" applyFont="0" applyFill="0" applyBorder="0" applyAlignment="0" applyProtection="0"/>
  </cellStyleXfs>
  <cellXfs count="190">
    <xf numFmtId="0" fontId="0" fillId="0" borderId="0" xfId="0"/>
    <xf numFmtId="0" fontId="9" fillId="0" borderId="0" xfId="0" applyFont="1"/>
    <xf numFmtId="0" fontId="0" fillId="0" borderId="0" xfId="0" applyAlignment="1">
      <alignment vertical="top" wrapText="1"/>
    </xf>
    <xf numFmtId="0" fontId="10" fillId="0" borderId="0" xfId="0" applyFont="1" applyAlignment="1">
      <alignment vertical="top" wrapText="1"/>
    </xf>
    <xf numFmtId="0" fontId="1" fillId="0" borderId="0" xfId="0" applyFont="1" applyBorder="1" applyAlignment="1">
      <alignment horizontal="left" vertical="justify" wrapText="1"/>
    </xf>
    <xf numFmtId="0" fontId="11" fillId="0" borderId="0" xfId="0" applyFont="1" applyAlignment="1">
      <alignment vertical="top" wrapText="1"/>
    </xf>
    <xf numFmtId="0" fontId="1" fillId="0" borderId="0" xfId="0" applyFont="1" applyBorder="1" applyAlignment="1"/>
    <xf numFmtId="0" fontId="0" fillId="0" borderId="0" xfId="0" applyFont="1"/>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11" borderId="34" xfId="0" applyFont="1" applyFill="1" applyBorder="1" applyAlignment="1">
      <alignment horizontal="center" vertical="center" wrapText="1"/>
    </xf>
    <xf numFmtId="0" fontId="0" fillId="11" borderId="14" xfId="0" applyFill="1" applyBorder="1" applyAlignment="1">
      <alignment horizontal="center" vertical="center" wrapText="1"/>
    </xf>
    <xf numFmtId="0" fontId="0" fillId="11" borderId="35" xfId="0" applyFill="1" applyBorder="1" applyAlignment="1">
      <alignment horizontal="center" vertical="center" wrapText="1"/>
    </xf>
    <xf numFmtId="0" fontId="0" fillId="11" borderId="15" xfId="0" applyFill="1" applyBorder="1" applyAlignment="1">
      <alignment horizontal="center" vertical="center" wrapText="1"/>
    </xf>
    <xf numFmtId="0" fontId="0" fillId="5" borderId="19" xfId="0" applyFill="1" applyBorder="1" applyAlignment="1">
      <alignment horizontal="left" vertical="center" wrapText="1"/>
    </xf>
    <xf numFmtId="165" fontId="20" fillId="5" borderId="8" xfId="1" applyNumberFormat="1" applyFont="1" applyFill="1" applyBorder="1" applyAlignment="1">
      <alignment horizontal="left" vertical="center" wrapText="1"/>
    </xf>
    <xf numFmtId="15" fontId="0" fillId="5" borderId="8" xfId="0" applyNumberFormat="1" applyFill="1" applyBorder="1" applyAlignment="1">
      <alignment horizontal="left" vertical="center" wrapText="1"/>
    </xf>
    <xf numFmtId="15" fontId="20" fillId="5" borderId="8" xfId="0" applyNumberFormat="1" applyFont="1" applyFill="1" applyBorder="1" applyAlignment="1">
      <alignment horizontal="left" vertical="center" wrapText="1"/>
    </xf>
    <xf numFmtId="165" fontId="20" fillId="5" borderId="9" xfId="1" applyNumberFormat="1" applyFont="1" applyFill="1" applyBorder="1" applyAlignment="1">
      <alignment horizontal="left" vertical="center" wrapText="1"/>
    </xf>
    <xf numFmtId="15" fontId="0" fillId="5" borderId="9" xfId="0" applyNumberFormat="1" applyFill="1" applyBorder="1" applyAlignment="1">
      <alignment horizontal="left" vertical="center" wrapText="1"/>
    </xf>
    <xf numFmtId="0" fontId="0" fillId="5" borderId="17" xfId="0" applyFill="1" applyBorder="1" applyAlignment="1">
      <alignment horizontal="center" vertical="center" wrapText="1"/>
    </xf>
    <xf numFmtId="0" fontId="10" fillId="11" borderId="10"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5" fillId="3" borderId="16" xfId="0" applyFont="1" applyFill="1" applyBorder="1" applyAlignment="1">
      <alignment vertical="center"/>
    </xf>
    <xf numFmtId="0" fontId="6" fillId="6" borderId="6" xfId="0" applyFont="1" applyFill="1" applyBorder="1" applyAlignment="1">
      <alignment horizontal="center" vertical="center"/>
    </xf>
    <xf numFmtId="165" fontId="8" fillId="6" borderId="6" xfId="0" applyNumberFormat="1" applyFont="1" applyFill="1" applyBorder="1" applyAlignment="1">
      <alignment horizontal="center" vertical="center"/>
    </xf>
    <xf numFmtId="165" fontId="16" fillId="5" borderId="16" xfId="1" applyNumberFormat="1" applyFont="1" applyFill="1" applyBorder="1" applyAlignment="1">
      <alignment horizontal="center" vertical="center" wrapText="1"/>
    </xf>
    <xf numFmtId="0" fontId="10" fillId="5" borderId="21" xfId="0" applyFont="1" applyFill="1" applyBorder="1" applyAlignment="1">
      <alignment horizontal="center" vertical="center"/>
    </xf>
    <xf numFmtId="165" fontId="16" fillId="4" borderId="36" xfId="1" applyNumberFormat="1"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0" fillId="0" borderId="0" xfId="0" applyBorder="1" applyAlignment="1">
      <alignment vertical="top" wrapText="1"/>
    </xf>
    <xf numFmtId="0" fontId="20" fillId="5" borderId="9"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19" fillId="10" borderId="32" xfId="0" applyFont="1" applyFill="1" applyBorder="1" applyAlignment="1">
      <alignment horizontal="center" wrapText="1"/>
    </xf>
    <xf numFmtId="0" fontId="19" fillId="10" borderId="33" xfId="0" applyFont="1" applyFill="1" applyBorder="1" applyAlignment="1">
      <alignment horizontal="center" wrapText="1"/>
    </xf>
    <xf numFmtId="0" fontId="20" fillId="5" borderId="8" xfId="0" applyFont="1" applyFill="1" applyBorder="1" applyAlignment="1">
      <alignment horizontal="center" vertical="center" wrapText="1"/>
    </xf>
    <xf numFmtId="0" fontId="0" fillId="5" borderId="9" xfId="0" applyFill="1" applyBorder="1" applyAlignment="1">
      <alignment horizontal="center" vertical="center" wrapText="1"/>
    </xf>
    <xf numFmtId="0" fontId="25" fillId="0" borderId="40" xfId="0" applyFont="1" applyBorder="1" applyAlignment="1">
      <alignment horizontal="center" vertical="center" wrapText="1"/>
    </xf>
    <xf numFmtId="0" fontId="0" fillId="5" borderId="45" xfId="0" applyFill="1" applyBorder="1" applyAlignment="1">
      <alignment horizontal="left" vertical="center" wrapText="1"/>
    </xf>
    <xf numFmtId="0" fontId="10" fillId="11" borderId="4" xfId="0" applyFont="1" applyFill="1" applyBorder="1" applyAlignment="1">
      <alignment horizontal="center" vertical="center" wrapText="1"/>
    </xf>
    <xf numFmtId="0" fontId="12" fillId="0" borderId="4" xfId="0" applyFont="1" applyBorder="1" applyAlignment="1">
      <alignment horizontal="center" vertical="center" wrapText="1"/>
    </xf>
    <xf numFmtId="39" fontId="20" fillId="5" borderId="8" xfId="1" applyNumberFormat="1" applyFont="1" applyFill="1" applyBorder="1" applyAlignment="1">
      <alignment horizontal="left" vertical="center" wrapText="1"/>
    </xf>
    <xf numFmtId="39" fontId="20" fillId="5" borderId="9" xfId="1" applyNumberFormat="1" applyFont="1" applyFill="1" applyBorder="1" applyAlignment="1">
      <alignment horizontal="left" vertical="center" wrapText="1"/>
    </xf>
    <xf numFmtId="0" fontId="25" fillId="0" borderId="4" xfId="0" applyFont="1" applyBorder="1" applyAlignment="1">
      <alignment horizontal="center" vertical="center" wrapText="1"/>
    </xf>
    <xf numFmtId="0" fontId="20" fillId="5" borderId="35" xfId="0" applyFont="1" applyFill="1" applyBorder="1" applyAlignment="1">
      <alignment horizontal="center" vertical="center" wrapText="1"/>
    </xf>
    <xf numFmtId="0" fontId="14" fillId="0" borderId="0" xfId="0" applyFont="1" applyAlignment="1">
      <alignment horizontal="right"/>
    </xf>
    <xf numFmtId="0" fontId="10" fillId="13" borderId="14" xfId="0" applyFont="1" applyFill="1" applyBorder="1" applyAlignment="1">
      <alignment horizontal="center" vertical="center" wrapText="1"/>
    </xf>
    <xf numFmtId="0" fontId="10" fillId="13" borderId="15" xfId="0" applyFont="1" applyFill="1" applyBorder="1" applyAlignment="1">
      <alignment horizontal="center" vertical="center" wrapText="1"/>
    </xf>
    <xf numFmtId="165" fontId="16" fillId="13" borderId="36" xfId="1" applyNumberFormat="1" applyFont="1" applyFill="1" applyBorder="1" applyAlignment="1">
      <alignment horizontal="center" vertical="center" wrapText="1"/>
    </xf>
    <xf numFmtId="0" fontId="10" fillId="13" borderId="21"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10" fillId="12" borderId="15" xfId="0" applyFont="1" applyFill="1" applyBorder="1" applyAlignment="1">
      <alignment horizontal="center" vertical="center" wrapText="1"/>
    </xf>
    <xf numFmtId="165" fontId="16" fillId="12" borderId="36" xfId="1" applyNumberFormat="1" applyFont="1" applyFill="1" applyBorder="1" applyAlignment="1">
      <alignment horizontal="center" vertical="center" wrapText="1"/>
    </xf>
    <xf numFmtId="0" fontId="10" fillId="12" borderId="21" xfId="0" applyFont="1" applyFill="1" applyBorder="1" applyAlignment="1">
      <alignment horizontal="center" vertical="center" wrapText="1"/>
    </xf>
    <xf numFmtId="0" fontId="10" fillId="14" borderId="14" xfId="0" applyFont="1" applyFill="1" applyBorder="1" applyAlignment="1">
      <alignment horizontal="center" vertical="center" wrapText="1"/>
    </xf>
    <xf numFmtId="0" fontId="10" fillId="14" borderId="15" xfId="0" applyFont="1" applyFill="1" applyBorder="1" applyAlignment="1">
      <alignment horizontal="center" vertical="center" wrapText="1"/>
    </xf>
    <xf numFmtId="165" fontId="16" fillId="14" borderId="36" xfId="1" applyNumberFormat="1" applyFont="1" applyFill="1" applyBorder="1" applyAlignment="1">
      <alignment horizontal="center" vertical="center" wrapText="1"/>
    </xf>
    <xf numFmtId="0" fontId="10" fillId="14" borderId="21" xfId="0" applyFont="1" applyFill="1" applyBorder="1" applyAlignment="1">
      <alignment horizontal="center" vertical="center" wrapText="1"/>
    </xf>
    <xf numFmtId="0" fontId="20" fillId="5" borderId="18" xfId="0" applyFont="1" applyFill="1" applyBorder="1" applyAlignment="1">
      <alignment horizontal="left" vertical="center" wrapText="1"/>
    </xf>
    <xf numFmtId="15" fontId="20" fillId="5" borderId="9" xfId="0" applyNumberFormat="1" applyFont="1" applyFill="1" applyBorder="1" applyAlignment="1">
      <alignment horizontal="left" vertical="center" wrapText="1"/>
    </xf>
    <xf numFmtId="15" fontId="28" fillId="5" borderId="9" xfId="0" applyNumberFormat="1" applyFont="1" applyFill="1" applyBorder="1" applyAlignment="1">
      <alignment horizontal="left" vertical="center" wrapText="1"/>
    </xf>
    <xf numFmtId="165" fontId="20" fillId="5" borderId="46" xfId="1" applyNumberFormat="1" applyFont="1" applyFill="1" applyBorder="1" applyAlignment="1">
      <alignment horizontal="left" vertical="center" wrapText="1"/>
    </xf>
    <xf numFmtId="39" fontId="20" fillId="5" borderId="46" xfId="1" applyNumberFormat="1" applyFont="1" applyFill="1" applyBorder="1" applyAlignment="1">
      <alignment horizontal="left" vertical="center" wrapText="1"/>
    </xf>
    <xf numFmtId="15" fontId="0" fillId="5" borderId="46" xfId="0" applyNumberFormat="1" applyFill="1" applyBorder="1" applyAlignment="1">
      <alignment horizontal="left" vertical="center" wrapText="1"/>
    </xf>
    <xf numFmtId="0" fontId="0" fillId="5" borderId="46" xfId="0" applyFill="1" applyBorder="1" applyAlignment="1">
      <alignment horizontal="center" vertical="center" wrapText="1"/>
    </xf>
    <xf numFmtId="0" fontId="0" fillId="5" borderId="47" xfId="0" applyFill="1" applyBorder="1" applyAlignment="1">
      <alignment horizontal="center" vertical="center" wrapText="1"/>
    </xf>
    <xf numFmtId="0" fontId="3" fillId="0" borderId="0" xfId="0" applyFont="1" applyFill="1" applyBorder="1" applyAlignment="1">
      <alignment horizontal="center" vertical="center" wrapText="1"/>
    </xf>
    <xf numFmtId="0" fontId="19" fillId="0" borderId="12" xfId="0" applyFont="1" applyBorder="1" applyAlignment="1">
      <alignment wrapText="1"/>
    </xf>
    <xf numFmtId="0" fontId="17" fillId="0" borderId="48" xfId="0" applyFont="1" applyBorder="1" applyAlignment="1">
      <alignment horizontal="center" wrapText="1"/>
    </xf>
    <xf numFmtId="0" fontId="17" fillId="0" borderId="49" xfId="0" applyFont="1" applyBorder="1" applyAlignment="1">
      <alignment horizontal="center" wrapText="1"/>
    </xf>
    <xf numFmtId="0" fontId="1" fillId="0" borderId="0" xfId="0" applyFont="1" applyBorder="1" applyAlignment="1">
      <alignment horizontal="center"/>
    </xf>
    <xf numFmtId="0" fontId="1" fillId="0" borderId="3" xfId="0" applyFont="1" applyBorder="1" applyAlignment="1">
      <alignment horizontal="center"/>
    </xf>
    <xf numFmtId="0" fontId="1" fillId="0" borderId="22" xfId="0" applyFont="1" applyBorder="1" applyAlignment="1">
      <alignment horizontal="center" vertical="center"/>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24" fillId="5" borderId="6"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44" xfId="0" applyFont="1" applyBorder="1" applyAlignment="1">
      <alignment horizontal="center" vertical="center" wrapText="1"/>
    </xf>
    <xf numFmtId="0" fontId="22" fillId="6" borderId="12"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22" fillId="6" borderId="25"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25" xfId="0" applyFont="1" applyBorder="1" applyAlignment="1">
      <alignment horizontal="center" vertical="center" wrapText="1"/>
    </xf>
    <xf numFmtId="0" fontId="0" fillId="11" borderId="5" xfId="0" applyFill="1" applyBorder="1" applyAlignment="1">
      <alignment horizontal="center" vertical="center" wrapText="1"/>
    </xf>
    <xf numFmtId="0" fontId="0" fillId="11" borderId="30" xfId="0" applyFill="1" applyBorder="1" applyAlignment="1">
      <alignment horizontal="center" vertical="center" wrapText="1"/>
    </xf>
    <xf numFmtId="0" fontId="20" fillId="5" borderId="35"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27"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26" xfId="0"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3" xfId="0" applyFont="1" applyFill="1" applyBorder="1" applyAlignment="1">
      <alignment horizontal="center" vertical="center"/>
    </xf>
    <xf numFmtId="0" fontId="2" fillId="0" borderId="22" xfId="0" applyFont="1" applyBorder="1" applyAlignment="1">
      <alignment horizontal="center" vertical="center"/>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0" fillId="11" borderId="29" xfId="0" applyFill="1" applyBorder="1" applyAlignment="1">
      <alignment horizontal="center" vertical="center" wrapText="1"/>
    </xf>
    <xf numFmtId="0" fontId="0" fillId="5" borderId="2" xfId="0"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0" fillId="5" borderId="9" xfId="0" applyFill="1" applyBorder="1" applyAlignment="1">
      <alignment horizontal="center" vertical="center" wrapText="1"/>
    </xf>
    <xf numFmtId="0" fontId="20" fillId="5" borderId="8"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0" fillId="5" borderId="46" xfId="0" applyFill="1" applyBorder="1" applyAlignment="1">
      <alignment horizontal="center" vertical="center" wrapText="1"/>
    </xf>
    <xf numFmtId="0" fontId="11" fillId="0" borderId="0" xfId="0" applyFont="1" applyAlignment="1">
      <alignment horizontal="left" vertical="top" wrapText="1"/>
    </xf>
    <xf numFmtId="2" fontId="8" fillId="2" borderId="12" xfId="0" applyNumberFormat="1" applyFont="1" applyFill="1" applyBorder="1" applyAlignment="1">
      <alignment horizontal="center" vertical="center" wrapText="1"/>
    </xf>
    <xf numFmtId="2" fontId="8" fillId="2" borderId="25" xfId="0" applyNumberFormat="1" applyFont="1" applyFill="1" applyBorder="1" applyAlignment="1">
      <alignment horizontal="center" vertical="center" wrapText="1"/>
    </xf>
    <xf numFmtId="0" fontId="8" fillId="6" borderId="11"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2"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14" borderId="11"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0" fillId="0" borderId="11" xfId="0" applyFont="1" applyBorder="1" applyAlignment="1">
      <alignment horizontal="center" vertical="top" wrapText="1"/>
    </xf>
    <xf numFmtId="0" fontId="0" fillId="0" borderId="13" xfId="0" applyFont="1" applyBorder="1" applyAlignment="1">
      <alignment horizontal="center" vertical="top" wrapText="1"/>
    </xf>
    <xf numFmtId="0" fontId="3" fillId="0" borderId="43"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52"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7" fillId="12" borderId="32" xfId="0" applyFont="1" applyFill="1" applyBorder="1" applyAlignment="1">
      <alignment horizontal="center" vertical="top" wrapText="1"/>
    </xf>
    <xf numFmtId="0" fontId="27" fillId="12" borderId="37" xfId="0" applyFont="1" applyFill="1" applyBorder="1" applyAlignment="1">
      <alignment horizontal="center" vertical="top" wrapText="1"/>
    </xf>
    <xf numFmtId="0" fontId="27" fillId="12" borderId="33" xfId="0" applyFont="1" applyFill="1" applyBorder="1" applyAlignment="1">
      <alignment horizontal="center" vertical="top" wrapText="1"/>
    </xf>
    <xf numFmtId="0" fontId="23" fillId="0" borderId="51"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9" fillId="0" borderId="6" xfId="0" applyFont="1" applyBorder="1" applyAlignment="1">
      <alignment horizontal="center"/>
    </xf>
    <xf numFmtId="0" fontId="9" fillId="0" borderId="2" xfId="0" applyFont="1" applyBorder="1" applyAlignment="1">
      <alignment horizontal="center"/>
    </xf>
    <xf numFmtId="0" fontId="18" fillId="8" borderId="12" xfId="0" applyFont="1" applyFill="1" applyBorder="1" applyAlignment="1">
      <alignment horizontal="center" wrapText="1"/>
    </xf>
    <xf numFmtId="0" fontId="18" fillId="8" borderId="38" xfId="0" applyFont="1" applyFill="1" applyBorder="1" applyAlignment="1">
      <alignment horizontal="center" wrapText="1"/>
    </xf>
    <xf numFmtId="0" fontId="10" fillId="14" borderId="6" xfId="0" applyFont="1" applyFill="1" applyBorder="1" applyAlignment="1">
      <alignment horizontal="center" vertical="center" wrapText="1"/>
    </xf>
    <xf numFmtId="0" fontId="10" fillId="14"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13" borderId="11"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29" fillId="0" borderId="22" xfId="0" applyFont="1" applyBorder="1" applyAlignment="1">
      <alignment horizontal="center"/>
    </xf>
    <xf numFmtId="0" fontId="29" fillId="0" borderId="28" xfId="0" applyFont="1" applyBorder="1" applyAlignment="1">
      <alignment horizontal="center"/>
    </xf>
    <xf numFmtId="0" fontId="29" fillId="0" borderId="20" xfId="0" applyFont="1" applyBorder="1" applyAlignment="1">
      <alignment horizontal="center"/>
    </xf>
    <xf numFmtId="0" fontId="30" fillId="0" borderId="0" xfId="0" applyFont="1" applyBorder="1" applyAlignment="1">
      <alignment horizontal="center"/>
    </xf>
  </cellXfs>
  <cellStyles count="2">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xdr:colOff>
      <xdr:row>1</xdr:row>
      <xdr:rowOff>38100</xdr:rowOff>
    </xdr:from>
    <xdr:to>
      <xdr:col>2</xdr:col>
      <xdr:colOff>353785</xdr:colOff>
      <xdr:row>5</xdr:row>
      <xdr:rowOff>95250</xdr:rowOff>
    </xdr:to>
    <xdr:pic>
      <xdr:nvPicPr>
        <xdr:cNvPr id="832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06160" y="242207"/>
          <a:ext cx="1884589" cy="819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1</xdr:row>
      <xdr:rowOff>38100</xdr:rowOff>
    </xdr:from>
    <xdr:to>
      <xdr:col>2</xdr:col>
      <xdr:colOff>176893</xdr:colOff>
      <xdr:row>4</xdr:row>
      <xdr:rowOff>114300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04800" y="238125"/>
          <a:ext cx="1700893"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1</xdr:row>
      <xdr:rowOff>38100</xdr:rowOff>
    </xdr:from>
    <xdr:to>
      <xdr:col>2</xdr:col>
      <xdr:colOff>176893</xdr:colOff>
      <xdr:row>4</xdr:row>
      <xdr:rowOff>114300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04800" y="238125"/>
          <a:ext cx="1700893" cy="6477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xdr:row>
      <xdr:rowOff>38100</xdr:rowOff>
    </xdr:from>
    <xdr:to>
      <xdr:col>2</xdr:col>
      <xdr:colOff>176893</xdr:colOff>
      <xdr:row>4</xdr:row>
      <xdr:rowOff>114300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04800" y="238125"/>
          <a:ext cx="1700893" cy="647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1</xdr:row>
      <xdr:rowOff>38100</xdr:rowOff>
    </xdr:from>
    <xdr:to>
      <xdr:col>2</xdr:col>
      <xdr:colOff>176893</xdr:colOff>
      <xdr:row>4</xdr:row>
      <xdr:rowOff>114300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04800" y="238125"/>
          <a:ext cx="1700893" cy="6477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190499</xdr:rowOff>
    </xdr:from>
    <xdr:to>
      <xdr:col>2</xdr:col>
      <xdr:colOff>142874</xdr:colOff>
      <xdr:row>4</xdr:row>
      <xdr:rowOff>28575</xdr:rowOff>
    </xdr:to>
    <xdr:pic>
      <xdr:nvPicPr>
        <xdr:cNvPr id="10281"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28600" y="190499"/>
          <a:ext cx="1428749" cy="60960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42097</xdr:colOff>
      <xdr:row>1</xdr:row>
      <xdr:rowOff>117475</xdr:rowOff>
    </xdr:from>
    <xdr:to>
      <xdr:col>1</xdr:col>
      <xdr:colOff>1402054</xdr:colOff>
      <xdr:row>5</xdr:row>
      <xdr:rowOff>3175</xdr:rowOff>
    </xdr:to>
    <xdr:pic>
      <xdr:nvPicPr>
        <xdr:cNvPr id="1333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8951" y="320818"/>
          <a:ext cx="1359957" cy="65626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Z25"/>
  <sheetViews>
    <sheetView topLeftCell="A4" zoomScale="70" zoomScaleNormal="70" workbookViewId="0">
      <selection activeCell="B21" sqref="B21:N23"/>
    </sheetView>
  </sheetViews>
  <sheetFormatPr baseColWidth="10" defaultRowHeight="15.75"/>
  <cols>
    <col min="1" max="1" width="3.85546875" style="1" customWidth="1"/>
    <col min="2" max="2" width="23.5703125" style="1" bestFit="1" customWidth="1"/>
    <col min="3" max="3" width="23.5703125" style="1" customWidth="1"/>
    <col min="4" max="4" width="17.140625" style="1" customWidth="1"/>
    <col min="5" max="5" width="41.42578125" style="1" customWidth="1"/>
    <col min="6" max="7" width="16.28515625" style="1" customWidth="1"/>
    <col min="8" max="8" width="12.7109375" style="1" customWidth="1"/>
    <col min="9" max="9" width="14.140625" style="1" bestFit="1" customWidth="1"/>
    <col min="10" max="10" width="11.42578125" style="1"/>
    <col min="11" max="11" width="7.5703125" style="1" customWidth="1"/>
    <col min="12" max="12" width="18.5703125" style="1" customWidth="1"/>
    <col min="13" max="13" width="20.5703125" style="1" customWidth="1"/>
    <col min="14" max="14" width="19.42578125" style="1" customWidth="1"/>
    <col min="15" max="16384" width="11.42578125" style="1"/>
  </cols>
  <sheetData>
    <row r="1" spans="2:26" s="2" customFormat="1">
      <c r="B1" s="3"/>
      <c r="C1" s="3"/>
      <c r="D1" s="3"/>
      <c r="E1" s="3"/>
    </row>
    <row r="2" spans="2:26" s="2" customFormat="1" ht="15">
      <c r="B2" s="73"/>
      <c r="C2" s="73"/>
      <c r="D2" s="73"/>
      <c r="E2" s="73"/>
      <c r="F2" s="73"/>
      <c r="G2" s="73"/>
      <c r="H2" s="73"/>
      <c r="I2" s="73"/>
    </row>
    <row r="3" spans="2:26" s="2" customFormat="1" ht="15">
      <c r="B3" s="73"/>
      <c r="C3" s="73"/>
      <c r="D3" s="73"/>
      <c r="E3" s="73"/>
      <c r="F3" s="73"/>
      <c r="G3" s="73"/>
      <c r="H3" s="73"/>
      <c r="I3" s="73"/>
    </row>
    <row r="4" spans="2:26" s="2" customFormat="1" ht="15">
      <c r="B4" s="73"/>
      <c r="C4" s="73"/>
      <c r="D4" s="73"/>
      <c r="E4" s="73"/>
      <c r="F4" s="73"/>
      <c r="G4" s="73"/>
      <c r="H4" s="73"/>
      <c r="I4" s="73"/>
    </row>
    <row r="5" spans="2:26" s="2" customFormat="1" ht="15">
      <c r="B5" s="73"/>
      <c r="C5" s="73"/>
      <c r="D5" s="73"/>
      <c r="E5" s="73"/>
      <c r="F5" s="73"/>
      <c r="G5" s="73"/>
      <c r="H5" s="73"/>
      <c r="I5" s="73"/>
    </row>
    <row r="6" spans="2:26" s="2" customFormat="1" thickBot="1">
      <c r="B6" s="74"/>
      <c r="C6" s="74"/>
      <c r="D6" s="74"/>
      <c r="E6" s="74"/>
      <c r="F6" s="74"/>
      <c r="G6" s="74"/>
      <c r="H6" s="74"/>
      <c r="I6" s="74"/>
    </row>
    <row r="7" spans="2:26" s="2" customFormat="1" ht="18.75" customHeight="1" thickBot="1">
      <c r="B7" s="101" t="s">
        <v>27</v>
      </c>
      <c r="C7" s="102"/>
      <c r="D7" s="102"/>
      <c r="E7" s="102"/>
      <c r="F7" s="102"/>
      <c r="G7" s="102"/>
      <c r="H7" s="102"/>
      <c r="I7" s="102"/>
      <c r="J7" s="102"/>
      <c r="K7" s="102"/>
      <c r="L7" s="102"/>
      <c r="M7" s="102"/>
      <c r="N7" s="103"/>
    </row>
    <row r="8" spans="2:26" s="2" customFormat="1" ht="33" customHeight="1" thickBot="1">
      <c r="B8" s="104" t="s">
        <v>26</v>
      </c>
      <c r="C8" s="105"/>
      <c r="D8" s="105"/>
      <c r="E8" s="105"/>
      <c r="F8" s="105"/>
      <c r="G8" s="105"/>
      <c r="H8" s="105"/>
      <c r="I8" s="105"/>
      <c r="J8" s="105"/>
      <c r="K8" s="105"/>
      <c r="L8" s="105"/>
      <c r="M8" s="105"/>
      <c r="N8" s="106"/>
    </row>
    <row r="9" spans="2:26" s="2" customFormat="1" ht="22.5" customHeight="1" thickBot="1">
      <c r="B9" s="78" t="s">
        <v>70</v>
      </c>
      <c r="C9" s="79"/>
      <c r="D9" s="79"/>
      <c r="E9" s="79"/>
      <c r="F9" s="79"/>
      <c r="G9" s="79"/>
      <c r="H9" s="79"/>
      <c r="I9" s="79"/>
      <c r="J9" s="79"/>
      <c r="K9" s="79"/>
      <c r="L9" s="80"/>
      <c r="M9" s="83" t="s">
        <v>15</v>
      </c>
      <c r="N9" s="83" t="s">
        <v>4</v>
      </c>
    </row>
    <row r="10" spans="2:26" ht="34.5" customHeight="1" thickBot="1">
      <c r="B10" s="107" t="s">
        <v>0</v>
      </c>
      <c r="C10" s="108"/>
      <c r="D10" s="109"/>
      <c r="E10" s="13" t="s">
        <v>8</v>
      </c>
      <c r="F10" s="14" t="s">
        <v>9</v>
      </c>
      <c r="G10" s="14" t="s">
        <v>25</v>
      </c>
      <c r="H10" s="14" t="s">
        <v>10</v>
      </c>
      <c r="I10" s="14" t="s">
        <v>11</v>
      </c>
      <c r="J10" s="88" t="s">
        <v>12</v>
      </c>
      <c r="K10" s="89"/>
      <c r="L10" s="15" t="s">
        <v>13</v>
      </c>
      <c r="M10" s="84"/>
      <c r="N10" s="85"/>
    </row>
    <row r="11" spans="2:26" ht="78.75" customHeight="1">
      <c r="B11" s="92" t="s">
        <v>2</v>
      </c>
      <c r="C11" s="81" t="s">
        <v>21</v>
      </c>
      <c r="D11" s="23" t="s">
        <v>56</v>
      </c>
      <c r="E11" s="97" t="s">
        <v>31</v>
      </c>
      <c r="F11" s="17">
        <v>97200000</v>
      </c>
      <c r="G11" s="44">
        <f>+F11/589500</f>
        <v>164.8854961832061</v>
      </c>
      <c r="H11" s="18">
        <v>41289</v>
      </c>
      <c r="I11" s="19">
        <v>41638</v>
      </c>
      <c r="J11" s="90" t="s">
        <v>32</v>
      </c>
      <c r="K11" s="90"/>
      <c r="L11" s="47" t="s">
        <v>33</v>
      </c>
      <c r="M11" s="99" t="s">
        <v>34</v>
      </c>
      <c r="N11" s="86">
        <v>100</v>
      </c>
    </row>
    <row r="12" spans="2:26" ht="63.75" customHeight="1" thickBot="1">
      <c r="B12" s="93"/>
      <c r="C12" s="82"/>
      <c r="D12" s="12" t="s">
        <v>57</v>
      </c>
      <c r="E12" s="98"/>
      <c r="F12" s="20">
        <v>72000000</v>
      </c>
      <c r="G12" s="45"/>
      <c r="H12" s="21">
        <v>40928</v>
      </c>
      <c r="I12" s="21">
        <v>41253</v>
      </c>
      <c r="J12" s="91" t="s">
        <v>32</v>
      </c>
      <c r="K12" s="91"/>
      <c r="L12" s="34" t="s">
        <v>33</v>
      </c>
      <c r="M12" s="100"/>
      <c r="N12" s="87"/>
    </row>
    <row r="13" spans="2:26" ht="63.75" customHeight="1" thickBot="1">
      <c r="B13" s="94"/>
      <c r="C13" s="43" t="s">
        <v>22</v>
      </c>
      <c r="D13" s="42" t="s">
        <v>58</v>
      </c>
      <c r="E13" s="95" t="s">
        <v>35</v>
      </c>
      <c r="F13" s="96"/>
      <c r="G13" s="96"/>
      <c r="H13" s="96"/>
      <c r="I13" s="96"/>
      <c r="J13" s="96"/>
      <c r="K13" s="96"/>
      <c r="L13" s="96"/>
      <c r="M13" s="96"/>
      <c r="N13" s="46">
        <v>100</v>
      </c>
    </row>
    <row r="15" spans="2:26" s="2" customFormat="1" ht="15">
      <c r="O15" s="4"/>
      <c r="P15" s="4"/>
      <c r="Q15" s="4"/>
      <c r="R15" s="4"/>
      <c r="S15" s="4"/>
      <c r="T15" s="4"/>
      <c r="U15" s="4"/>
      <c r="V15" s="4"/>
      <c r="W15" s="4"/>
      <c r="X15" s="4"/>
      <c r="Y15" s="4"/>
      <c r="Z15" s="4"/>
    </row>
    <row r="16" spans="2:26">
      <c r="B16" s="48" t="s">
        <v>36</v>
      </c>
      <c r="C16" s="1" t="s">
        <v>69</v>
      </c>
    </row>
    <row r="17" spans="1:14">
      <c r="C17" s="1" t="s">
        <v>37</v>
      </c>
    </row>
    <row r="19" spans="1:14">
      <c r="A19" s="3"/>
      <c r="B19" s="6" t="s">
        <v>71</v>
      </c>
      <c r="C19" s="6"/>
      <c r="D19" s="6"/>
      <c r="E19" s="6"/>
      <c r="F19" s="6"/>
      <c r="G19" s="6"/>
      <c r="H19" s="6"/>
      <c r="I19" s="33"/>
      <c r="J19" s="2"/>
      <c r="K19" s="2"/>
      <c r="L19" s="2"/>
      <c r="M19" s="2"/>
    </row>
    <row r="20" spans="1:14">
      <c r="A20" s="3"/>
      <c r="B20" s="6"/>
      <c r="C20" s="6"/>
      <c r="D20" s="6"/>
      <c r="E20" s="6"/>
      <c r="F20" s="6"/>
      <c r="G20" s="6"/>
      <c r="H20" s="6"/>
      <c r="I20" s="33"/>
      <c r="J20" s="2"/>
      <c r="K20" s="2"/>
      <c r="L20" s="2"/>
      <c r="M20" s="2"/>
    </row>
    <row r="21" spans="1:14" ht="15.75" customHeight="1">
      <c r="A21" s="3"/>
      <c r="B21" s="186" t="s">
        <v>78</v>
      </c>
      <c r="C21" s="187"/>
      <c r="D21" s="187"/>
      <c r="E21" s="187"/>
      <c r="F21" s="187"/>
      <c r="G21" s="187"/>
      <c r="H21" s="187"/>
      <c r="I21" s="187"/>
      <c r="J21" s="187"/>
      <c r="K21" s="187"/>
      <c r="L21" s="187"/>
      <c r="M21" s="187"/>
      <c r="N21" s="188"/>
    </row>
    <row r="22" spans="1:14" ht="15.75" customHeight="1">
      <c r="A22" s="3"/>
      <c r="B22" s="186"/>
      <c r="C22" s="187"/>
      <c r="D22" s="187"/>
      <c r="E22" s="187"/>
      <c r="F22" s="187"/>
      <c r="G22" s="187"/>
      <c r="H22" s="187"/>
      <c r="I22" s="187"/>
      <c r="J22" s="187"/>
      <c r="K22" s="187"/>
      <c r="L22" s="187"/>
      <c r="M22" s="187"/>
      <c r="N22" s="188"/>
    </row>
    <row r="23" spans="1:14" ht="15.75" customHeight="1">
      <c r="A23" s="3"/>
      <c r="B23" s="186"/>
      <c r="C23" s="187"/>
      <c r="D23" s="187"/>
      <c r="E23" s="187"/>
      <c r="F23" s="187"/>
      <c r="G23" s="187"/>
      <c r="H23" s="187"/>
      <c r="I23" s="187"/>
      <c r="J23" s="187"/>
      <c r="K23" s="187"/>
      <c r="L23" s="187"/>
      <c r="M23" s="187"/>
      <c r="N23" s="188"/>
    </row>
    <row r="24" spans="1:14" ht="20.25" customHeight="1">
      <c r="A24" s="3"/>
      <c r="B24" s="110" t="s">
        <v>72</v>
      </c>
      <c r="C24" s="111"/>
      <c r="D24" s="111"/>
      <c r="E24" s="111"/>
      <c r="F24" s="111"/>
      <c r="G24" s="111"/>
      <c r="H24" s="111"/>
      <c r="I24" s="111"/>
      <c r="J24" s="111"/>
      <c r="K24" s="111"/>
      <c r="L24" s="111"/>
      <c r="M24" s="111"/>
      <c r="N24" s="112"/>
    </row>
    <row r="25" spans="1:14" ht="26.25" customHeight="1">
      <c r="A25" s="3"/>
      <c r="B25" s="75" t="s">
        <v>73</v>
      </c>
      <c r="C25" s="76"/>
      <c r="D25" s="76"/>
      <c r="E25" s="76"/>
      <c r="F25" s="76"/>
      <c r="G25" s="76"/>
      <c r="H25" s="76"/>
      <c r="I25" s="76"/>
      <c r="J25" s="76"/>
      <c r="K25" s="76"/>
      <c r="L25" s="76"/>
      <c r="M25" s="76"/>
      <c r="N25" s="77"/>
    </row>
  </sheetData>
  <mergeCells count="19">
    <mergeCell ref="B10:D10"/>
    <mergeCell ref="B21:N23"/>
    <mergeCell ref="B24:N24"/>
    <mergeCell ref="B25:N25"/>
    <mergeCell ref="B2:I6"/>
    <mergeCell ref="B9:L9"/>
    <mergeCell ref="C11:C12"/>
    <mergeCell ref="M9:M10"/>
    <mergeCell ref="N9:N10"/>
    <mergeCell ref="N11:N12"/>
    <mergeCell ref="J10:K10"/>
    <mergeCell ref="J11:K11"/>
    <mergeCell ref="J12:K12"/>
    <mergeCell ref="B11:B13"/>
    <mergeCell ref="E13:M13"/>
    <mergeCell ref="E11:E12"/>
    <mergeCell ref="M11:M12"/>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51"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1:AA24"/>
  <sheetViews>
    <sheetView topLeftCell="A4" zoomScale="70" zoomScaleNormal="70" workbookViewId="0">
      <selection activeCell="B20" sqref="B20:O22"/>
    </sheetView>
  </sheetViews>
  <sheetFormatPr baseColWidth="10" defaultRowHeight="15.75"/>
  <cols>
    <col min="1" max="1" width="3.85546875" style="1" customWidth="1"/>
    <col min="2" max="2" width="23.5703125" style="1" bestFit="1" customWidth="1"/>
    <col min="3" max="3" width="23.5703125" style="1" customWidth="1"/>
    <col min="4" max="4" width="17.140625" style="1" customWidth="1"/>
    <col min="5" max="5" width="24.7109375" style="1" customWidth="1"/>
    <col min="6" max="7" width="16.28515625" style="1" customWidth="1"/>
    <col min="8" max="8" width="12.7109375" style="1" customWidth="1"/>
    <col min="9" max="9" width="14.140625" style="1" bestFit="1" customWidth="1"/>
    <col min="10" max="10" width="11.42578125" style="1"/>
    <col min="11" max="11" width="7.140625" style="1" customWidth="1"/>
    <col min="12" max="12" width="4.5703125" style="1" customWidth="1"/>
    <col min="13" max="13" width="18.5703125" style="1" customWidth="1"/>
    <col min="14" max="14" width="20.5703125" style="1" customWidth="1"/>
    <col min="15" max="15" width="19.42578125" style="1" customWidth="1"/>
    <col min="16" max="16384" width="11.42578125" style="1"/>
  </cols>
  <sheetData>
    <row r="1" spans="2:27" s="2" customFormat="1">
      <c r="B1" s="3"/>
      <c r="C1" s="3"/>
      <c r="D1" s="3"/>
      <c r="E1" s="3"/>
    </row>
    <row r="2" spans="2:27" s="2" customFormat="1" ht="15">
      <c r="B2" s="73"/>
      <c r="C2" s="73"/>
      <c r="D2" s="73"/>
      <c r="E2" s="73"/>
      <c r="F2" s="73"/>
      <c r="G2" s="73"/>
      <c r="H2" s="73"/>
      <c r="I2" s="73"/>
    </row>
    <row r="3" spans="2:27" s="2" customFormat="1" ht="15">
      <c r="B3" s="73"/>
      <c r="C3" s="73"/>
      <c r="D3" s="73"/>
      <c r="E3" s="73"/>
      <c r="F3" s="73"/>
      <c r="G3" s="73"/>
      <c r="H3" s="73"/>
      <c r="I3" s="73"/>
    </row>
    <row r="4" spans="2:27" s="2" customFormat="1" ht="15">
      <c r="B4" s="73"/>
      <c r="C4" s="73"/>
      <c r="D4" s="73"/>
      <c r="E4" s="73"/>
      <c r="F4" s="73"/>
      <c r="G4" s="73"/>
      <c r="H4" s="73"/>
      <c r="I4" s="73"/>
    </row>
    <row r="5" spans="2:27" s="2" customFormat="1" ht="15">
      <c r="B5" s="73"/>
      <c r="C5" s="73"/>
      <c r="D5" s="73"/>
      <c r="E5" s="73"/>
      <c r="F5" s="73"/>
      <c r="G5" s="73"/>
      <c r="H5" s="73"/>
      <c r="I5" s="73"/>
    </row>
    <row r="6" spans="2:27" s="2" customFormat="1" thickBot="1">
      <c r="B6" s="74"/>
      <c r="C6" s="74"/>
      <c r="D6" s="74"/>
      <c r="E6" s="74"/>
      <c r="F6" s="74"/>
      <c r="G6" s="74"/>
      <c r="H6" s="74"/>
      <c r="I6" s="74"/>
    </row>
    <row r="7" spans="2:27" s="2" customFormat="1" ht="18.75" customHeight="1" thickBot="1">
      <c r="B7" s="101" t="s">
        <v>27</v>
      </c>
      <c r="C7" s="102"/>
      <c r="D7" s="102"/>
      <c r="E7" s="102"/>
      <c r="F7" s="102"/>
      <c r="G7" s="102"/>
      <c r="H7" s="102"/>
      <c r="I7" s="102"/>
      <c r="J7" s="102"/>
      <c r="K7" s="102"/>
      <c r="L7" s="102"/>
      <c r="M7" s="102"/>
      <c r="N7" s="102"/>
      <c r="O7" s="103"/>
    </row>
    <row r="8" spans="2:27" s="2" customFormat="1" ht="33" customHeight="1" thickBot="1">
      <c r="B8" s="104" t="s">
        <v>26</v>
      </c>
      <c r="C8" s="105"/>
      <c r="D8" s="105"/>
      <c r="E8" s="105"/>
      <c r="F8" s="105"/>
      <c r="G8" s="105"/>
      <c r="H8" s="105"/>
      <c r="I8" s="105"/>
      <c r="J8" s="105"/>
      <c r="K8" s="105"/>
      <c r="L8" s="105"/>
      <c r="M8" s="105"/>
      <c r="N8" s="105"/>
      <c r="O8" s="106"/>
    </row>
    <row r="9" spans="2:27" s="2" customFormat="1" ht="22.5" customHeight="1" thickBot="1">
      <c r="B9" s="78" t="s">
        <v>74</v>
      </c>
      <c r="C9" s="79"/>
      <c r="D9" s="79"/>
      <c r="E9" s="79"/>
      <c r="F9" s="79"/>
      <c r="G9" s="79"/>
      <c r="H9" s="79"/>
      <c r="I9" s="79"/>
      <c r="J9" s="79"/>
      <c r="K9" s="79"/>
      <c r="L9" s="79"/>
      <c r="M9" s="80"/>
      <c r="N9" s="83" t="s">
        <v>15</v>
      </c>
      <c r="O9" s="83" t="s">
        <v>4</v>
      </c>
    </row>
    <row r="10" spans="2:27" ht="34.5" customHeight="1" thickBot="1">
      <c r="B10" s="107" t="s">
        <v>0</v>
      </c>
      <c r="C10" s="108"/>
      <c r="D10" s="109"/>
      <c r="E10" s="13" t="s">
        <v>8</v>
      </c>
      <c r="F10" s="14" t="s">
        <v>9</v>
      </c>
      <c r="G10" s="14" t="s">
        <v>25</v>
      </c>
      <c r="H10" s="14" t="s">
        <v>10</v>
      </c>
      <c r="I10" s="14" t="s">
        <v>11</v>
      </c>
      <c r="J10" s="113" t="s">
        <v>12</v>
      </c>
      <c r="K10" s="88"/>
      <c r="L10" s="89"/>
      <c r="M10" s="15" t="s">
        <v>13</v>
      </c>
      <c r="N10" s="84"/>
      <c r="O10" s="85"/>
    </row>
    <row r="11" spans="2:27" ht="78.75" customHeight="1">
      <c r="B11" s="92" t="s">
        <v>2</v>
      </c>
      <c r="C11" s="81" t="s">
        <v>21</v>
      </c>
      <c r="D11" s="23" t="s">
        <v>23</v>
      </c>
      <c r="E11" s="115" t="s">
        <v>45</v>
      </c>
      <c r="F11" s="116"/>
      <c r="G11" s="116"/>
      <c r="H11" s="116"/>
      <c r="I11" s="116"/>
      <c r="J11" s="116"/>
      <c r="K11" s="116"/>
      <c r="L11" s="116"/>
      <c r="M11" s="116"/>
      <c r="N11" s="117"/>
      <c r="O11" s="86">
        <v>0</v>
      </c>
    </row>
    <row r="12" spans="2:27" ht="63.75" customHeight="1" thickBot="1">
      <c r="B12" s="93"/>
      <c r="C12" s="82"/>
      <c r="D12" s="12" t="s">
        <v>24</v>
      </c>
      <c r="E12" s="118"/>
      <c r="F12" s="119"/>
      <c r="G12" s="119"/>
      <c r="H12" s="119"/>
      <c r="I12" s="119"/>
      <c r="J12" s="119"/>
      <c r="K12" s="119"/>
      <c r="L12" s="119"/>
      <c r="M12" s="119"/>
      <c r="N12" s="120"/>
      <c r="O12" s="87"/>
    </row>
    <row r="13" spans="2:27" ht="63.75" customHeight="1" thickBot="1">
      <c r="B13" s="94"/>
      <c r="C13" s="43" t="s">
        <v>22</v>
      </c>
      <c r="D13" s="42" t="s">
        <v>58</v>
      </c>
      <c r="E13" s="95" t="s">
        <v>35</v>
      </c>
      <c r="F13" s="96"/>
      <c r="G13" s="96"/>
      <c r="H13" s="96"/>
      <c r="I13" s="96"/>
      <c r="J13" s="96"/>
      <c r="K13" s="96"/>
      <c r="L13" s="96"/>
      <c r="M13" s="96"/>
      <c r="N13" s="114"/>
      <c r="O13" s="40">
        <v>100</v>
      </c>
    </row>
    <row r="15" spans="2:27" s="2" customFormat="1" ht="15">
      <c r="P15" s="4"/>
      <c r="Q15" s="4"/>
      <c r="R15" s="4"/>
      <c r="S15" s="4"/>
      <c r="T15" s="4"/>
      <c r="U15" s="4"/>
      <c r="V15" s="4"/>
      <c r="W15" s="4"/>
      <c r="X15" s="4"/>
      <c r="Y15" s="4"/>
      <c r="Z15" s="4"/>
      <c r="AA15" s="4"/>
    </row>
    <row r="18" spans="2:15">
      <c r="B18" s="6" t="s">
        <v>71</v>
      </c>
      <c r="C18" s="6"/>
      <c r="D18" s="6"/>
      <c r="E18" s="6"/>
      <c r="F18" s="6"/>
      <c r="G18" s="6"/>
      <c r="H18" s="6"/>
      <c r="I18" s="33"/>
      <c r="J18" s="2"/>
      <c r="K18" s="2"/>
      <c r="L18" s="2"/>
    </row>
    <row r="19" spans="2:15">
      <c r="B19" s="6"/>
      <c r="C19" s="6"/>
      <c r="D19" s="6"/>
      <c r="E19" s="6"/>
      <c r="F19" s="6"/>
      <c r="G19" s="6"/>
      <c r="H19" s="6"/>
      <c r="I19" s="33"/>
      <c r="J19" s="2"/>
      <c r="K19" s="2"/>
      <c r="L19" s="2"/>
    </row>
    <row r="20" spans="2:15" ht="15.75" customHeight="1">
      <c r="B20" s="186" t="s">
        <v>78</v>
      </c>
      <c r="C20" s="187"/>
      <c r="D20" s="187"/>
      <c r="E20" s="187"/>
      <c r="F20" s="187"/>
      <c r="G20" s="187"/>
      <c r="H20" s="187"/>
      <c r="I20" s="187"/>
      <c r="J20" s="187"/>
      <c r="K20" s="187"/>
      <c r="L20" s="187"/>
      <c r="M20" s="187"/>
      <c r="N20" s="187"/>
      <c r="O20" s="188"/>
    </row>
    <row r="21" spans="2:15" ht="15.75" customHeight="1">
      <c r="B21" s="186"/>
      <c r="C21" s="187"/>
      <c r="D21" s="187"/>
      <c r="E21" s="187"/>
      <c r="F21" s="187"/>
      <c r="G21" s="187"/>
      <c r="H21" s="187"/>
      <c r="I21" s="187"/>
      <c r="J21" s="187"/>
      <c r="K21" s="187"/>
      <c r="L21" s="187"/>
      <c r="M21" s="187"/>
      <c r="N21" s="187"/>
      <c r="O21" s="188"/>
    </row>
    <row r="22" spans="2:15" ht="15.75" customHeight="1">
      <c r="B22" s="186"/>
      <c r="C22" s="187"/>
      <c r="D22" s="187"/>
      <c r="E22" s="187"/>
      <c r="F22" s="187"/>
      <c r="G22" s="187"/>
      <c r="H22" s="187"/>
      <c r="I22" s="187"/>
      <c r="J22" s="187"/>
      <c r="K22" s="187"/>
      <c r="L22" s="187"/>
      <c r="M22" s="187"/>
      <c r="N22" s="187"/>
      <c r="O22" s="188"/>
    </row>
    <row r="23" spans="2:15" ht="25.5" customHeight="1">
      <c r="B23" s="110" t="s">
        <v>72</v>
      </c>
      <c r="C23" s="111"/>
      <c r="D23" s="111"/>
      <c r="E23" s="111"/>
      <c r="F23" s="111"/>
      <c r="G23" s="111"/>
      <c r="H23" s="111"/>
      <c r="I23" s="111"/>
      <c r="J23" s="111"/>
      <c r="K23" s="111"/>
      <c r="L23" s="111"/>
      <c r="M23" s="111"/>
      <c r="N23" s="111"/>
      <c r="O23" s="112"/>
    </row>
    <row r="24" spans="2:15" ht="21" customHeight="1">
      <c r="B24" s="75" t="s">
        <v>73</v>
      </c>
      <c r="C24" s="76"/>
      <c r="D24" s="76"/>
      <c r="E24" s="76"/>
      <c r="F24" s="76"/>
      <c r="G24" s="76"/>
      <c r="H24" s="76"/>
      <c r="I24" s="76"/>
      <c r="J24" s="76"/>
      <c r="K24" s="76"/>
      <c r="L24" s="76"/>
      <c r="M24" s="76"/>
      <c r="N24" s="76"/>
      <c r="O24" s="77"/>
    </row>
  </sheetData>
  <mergeCells count="16">
    <mergeCell ref="B20:O22"/>
    <mergeCell ref="B23:O23"/>
    <mergeCell ref="B24:O24"/>
    <mergeCell ref="B2:I6"/>
    <mergeCell ref="B7:O7"/>
    <mergeCell ref="B8:O8"/>
    <mergeCell ref="B9:M9"/>
    <mergeCell ref="N9:N10"/>
    <mergeCell ref="O9:O10"/>
    <mergeCell ref="B10:D10"/>
    <mergeCell ref="J10:L10"/>
    <mergeCell ref="B11:B13"/>
    <mergeCell ref="C11:C12"/>
    <mergeCell ref="O11:O12"/>
    <mergeCell ref="E13:N13"/>
    <mergeCell ref="E11:N12"/>
  </mergeCells>
  <printOptions horizontalCentered="1" verticalCentered="1"/>
  <pageMargins left="0.70866141732283472" right="0.70866141732283472" top="0.74803149606299213" bottom="0.74803149606299213" header="0.31496062992125984" footer="0.31496062992125984"/>
  <pageSetup paperSize="9" scale="51"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1:AA23"/>
  <sheetViews>
    <sheetView topLeftCell="A4" zoomScale="70" zoomScaleNormal="70" workbookViewId="0">
      <selection activeCell="B19" sqref="B19:O21"/>
    </sheetView>
  </sheetViews>
  <sheetFormatPr baseColWidth="10" defaultRowHeight="15.75"/>
  <cols>
    <col min="1" max="1" width="3.85546875" style="1" customWidth="1"/>
    <col min="2" max="2" width="23.5703125" style="1" bestFit="1" customWidth="1"/>
    <col min="3" max="3" width="23.5703125" style="1" customWidth="1"/>
    <col min="4" max="4" width="17.140625" style="1" customWidth="1"/>
    <col min="5" max="5" width="41.42578125" style="1" customWidth="1"/>
    <col min="6" max="7" width="16.28515625" style="1" customWidth="1"/>
    <col min="8" max="8" width="12.7109375" style="1" customWidth="1"/>
    <col min="9" max="9" width="14.140625" style="1" bestFit="1" customWidth="1"/>
    <col min="10" max="11" width="11.42578125" style="1"/>
    <col min="12" max="12" width="7.5703125" style="1" customWidth="1"/>
    <col min="13" max="13" width="18.5703125" style="1" customWidth="1"/>
    <col min="14" max="14" width="20.5703125" style="1" customWidth="1"/>
    <col min="15" max="15" width="19.42578125" style="1" customWidth="1"/>
    <col min="16" max="16384" width="11.42578125" style="1"/>
  </cols>
  <sheetData>
    <row r="1" spans="2:27" s="2" customFormat="1">
      <c r="B1" s="3"/>
      <c r="C1" s="3"/>
      <c r="D1" s="3"/>
      <c r="E1" s="3"/>
    </row>
    <row r="2" spans="2:27" s="2" customFormat="1" ht="15">
      <c r="B2" s="73"/>
      <c r="C2" s="73"/>
      <c r="D2" s="73"/>
      <c r="E2" s="73"/>
      <c r="F2" s="73"/>
      <c r="G2" s="73"/>
      <c r="H2" s="73"/>
      <c r="I2" s="73"/>
    </row>
    <row r="3" spans="2:27" s="2" customFormat="1" ht="15">
      <c r="B3" s="73"/>
      <c r="C3" s="73"/>
      <c r="D3" s="73"/>
      <c r="E3" s="73"/>
      <c r="F3" s="73"/>
      <c r="G3" s="73"/>
      <c r="H3" s="73"/>
      <c r="I3" s="73"/>
    </row>
    <row r="4" spans="2:27" s="2" customFormat="1" ht="15">
      <c r="B4" s="73"/>
      <c r="C4" s="73"/>
      <c r="D4" s="73"/>
      <c r="E4" s="73"/>
      <c r="F4" s="73"/>
      <c r="G4" s="73"/>
      <c r="H4" s="73"/>
      <c r="I4" s="73"/>
    </row>
    <row r="5" spans="2:27" s="2" customFormat="1" ht="15">
      <c r="B5" s="73"/>
      <c r="C5" s="73"/>
      <c r="D5" s="73"/>
      <c r="E5" s="73"/>
      <c r="F5" s="73"/>
      <c r="G5" s="73"/>
      <c r="H5" s="73"/>
      <c r="I5" s="73"/>
    </row>
    <row r="6" spans="2:27" s="2" customFormat="1" thickBot="1">
      <c r="B6" s="74"/>
      <c r="C6" s="74"/>
      <c r="D6" s="74"/>
      <c r="E6" s="74"/>
      <c r="F6" s="74"/>
      <c r="G6" s="74"/>
      <c r="H6" s="74"/>
      <c r="I6" s="74"/>
    </row>
    <row r="7" spans="2:27" s="2" customFormat="1" ht="18.75" customHeight="1" thickBot="1">
      <c r="B7" s="101" t="s">
        <v>27</v>
      </c>
      <c r="C7" s="102"/>
      <c r="D7" s="102"/>
      <c r="E7" s="102"/>
      <c r="F7" s="102"/>
      <c r="G7" s="102"/>
      <c r="H7" s="102"/>
      <c r="I7" s="102"/>
      <c r="J7" s="102"/>
      <c r="K7" s="102"/>
      <c r="L7" s="102"/>
      <c r="M7" s="102"/>
      <c r="N7" s="102"/>
      <c r="O7" s="103"/>
    </row>
    <row r="8" spans="2:27" s="2" customFormat="1" ht="33" customHeight="1" thickBot="1">
      <c r="B8" s="104" t="s">
        <v>26</v>
      </c>
      <c r="C8" s="105"/>
      <c r="D8" s="105"/>
      <c r="E8" s="105"/>
      <c r="F8" s="105"/>
      <c r="G8" s="105"/>
      <c r="H8" s="105"/>
      <c r="I8" s="105"/>
      <c r="J8" s="105"/>
      <c r="K8" s="105"/>
      <c r="L8" s="105"/>
      <c r="M8" s="105"/>
      <c r="N8" s="105"/>
      <c r="O8" s="106"/>
    </row>
    <row r="9" spans="2:27" s="2" customFormat="1" ht="22.5" customHeight="1" thickBot="1">
      <c r="B9" s="78" t="s">
        <v>14</v>
      </c>
      <c r="C9" s="79"/>
      <c r="D9" s="79"/>
      <c r="E9" s="79"/>
      <c r="F9" s="79"/>
      <c r="G9" s="79"/>
      <c r="H9" s="79"/>
      <c r="I9" s="79"/>
      <c r="J9" s="79"/>
      <c r="K9" s="79"/>
      <c r="L9" s="79"/>
      <c r="M9" s="80"/>
      <c r="N9" s="83" t="s">
        <v>15</v>
      </c>
      <c r="O9" s="83" t="s">
        <v>4</v>
      </c>
    </row>
    <row r="10" spans="2:27" ht="34.5" customHeight="1" thickBot="1">
      <c r="B10" s="107" t="s">
        <v>0</v>
      </c>
      <c r="C10" s="108"/>
      <c r="D10" s="109"/>
      <c r="E10" s="13" t="s">
        <v>8</v>
      </c>
      <c r="F10" s="14" t="s">
        <v>9</v>
      </c>
      <c r="G10" s="14" t="s">
        <v>25</v>
      </c>
      <c r="H10" s="14" t="s">
        <v>10</v>
      </c>
      <c r="I10" s="14" t="s">
        <v>11</v>
      </c>
      <c r="J10" s="113" t="s">
        <v>12</v>
      </c>
      <c r="K10" s="88"/>
      <c r="L10" s="89"/>
      <c r="M10" s="15" t="s">
        <v>13</v>
      </c>
      <c r="N10" s="84"/>
      <c r="O10" s="85"/>
    </row>
    <row r="11" spans="2:27" ht="78.75" customHeight="1">
      <c r="B11" s="92" t="s">
        <v>2</v>
      </c>
      <c r="C11" s="81" t="s">
        <v>21</v>
      </c>
      <c r="D11" s="23" t="s">
        <v>59</v>
      </c>
      <c r="E11" s="16" t="s">
        <v>47</v>
      </c>
      <c r="F11" s="17">
        <f>169848360+4402200+15671136+18082080</f>
        <v>208003776</v>
      </c>
      <c r="G11" s="44">
        <f>+F11/496900</f>
        <v>418.60288991748843</v>
      </c>
      <c r="H11" s="18">
        <v>39904</v>
      </c>
      <c r="I11" s="19">
        <v>40221</v>
      </c>
      <c r="J11" s="122" t="s">
        <v>48</v>
      </c>
      <c r="K11" s="123"/>
      <c r="L11" s="123"/>
      <c r="M11" s="38" t="s">
        <v>17</v>
      </c>
      <c r="N11" s="24" t="s">
        <v>34</v>
      </c>
      <c r="O11" s="86">
        <v>200</v>
      </c>
    </row>
    <row r="12" spans="2:27" ht="63.75" customHeight="1" thickBot="1">
      <c r="B12" s="93"/>
      <c r="C12" s="82"/>
      <c r="D12" s="12" t="s">
        <v>60</v>
      </c>
      <c r="E12" s="41" t="s">
        <v>49</v>
      </c>
      <c r="F12" s="20">
        <f>316557000*1.16</f>
        <v>367206120</v>
      </c>
      <c r="G12" s="45"/>
      <c r="H12" s="21">
        <v>40058</v>
      </c>
      <c r="I12" s="21">
        <v>40724</v>
      </c>
      <c r="J12" s="121" t="s">
        <v>50</v>
      </c>
      <c r="K12" s="121"/>
      <c r="L12" s="121"/>
      <c r="M12" s="39" t="s">
        <v>18</v>
      </c>
      <c r="N12" s="22" t="s">
        <v>34</v>
      </c>
      <c r="O12" s="87"/>
    </row>
    <row r="13" spans="2:27" ht="63.75" customHeight="1" thickBot="1">
      <c r="B13" s="94"/>
      <c r="C13" s="43" t="s">
        <v>22</v>
      </c>
      <c r="D13" s="42" t="s">
        <v>61</v>
      </c>
      <c r="E13" s="95" t="s">
        <v>51</v>
      </c>
      <c r="F13" s="96"/>
      <c r="G13" s="96"/>
      <c r="H13" s="96"/>
      <c r="I13" s="96"/>
      <c r="J13" s="96"/>
      <c r="K13" s="96"/>
      <c r="L13" s="96"/>
      <c r="M13" s="96"/>
      <c r="N13" s="96"/>
      <c r="O13" s="46">
        <v>100</v>
      </c>
    </row>
    <row r="15" spans="2:27" s="2" customFormat="1" ht="15">
      <c r="P15" s="4"/>
      <c r="Q15" s="4"/>
      <c r="R15" s="4"/>
      <c r="S15" s="4"/>
      <c r="T15" s="4"/>
      <c r="U15" s="4"/>
      <c r="V15" s="4"/>
      <c r="W15" s="4"/>
      <c r="X15" s="4"/>
      <c r="Y15" s="4"/>
      <c r="Z15" s="4"/>
      <c r="AA15" s="4"/>
    </row>
    <row r="17" spans="2:15">
      <c r="B17" s="6" t="s">
        <v>71</v>
      </c>
      <c r="C17" s="6"/>
      <c r="D17" s="6"/>
      <c r="E17" s="6"/>
      <c r="F17" s="6"/>
      <c r="G17" s="6"/>
      <c r="H17" s="6"/>
      <c r="I17" s="33"/>
      <c r="J17" s="2"/>
      <c r="K17" s="2"/>
      <c r="L17" s="2"/>
    </row>
    <row r="18" spans="2:15">
      <c r="B18" s="6"/>
      <c r="C18" s="6"/>
      <c r="D18" s="6"/>
      <c r="E18" s="6"/>
      <c r="F18" s="6"/>
      <c r="G18" s="6"/>
      <c r="H18" s="6"/>
      <c r="I18" s="33"/>
      <c r="J18" s="2"/>
      <c r="K18" s="2"/>
      <c r="L18" s="2"/>
    </row>
    <row r="19" spans="2:15">
      <c r="B19" s="186" t="s">
        <v>78</v>
      </c>
      <c r="C19" s="187"/>
      <c r="D19" s="187"/>
      <c r="E19" s="187"/>
      <c r="F19" s="187"/>
      <c r="G19" s="187"/>
      <c r="H19" s="187"/>
      <c r="I19" s="187"/>
      <c r="J19" s="187"/>
      <c r="K19" s="187"/>
      <c r="L19" s="187"/>
      <c r="M19" s="187"/>
      <c r="N19" s="187"/>
      <c r="O19" s="188"/>
    </row>
    <row r="20" spans="2:15">
      <c r="B20" s="186"/>
      <c r="C20" s="187"/>
      <c r="D20" s="187"/>
      <c r="E20" s="187"/>
      <c r="F20" s="187"/>
      <c r="G20" s="187"/>
      <c r="H20" s="187"/>
      <c r="I20" s="187"/>
      <c r="J20" s="187"/>
      <c r="K20" s="187"/>
      <c r="L20" s="187"/>
      <c r="M20" s="187"/>
      <c r="N20" s="187"/>
      <c r="O20" s="188"/>
    </row>
    <row r="21" spans="2:15">
      <c r="B21" s="186"/>
      <c r="C21" s="187"/>
      <c r="D21" s="187"/>
      <c r="E21" s="187"/>
      <c r="F21" s="187"/>
      <c r="G21" s="187"/>
      <c r="H21" s="187"/>
      <c r="I21" s="187"/>
      <c r="J21" s="187"/>
      <c r="K21" s="187"/>
      <c r="L21" s="187"/>
      <c r="M21" s="187"/>
      <c r="N21" s="187"/>
      <c r="O21" s="188"/>
    </row>
    <row r="22" spans="2:15">
      <c r="B22" s="110" t="s">
        <v>72</v>
      </c>
      <c r="C22" s="111"/>
      <c r="D22" s="111"/>
      <c r="E22" s="111"/>
      <c r="F22" s="111"/>
      <c r="G22" s="111"/>
      <c r="H22" s="111"/>
      <c r="I22" s="111"/>
      <c r="J22" s="111"/>
      <c r="K22" s="111"/>
      <c r="L22" s="111"/>
      <c r="M22" s="111"/>
      <c r="N22" s="111"/>
      <c r="O22" s="112"/>
    </row>
    <row r="23" spans="2:15">
      <c r="B23" s="75" t="s">
        <v>73</v>
      </c>
      <c r="C23" s="76"/>
      <c r="D23" s="76"/>
      <c r="E23" s="76"/>
      <c r="F23" s="76"/>
      <c r="G23" s="76"/>
      <c r="H23" s="76"/>
      <c r="I23" s="76"/>
      <c r="J23" s="76"/>
      <c r="K23" s="76"/>
      <c r="L23" s="76"/>
      <c r="M23" s="76"/>
      <c r="N23" s="76"/>
      <c r="O23" s="77"/>
    </row>
  </sheetData>
  <mergeCells count="17">
    <mergeCell ref="B2:I6"/>
    <mergeCell ref="B7:O7"/>
    <mergeCell ref="B8:O8"/>
    <mergeCell ref="B9:M9"/>
    <mergeCell ref="N9:N10"/>
    <mergeCell ref="O9:O10"/>
    <mergeCell ref="B10:D10"/>
    <mergeCell ref="J10:L10"/>
    <mergeCell ref="J12:L12"/>
    <mergeCell ref="E13:N13"/>
    <mergeCell ref="B19:O21"/>
    <mergeCell ref="B22:O22"/>
    <mergeCell ref="B23:O23"/>
    <mergeCell ref="B11:B13"/>
    <mergeCell ref="C11:C12"/>
    <mergeCell ref="J11:L11"/>
    <mergeCell ref="O11:O12"/>
  </mergeCells>
  <printOptions horizontalCentered="1" verticalCentered="1"/>
  <pageMargins left="0.70866141732283472" right="0.70866141732283472" top="0.74803149606299213" bottom="0.74803149606299213" header="0.31496062992125984" footer="0.31496062992125984"/>
  <pageSetup paperSize="9" scale="51"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B1:AA22"/>
  <sheetViews>
    <sheetView zoomScale="70" zoomScaleNormal="70" workbookViewId="0">
      <selection activeCell="B18" sqref="B18:O20"/>
    </sheetView>
  </sheetViews>
  <sheetFormatPr baseColWidth="10" defaultRowHeight="15.75"/>
  <cols>
    <col min="1" max="1" width="3.85546875" style="1" customWidth="1"/>
    <col min="2" max="2" width="23.5703125" style="1" bestFit="1" customWidth="1"/>
    <col min="3" max="3" width="23.5703125" style="1" customWidth="1"/>
    <col min="4" max="4" width="17.140625" style="1" customWidth="1"/>
    <col min="5" max="5" width="41.42578125" style="1" customWidth="1"/>
    <col min="6" max="6" width="19.7109375" style="1" customWidth="1"/>
    <col min="7" max="7" width="16.28515625" style="1" customWidth="1"/>
    <col min="8" max="8" width="12.7109375" style="1" customWidth="1"/>
    <col min="9" max="9" width="14.140625" style="1" bestFit="1" customWidth="1"/>
    <col min="10" max="11" width="11.42578125" style="1"/>
    <col min="12" max="12" width="7.5703125" style="1" customWidth="1"/>
    <col min="13" max="13" width="18.5703125" style="1" customWidth="1"/>
    <col min="14" max="14" width="20.5703125" style="1" customWidth="1"/>
    <col min="15" max="15" width="19.42578125" style="1" customWidth="1"/>
    <col min="16" max="16384" width="11.42578125" style="1"/>
  </cols>
  <sheetData>
    <row r="1" spans="2:27" s="2" customFormat="1">
      <c r="B1" s="3"/>
      <c r="C1" s="3"/>
      <c r="D1" s="3"/>
      <c r="E1" s="3"/>
    </row>
    <row r="2" spans="2:27" s="2" customFormat="1" ht="15">
      <c r="B2" s="73"/>
      <c r="C2" s="73"/>
      <c r="D2" s="73"/>
      <c r="E2" s="73"/>
      <c r="F2" s="73"/>
      <c r="G2" s="73"/>
      <c r="H2" s="73"/>
      <c r="I2" s="73"/>
    </row>
    <row r="3" spans="2:27" s="2" customFormat="1" ht="15">
      <c r="B3" s="73"/>
      <c r="C3" s="73"/>
      <c r="D3" s="73"/>
      <c r="E3" s="73"/>
      <c r="F3" s="73"/>
      <c r="G3" s="73"/>
      <c r="H3" s="73"/>
      <c r="I3" s="73"/>
    </row>
    <row r="4" spans="2:27" s="2" customFormat="1" ht="15">
      <c r="B4" s="73"/>
      <c r="C4" s="73"/>
      <c r="D4" s="73"/>
      <c r="E4" s="73"/>
      <c r="F4" s="73"/>
      <c r="G4" s="73"/>
      <c r="H4" s="73"/>
      <c r="I4" s="73"/>
    </row>
    <row r="5" spans="2:27" s="2" customFormat="1" ht="15">
      <c r="B5" s="73"/>
      <c r="C5" s="73"/>
      <c r="D5" s="73"/>
      <c r="E5" s="73"/>
      <c r="F5" s="73"/>
      <c r="G5" s="73"/>
      <c r="H5" s="73"/>
      <c r="I5" s="73"/>
    </row>
    <row r="6" spans="2:27" s="2" customFormat="1" thickBot="1">
      <c r="B6" s="74"/>
      <c r="C6" s="74"/>
      <c r="D6" s="74"/>
      <c r="E6" s="74"/>
      <c r="F6" s="74"/>
      <c r="G6" s="74"/>
      <c r="H6" s="74"/>
      <c r="I6" s="74"/>
    </row>
    <row r="7" spans="2:27" s="2" customFormat="1" ht="18.75" customHeight="1" thickBot="1">
      <c r="B7" s="101" t="s">
        <v>27</v>
      </c>
      <c r="C7" s="102"/>
      <c r="D7" s="102"/>
      <c r="E7" s="102"/>
      <c r="F7" s="102"/>
      <c r="G7" s="102"/>
      <c r="H7" s="102"/>
      <c r="I7" s="102"/>
      <c r="J7" s="102"/>
      <c r="K7" s="102"/>
      <c r="L7" s="102"/>
      <c r="M7" s="102"/>
      <c r="N7" s="102"/>
      <c r="O7" s="103"/>
    </row>
    <row r="8" spans="2:27" s="2" customFormat="1" ht="33" customHeight="1" thickBot="1">
      <c r="B8" s="104" t="s">
        <v>26</v>
      </c>
      <c r="C8" s="105"/>
      <c r="D8" s="105"/>
      <c r="E8" s="105"/>
      <c r="F8" s="105"/>
      <c r="G8" s="105"/>
      <c r="H8" s="105"/>
      <c r="I8" s="105"/>
      <c r="J8" s="105"/>
      <c r="K8" s="105"/>
      <c r="L8" s="105"/>
      <c r="M8" s="105"/>
      <c r="N8" s="105"/>
      <c r="O8" s="106"/>
    </row>
    <row r="9" spans="2:27" s="2" customFormat="1" ht="22.5" customHeight="1" thickBot="1">
      <c r="B9" s="78" t="s">
        <v>75</v>
      </c>
      <c r="C9" s="79"/>
      <c r="D9" s="79"/>
      <c r="E9" s="79"/>
      <c r="F9" s="79"/>
      <c r="G9" s="79"/>
      <c r="H9" s="79"/>
      <c r="I9" s="79"/>
      <c r="J9" s="79"/>
      <c r="K9" s="79"/>
      <c r="L9" s="79"/>
      <c r="M9" s="80"/>
      <c r="N9" s="83" t="s">
        <v>15</v>
      </c>
      <c r="O9" s="83" t="s">
        <v>4</v>
      </c>
    </row>
    <row r="10" spans="2:27" ht="34.5" customHeight="1" thickBot="1">
      <c r="B10" s="107" t="s">
        <v>0</v>
      </c>
      <c r="C10" s="108"/>
      <c r="D10" s="109"/>
      <c r="E10" s="13" t="s">
        <v>8</v>
      </c>
      <c r="F10" s="14" t="s">
        <v>9</v>
      </c>
      <c r="G10" s="14" t="s">
        <v>25</v>
      </c>
      <c r="H10" s="14" t="s">
        <v>10</v>
      </c>
      <c r="I10" s="14" t="s">
        <v>11</v>
      </c>
      <c r="J10" s="113" t="s">
        <v>12</v>
      </c>
      <c r="K10" s="88"/>
      <c r="L10" s="89"/>
      <c r="M10" s="15" t="s">
        <v>13</v>
      </c>
      <c r="N10" s="84"/>
      <c r="O10" s="85"/>
    </row>
    <row r="11" spans="2:27" ht="78.75" customHeight="1">
      <c r="B11" s="92" t="s">
        <v>2</v>
      </c>
      <c r="C11" s="81" t="s">
        <v>21</v>
      </c>
      <c r="D11" s="23" t="s">
        <v>65</v>
      </c>
      <c r="E11" s="41" t="s">
        <v>54</v>
      </c>
      <c r="F11" s="64">
        <v>231547368</v>
      </c>
      <c r="G11" s="65">
        <f>+F11/566700</f>
        <v>408.58896770778188</v>
      </c>
      <c r="H11" s="66">
        <v>41010</v>
      </c>
      <c r="I11" s="66">
        <v>41273</v>
      </c>
      <c r="J11" s="127" t="s">
        <v>50</v>
      </c>
      <c r="K11" s="127"/>
      <c r="L11" s="127"/>
      <c r="M11" s="67" t="s">
        <v>55</v>
      </c>
      <c r="N11" s="68" t="s">
        <v>34</v>
      </c>
      <c r="O11" s="86">
        <v>200</v>
      </c>
    </row>
    <row r="12" spans="2:27" ht="63.75" customHeight="1" thickBot="1">
      <c r="B12" s="93"/>
      <c r="C12" s="82"/>
      <c r="D12" s="12" t="s">
        <v>66</v>
      </c>
      <c r="E12" s="61" t="s">
        <v>63</v>
      </c>
      <c r="F12" s="20">
        <v>190500000</v>
      </c>
      <c r="G12" s="45">
        <f>+F12/535600</f>
        <v>355.67587752053771</v>
      </c>
      <c r="H12" s="62">
        <v>41373</v>
      </c>
      <c r="I12" s="63">
        <v>41417</v>
      </c>
      <c r="J12" s="124" t="s">
        <v>64</v>
      </c>
      <c r="K12" s="125"/>
      <c r="L12" s="126"/>
      <c r="M12" s="35" t="s">
        <v>18</v>
      </c>
      <c r="N12" s="22" t="s">
        <v>34</v>
      </c>
      <c r="O12" s="87"/>
    </row>
    <row r="13" spans="2:27" ht="63.75" customHeight="1" thickBot="1">
      <c r="B13" s="94"/>
      <c r="C13" s="43" t="s">
        <v>22</v>
      </c>
      <c r="D13" s="42" t="s">
        <v>62</v>
      </c>
      <c r="E13" s="95" t="s">
        <v>53</v>
      </c>
      <c r="F13" s="96"/>
      <c r="G13" s="96"/>
      <c r="H13" s="96"/>
      <c r="I13" s="96"/>
      <c r="J13" s="96"/>
      <c r="K13" s="96"/>
      <c r="L13" s="96"/>
      <c r="M13" s="96"/>
      <c r="N13" s="96"/>
      <c r="O13" s="46">
        <v>100</v>
      </c>
    </row>
    <row r="15" spans="2:27" s="2" customFormat="1" ht="15">
      <c r="P15" s="4"/>
      <c r="Q15" s="4"/>
      <c r="R15" s="4"/>
      <c r="S15" s="4"/>
      <c r="T15" s="4"/>
      <c r="U15" s="4"/>
      <c r="V15" s="4"/>
      <c r="W15" s="4"/>
      <c r="X15" s="4"/>
      <c r="Y15" s="4"/>
      <c r="Z15" s="4"/>
      <c r="AA15" s="4"/>
    </row>
    <row r="16" spans="2:27">
      <c r="B16" s="6" t="s">
        <v>71</v>
      </c>
      <c r="C16" s="6"/>
      <c r="D16" s="6"/>
      <c r="E16" s="6"/>
      <c r="F16" s="6"/>
      <c r="G16" s="6"/>
      <c r="H16" s="6"/>
      <c r="I16" s="33"/>
      <c r="J16" s="2"/>
      <c r="K16" s="2"/>
      <c r="L16" s="2"/>
    </row>
    <row r="17" spans="2:15">
      <c r="B17" s="6"/>
      <c r="C17" s="6"/>
      <c r="D17" s="6"/>
      <c r="E17" s="6"/>
      <c r="F17" s="6"/>
      <c r="G17" s="6"/>
      <c r="H17" s="6"/>
      <c r="I17" s="33"/>
      <c r="J17" s="2"/>
      <c r="K17" s="2"/>
      <c r="L17" s="2"/>
    </row>
    <row r="18" spans="2:15">
      <c r="B18" s="186" t="s">
        <v>78</v>
      </c>
      <c r="C18" s="187"/>
      <c r="D18" s="187"/>
      <c r="E18" s="187"/>
      <c r="F18" s="187"/>
      <c r="G18" s="187"/>
      <c r="H18" s="187"/>
      <c r="I18" s="187"/>
      <c r="J18" s="187"/>
      <c r="K18" s="187"/>
      <c r="L18" s="187"/>
      <c r="M18" s="187"/>
      <c r="N18" s="187"/>
      <c r="O18" s="188"/>
    </row>
    <row r="19" spans="2:15">
      <c r="B19" s="186"/>
      <c r="C19" s="187"/>
      <c r="D19" s="187"/>
      <c r="E19" s="187"/>
      <c r="F19" s="187"/>
      <c r="G19" s="187"/>
      <c r="H19" s="187"/>
      <c r="I19" s="187"/>
      <c r="J19" s="187"/>
      <c r="K19" s="187"/>
      <c r="L19" s="187"/>
      <c r="M19" s="187"/>
      <c r="N19" s="187"/>
      <c r="O19" s="188"/>
    </row>
    <row r="20" spans="2:15">
      <c r="B20" s="186"/>
      <c r="C20" s="187"/>
      <c r="D20" s="187"/>
      <c r="E20" s="187"/>
      <c r="F20" s="187"/>
      <c r="G20" s="187"/>
      <c r="H20" s="187"/>
      <c r="I20" s="187"/>
      <c r="J20" s="187"/>
      <c r="K20" s="187"/>
      <c r="L20" s="187"/>
      <c r="M20" s="187"/>
      <c r="N20" s="187"/>
      <c r="O20" s="188"/>
    </row>
    <row r="21" spans="2:15">
      <c r="B21" s="110" t="s">
        <v>72</v>
      </c>
      <c r="C21" s="111"/>
      <c r="D21" s="111"/>
      <c r="E21" s="111"/>
      <c r="F21" s="111"/>
      <c r="G21" s="111"/>
      <c r="H21" s="111"/>
      <c r="I21" s="111"/>
      <c r="J21" s="111"/>
      <c r="K21" s="111"/>
      <c r="L21" s="111"/>
      <c r="M21" s="111"/>
      <c r="N21" s="111"/>
      <c r="O21" s="112"/>
    </row>
    <row r="22" spans="2:15">
      <c r="B22" s="75" t="s">
        <v>73</v>
      </c>
      <c r="C22" s="76"/>
      <c r="D22" s="76"/>
      <c r="E22" s="76"/>
      <c r="F22" s="76"/>
      <c r="G22" s="76"/>
      <c r="H22" s="76"/>
      <c r="I22" s="76"/>
      <c r="J22" s="76"/>
      <c r="K22" s="76"/>
      <c r="L22" s="76"/>
      <c r="M22" s="76"/>
      <c r="N22" s="76"/>
      <c r="O22" s="77"/>
    </row>
  </sheetData>
  <mergeCells count="17">
    <mergeCell ref="B2:I6"/>
    <mergeCell ref="B7:O7"/>
    <mergeCell ref="B8:O8"/>
    <mergeCell ref="B9:M9"/>
    <mergeCell ref="N9:N10"/>
    <mergeCell ref="O9:O10"/>
    <mergeCell ref="B10:D10"/>
    <mergeCell ref="J10:L10"/>
    <mergeCell ref="O11:O12"/>
    <mergeCell ref="E13:N13"/>
    <mergeCell ref="B18:O20"/>
    <mergeCell ref="B21:O21"/>
    <mergeCell ref="B22:O22"/>
    <mergeCell ref="J12:L12"/>
    <mergeCell ref="B11:B13"/>
    <mergeCell ref="C11:C12"/>
    <mergeCell ref="J11:L11"/>
  </mergeCells>
  <printOptions horizontalCentered="1" verticalCentered="1"/>
  <pageMargins left="0.70866141732283472" right="0.70866141732283472" top="0.74803149606299213" bottom="0.74803149606299213" header="0.31496062992125984" footer="0.31496062992125984"/>
  <pageSetup paperSize="9" scale="51"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B1:AA22"/>
  <sheetViews>
    <sheetView zoomScale="70" zoomScaleNormal="70" workbookViewId="0">
      <selection activeCell="B18" sqref="B18:O20"/>
    </sheetView>
  </sheetViews>
  <sheetFormatPr baseColWidth="10" defaultRowHeight="15.75"/>
  <cols>
    <col min="1" max="1" width="3.85546875" style="1" customWidth="1"/>
    <col min="2" max="2" width="23.5703125" style="1" bestFit="1" customWidth="1"/>
    <col min="3" max="3" width="23.5703125" style="1" customWidth="1"/>
    <col min="4" max="4" width="17.140625" style="1" customWidth="1"/>
    <col min="5" max="5" width="25.85546875" style="1" customWidth="1"/>
    <col min="6" max="7" width="16.28515625" style="1" customWidth="1"/>
    <col min="8" max="8" width="12.7109375" style="1" customWidth="1"/>
    <col min="9" max="9" width="14.140625" style="1" bestFit="1" customWidth="1"/>
    <col min="10" max="11" width="11.42578125" style="1"/>
    <col min="12" max="12" width="1" style="1" customWidth="1"/>
    <col min="13" max="13" width="18.5703125" style="1" customWidth="1"/>
    <col min="14" max="14" width="20.5703125" style="1" customWidth="1"/>
    <col min="15" max="15" width="19.42578125" style="1" customWidth="1"/>
    <col min="16" max="16384" width="11.42578125" style="1"/>
  </cols>
  <sheetData>
    <row r="1" spans="2:27" s="2" customFormat="1">
      <c r="B1" s="3"/>
      <c r="C1" s="3"/>
      <c r="D1" s="3"/>
      <c r="E1" s="3"/>
    </row>
    <row r="2" spans="2:27" s="2" customFormat="1" ht="15">
      <c r="B2" s="73"/>
      <c r="C2" s="73"/>
      <c r="D2" s="73"/>
      <c r="E2" s="73"/>
      <c r="F2" s="73"/>
      <c r="G2" s="73"/>
      <c r="H2" s="73"/>
      <c r="I2" s="73"/>
    </row>
    <row r="3" spans="2:27" s="2" customFormat="1" ht="15">
      <c r="B3" s="73"/>
      <c r="C3" s="73"/>
      <c r="D3" s="73"/>
      <c r="E3" s="73"/>
      <c r="F3" s="73"/>
      <c r="G3" s="73"/>
      <c r="H3" s="73"/>
      <c r="I3" s="73"/>
    </row>
    <row r="4" spans="2:27" s="2" customFormat="1" ht="15">
      <c r="B4" s="73"/>
      <c r="C4" s="73"/>
      <c r="D4" s="73"/>
      <c r="E4" s="73"/>
      <c r="F4" s="73"/>
      <c r="G4" s="73"/>
      <c r="H4" s="73"/>
      <c r="I4" s="73"/>
    </row>
    <row r="5" spans="2:27" s="2" customFormat="1" ht="15">
      <c r="B5" s="73"/>
      <c r="C5" s="73"/>
      <c r="D5" s="73"/>
      <c r="E5" s="73"/>
      <c r="F5" s="73"/>
      <c r="G5" s="73"/>
      <c r="H5" s="73"/>
      <c r="I5" s="73"/>
    </row>
    <row r="6" spans="2:27" s="2" customFormat="1" thickBot="1">
      <c r="B6" s="74"/>
      <c r="C6" s="74"/>
      <c r="D6" s="74"/>
      <c r="E6" s="74"/>
      <c r="F6" s="74"/>
      <c r="G6" s="74"/>
      <c r="H6" s="74"/>
      <c r="I6" s="74"/>
    </row>
    <row r="7" spans="2:27" s="2" customFormat="1" ht="18.75" customHeight="1" thickBot="1">
      <c r="B7" s="101" t="s">
        <v>27</v>
      </c>
      <c r="C7" s="102"/>
      <c r="D7" s="102"/>
      <c r="E7" s="102"/>
      <c r="F7" s="102"/>
      <c r="G7" s="102"/>
      <c r="H7" s="102"/>
      <c r="I7" s="102"/>
      <c r="J7" s="102"/>
      <c r="K7" s="102"/>
      <c r="L7" s="102"/>
      <c r="M7" s="102"/>
      <c r="N7" s="102"/>
      <c r="O7" s="103"/>
    </row>
    <row r="8" spans="2:27" s="2" customFormat="1" ht="33" customHeight="1" thickBot="1">
      <c r="B8" s="104" t="s">
        <v>26</v>
      </c>
      <c r="C8" s="105"/>
      <c r="D8" s="105"/>
      <c r="E8" s="105"/>
      <c r="F8" s="105"/>
      <c r="G8" s="105"/>
      <c r="H8" s="105"/>
      <c r="I8" s="105"/>
      <c r="J8" s="105"/>
      <c r="K8" s="105"/>
      <c r="L8" s="105"/>
      <c r="M8" s="105"/>
      <c r="N8" s="105"/>
      <c r="O8" s="106"/>
    </row>
    <row r="9" spans="2:27" s="2" customFormat="1" ht="22.5" customHeight="1" thickBot="1">
      <c r="B9" s="78" t="s">
        <v>76</v>
      </c>
      <c r="C9" s="79"/>
      <c r="D9" s="79"/>
      <c r="E9" s="79"/>
      <c r="F9" s="79"/>
      <c r="G9" s="79"/>
      <c r="H9" s="79"/>
      <c r="I9" s="79"/>
      <c r="J9" s="79"/>
      <c r="K9" s="79"/>
      <c r="L9" s="79"/>
      <c r="M9" s="80"/>
      <c r="N9" s="83" t="s">
        <v>15</v>
      </c>
      <c r="O9" s="83" t="s">
        <v>4</v>
      </c>
    </row>
    <row r="10" spans="2:27" ht="34.5" customHeight="1" thickBot="1">
      <c r="B10" s="107" t="s">
        <v>0</v>
      </c>
      <c r="C10" s="108"/>
      <c r="D10" s="109"/>
      <c r="E10" s="13" t="s">
        <v>8</v>
      </c>
      <c r="F10" s="14" t="s">
        <v>9</v>
      </c>
      <c r="G10" s="14" t="s">
        <v>25</v>
      </c>
      <c r="H10" s="14" t="s">
        <v>10</v>
      </c>
      <c r="I10" s="14" t="s">
        <v>11</v>
      </c>
      <c r="J10" s="113" t="s">
        <v>12</v>
      </c>
      <c r="K10" s="88"/>
      <c r="L10" s="89"/>
      <c r="M10" s="15" t="s">
        <v>13</v>
      </c>
      <c r="N10" s="84"/>
      <c r="O10" s="85"/>
    </row>
    <row r="11" spans="2:27" ht="78.75" customHeight="1">
      <c r="B11" s="92" t="s">
        <v>2</v>
      </c>
      <c r="C11" s="81" t="s">
        <v>21</v>
      </c>
      <c r="D11" s="23" t="s">
        <v>23</v>
      </c>
      <c r="E11" s="115" t="s">
        <v>45</v>
      </c>
      <c r="F11" s="116"/>
      <c r="G11" s="116"/>
      <c r="H11" s="116"/>
      <c r="I11" s="116"/>
      <c r="J11" s="116"/>
      <c r="K11" s="116"/>
      <c r="L11" s="116"/>
      <c r="M11" s="116"/>
      <c r="N11" s="117"/>
      <c r="O11" s="86">
        <v>0</v>
      </c>
    </row>
    <row r="12" spans="2:27" ht="63.75" customHeight="1" thickBot="1">
      <c r="B12" s="93"/>
      <c r="C12" s="82"/>
      <c r="D12" s="12" t="s">
        <v>24</v>
      </c>
      <c r="E12" s="118"/>
      <c r="F12" s="119"/>
      <c r="G12" s="119"/>
      <c r="H12" s="119"/>
      <c r="I12" s="119"/>
      <c r="J12" s="119"/>
      <c r="K12" s="119"/>
      <c r="L12" s="119"/>
      <c r="M12" s="119"/>
      <c r="N12" s="120"/>
      <c r="O12" s="87"/>
    </row>
    <row r="13" spans="2:27" ht="63.75" customHeight="1" thickBot="1">
      <c r="B13" s="94"/>
      <c r="C13" s="43" t="s">
        <v>22</v>
      </c>
      <c r="D13" s="42" t="s">
        <v>68</v>
      </c>
      <c r="E13" s="95" t="s">
        <v>53</v>
      </c>
      <c r="F13" s="96"/>
      <c r="G13" s="96"/>
      <c r="H13" s="96"/>
      <c r="I13" s="96"/>
      <c r="J13" s="96"/>
      <c r="K13" s="96"/>
      <c r="L13" s="96"/>
      <c r="M13" s="96"/>
      <c r="N13" s="114"/>
      <c r="O13" s="40">
        <v>100</v>
      </c>
    </row>
    <row r="15" spans="2:27" s="2" customFormat="1" ht="15">
      <c r="P15" s="4"/>
      <c r="Q15" s="4"/>
      <c r="R15" s="4"/>
      <c r="S15" s="4"/>
      <c r="T15" s="4"/>
      <c r="U15" s="4"/>
      <c r="V15" s="4"/>
      <c r="W15" s="4"/>
      <c r="X15" s="4"/>
      <c r="Y15" s="4"/>
      <c r="Z15" s="4"/>
      <c r="AA15" s="4"/>
    </row>
    <row r="16" spans="2:27">
      <c r="B16" s="6" t="s">
        <v>71</v>
      </c>
      <c r="C16" s="6"/>
      <c r="D16" s="6"/>
      <c r="E16" s="6"/>
      <c r="F16" s="6"/>
      <c r="G16" s="6"/>
      <c r="H16" s="6"/>
      <c r="I16" s="33"/>
      <c r="J16" s="2"/>
      <c r="K16" s="2"/>
    </row>
    <row r="17" spans="2:15">
      <c r="B17" s="6"/>
      <c r="C17" s="6"/>
      <c r="D17" s="6"/>
      <c r="E17" s="6"/>
      <c r="F17" s="6"/>
      <c r="G17" s="6"/>
      <c r="H17" s="6"/>
      <c r="I17" s="33"/>
      <c r="J17" s="2"/>
      <c r="K17" s="2"/>
    </row>
    <row r="18" spans="2:15" ht="15.75" customHeight="1">
      <c r="B18" s="186" t="s">
        <v>78</v>
      </c>
      <c r="C18" s="187"/>
      <c r="D18" s="187"/>
      <c r="E18" s="187"/>
      <c r="F18" s="187"/>
      <c r="G18" s="187"/>
      <c r="H18" s="187"/>
      <c r="I18" s="187"/>
      <c r="J18" s="187"/>
      <c r="K18" s="187"/>
      <c r="L18" s="187"/>
      <c r="M18" s="187"/>
      <c r="N18" s="187"/>
      <c r="O18" s="188"/>
    </row>
    <row r="19" spans="2:15" ht="15.75" customHeight="1">
      <c r="B19" s="186"/>
      <c r="C19" s="187"/>
      <c r="D19" s="187"/>
      <c r="E19" s="187"/>
      <c r="F19" s="187"/>
      <c r="G19" s="187"/>
      <c r="H19" s="187"/>
      <c r="I19" s="187"/>
      <c r="J19" s="187"/>
      <c r="K19" s="187"/>
      <c r="L19" s="187"/>
      <c r="M19" s="187"/>
      <c r="N19" s="187"/>
      <c r="O19" s="188"/>
    </row>
    <row r="20" spans="2:15" ht="15.75" customHeight="1">
      <c r="B20" s="186"/>
      <c r="C20" s="187"/>
      <c r="D20" s="187"/>
      <c r="E20" s="187"/>
      <c r="F20" s="187"/>
      <c r="G20" s="187"/>
      <c r="H20" s="187"/>
      <c r="I20" s="187"/>
      <c r="J20" s="187"/>
      <c r="K20" s="187"/>
      <c r="L20" s="187"/>
      <c r="M20" s="187"/>
      <c r="N20" s="187"/>
      <c r="O20" s="188"/>
    </row>
    <row r="21" spans="2:15" ht="24" customHeight="1">
      <c r="B21" s="110" t="s">
        <v>72</v>
      </c>
      <c r="C21" s="111"/>
      <c r="D21" s="111"/>
      <c r="E21" s="111"/>
      <c r="F21" s="111"/>
      <c r="G21" s="111"/>
      <c r="H21" s="111"/>
      <c r="I21" s="111"/>
      <c r="J21" s="111"/>
      <c r="K21" s="111"/>
      <c r="L21" s="111"/>
      <c r="M21" s="111"/>
      <c r="N21" s="111"/>
      <c r="O21" s="112"/>
    </row>
    <row r="22" spans="2:15" ht="18.75" customHeight="1">
      <c r="B22" s="75" t="s">
        <v>73</v>
      </c>
      <c r="C22" s="76"/>
      <c r="D22" s="76"/>
      <c r="E22" s="76"/>
      <c r="F22" s="76"/>
      <c r="G22" s="76"/>
      <c r="H22" s="76"/>
      <c r="I22" s="76"/>
      <c r="J22" s="76"/>
      <c r="K22" s="76"/>
      <c r="L22" s="76"/>
      <c r="M22" s="76"/>
      <c r="N22" s="76"/>
      <c r="O22" s="77"/>
    </row>
  </sheetData>
  <mergeCells count="16">
    <mergeCell ref="B18:O20"/>
    <mergeCell ref="B21:O21"/>
    <mergeCell ref="B22:O22"/>
    <mergeCell ref="B2:I6"/>
    <mergeCell ref="B7:O7"/>
    <mergeCell ref="B8:O8"/>
    <mergeCell ref="B9:M9"/>
    <mergeCell ref="N9:N10"/>
    <mergeCell ref="O9:O10"/>
    <mergeCell ref="B10:D10"/>
    <mergeCell ref="J10:L10"/>
    <mergeCell ref="B11:B13"/>
    <mergeCell ref="C11:C12"/>
    <mergeCell ref="O11:O12"/>
    <mergeCell ref="E13:N13"/>
    <mergeCell ref="E11:N12"/>
  </mergeCells>
  <printOptions horizontalCentered="1" verticalCentered="1"/>
  <pageMargins left="0.70866141732283472" right="0.70866141732283472" top="0.74803149606299213" bottom="0.74803149606299213" header="0.31496062992125984" footer="0.31496062992125984"/>
  <pageSetup paperSize="9" scale="51"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2:AE21"/>
  <sheetViews>
    <sheetView view="pageBreakPreview" topLeftCell="B4" zoomScaleNormal="90" zoomScaleSheetLayoutView="100" workbookViewId="0">
      <selection activeCell="B15" sqref="B15:O17"/>
    </sheetView>
  </sheetViews>
  <sheetFormatPr baseColWidth="10" defaultRowHeight="15.75"/>
  <cols>
    <col min="1" max="1" width="3.42578125" style="2" customWidth="1"/>
    <col min="2" max="2" width="19.28515625" style="3" customWidth="1"/>
    <col min="3" max="3" width="10" style="2" bestFit="1" customWidth="1"/>
    <col min="4" max="4" width="15.140625" style="2" customWidth="1"/>
    <col min="5" max="5" width="16.85546875" style="2" bestFit="1" customWidth="1"/>
    <col min="6" max="6" width="17.28515625" style="2" customWidth="1"/>
    <col min="7" max="7" width="19.5703125" style="2" customWidth="1"/>
    <col min="8" max="8" width="13.140625" style="2" customWidth="1"/>
    <col min="9" max="9" width="17.85546875" style="2" customWidth="1"/>
    <col min="10" max="10" width="13.5703125" style="2" customWidth="1"/>
    <col min="11" max="11" width="16.85546875" style="2" customWidth="1"/>
    <col min="12" max="12" width="11.42578125" style="2"/>
    <col min="13" max="13" width="20.42578125" style="2" customWidth="1"/>
    <col min="14" max="16384" width="11.42578125" style="2"/>
  </cols>
  <sheetData>
    <row r="2" spans="2:31" ht="15">
      <c r="B2" s="6"/>
      <c r="C2" s="6"/>
      <c r="D2" s="6"/>
      <c r="E2" s="6"/>
      <c r="G2" s="6"/>
    </row>
    <row r="3" spans="2:31" ht="15">
      <c r="B3" s="6"/>
      <c r="C3" s="6"/>
      <c r="D3" s="6"/>
      <c r="E3" s="6"/>
      <c r="G3" s="6"/>
    </row>
    <row r="4" spans="2:31" ht="15">
      <c r="B4" s="6"/>
      <c r="C4" s="6"/>
      <c r="D4" s="6"/>
      <c r="E4" s="6"/>
      <c r="G4" s="6"/>
    </row>
    <row r="5" spans="2:31" ht="15">
      <c r="B5" s="6"/>
      <c r="C5" s="6"/>
      <c r="D5" s="6"/>
      <c r="E5" s="6"/>
      <c r="G5" s="6"/>
    </row>
    <row r="6" spans="2:31" thickBot="1">
      <c r="B6" s="6"/>
      <c r="C6" s="6"/>
      <c r="D6" s="6"/>
      <c r="E6" s="6"/>
      <c r="G6" s="6"/>
    </row>
    <row r="7" spans="2:31" ht="21.75" customHeight="1">
      <c r="B7" s="146" t="s">
        <v>28</v>
      </c>
      <c r="C7" s="147"/>
      <c r="D7" s="147"/>
      <c r="E7" s="147"/>
      <c r="F7" s="147"/>
      <c r="G7" s="147"/>
      <c r="H7" s="147"/>
      <c r="I7" s="147"/>
      <c r="J7" s="147"/>
      <c r="K7" s="147"/>
      <c r="L7" s="147"/>
      <c r="M7" s="147"/>
      <c r="N7" s="148"/>
    </row>
    <row r="8" spans="2:31" ht="36.75" customHeight="1" thickBot="1">
      <c r="B8" s="143" t="s">
        <v>29</v>
      </c>
      <c r="C8" s="144"/>
      <c r="D8" s="144"/>
      <c r="E8" s="144"/>
      <c r="F8" s="144"/>
      <c r="G8" s="144"/>
      <c r="H8" s="144"/>
      <c r="I8" s="144"/>
      <c r="J8" s="144"/>
      <c r="K8" s="144"/>
      <c r="L8" s="144"/>
      <c r="M8" s="144"/>
      <c r="N8" s="145"/>
    </row>
    <row r="9" spans="2:31" s="7" customFormat="1" ht="39" customHeight="1" thickBot="1">
      <c r="B9" s="129" t="s">
        <v>0</v>
      </c>
      <c r="C9" s="131" t="s">
        <v>3</v>
      </c>
      <c r="D9" s="133" t="s">
        <v>6</v>
      </c>
      <c r="E9" s="115" t="s">
        <v>38</v>
      </c>
      <c r="F9" s="117"/>
      <c r="G9" s="139" t="s">
        <v>39</v>
      </c>
      <c r="H9" s="140"/>
      <c r="I9" s="135" t="s">
        <v>40</v>
      </c>
      <c r="J9" s="136"/>
      <c r="K9" s="137" t="s">
        <v>41</v>
      </c>
      <c r="L9" s="138"/>
      <c r="M9" s="141" t="s">
        <v>42</v>
      </c>
      <c r="N9" s="142"/>
    </row>
    <row r="10" spans="2:31" s="7" customFormat="1" ht="36" customHeight="1" thickBot="1">
      <c r="B10" s="130"/>
      <c r="C10" s="132"/>
      <c r="D10" s="134"/>
      <c r="E10" s="10" t="s">
        <v>43</v>
      </c>
      <c r="F10" s="11" t="s">
        <v>4</v>
      </c>
      <c r="G10" s="8" t="s">
        <v>44</v>
      </c>
      <c r="H10" s="9" t="s">
        <v>4</v>
      </c>
      <c r="I10" s="49" t="s">
        <v>46</v>
      </c>
      <c r="J10" s="50" t="s">
        <v>4</v>
      </c>
      <c r="K10" s="53" t="s">
        <v>52</v>
      </c>
      <c r="L10" s="54" t="s">
        <v>4</v>
      </c>
      <c r="M10" s="57" t="s">
        <v>67</v>
      </c>
      <c r="N10" s="58" t="s">
        <v>4</v>
      </c>
    </row>
    <row r="11" spans="2:31" s="7" customFormat="1" ht="36" customHeight="1" thickBot="1">
      <c r="B11" s="25" t="s">
        <v>5</v>
      </c>
      <c r="C11" s="26">
        <v>700</v>
      </c>
      <c r="D11" s="27">
        <f>MIN(E11,G11, I11,K11,M11)</f>
        <v>22214000</v>
      </c>
      <c r="E11" s="28">
        <v>34902080</v>
      </c>
      <c r="F11" s="29">
        <f>ROUND(IF(E11=0,0,$C$11*$D$11/E11),2)</f>
        <v>445.53</v>
      </c>
      <c r="G11" s="30">
        <v>28138120</v>
      </c>
      <c r="H11" s="31">
        <f>ROUND(IF(G11=0,0,$C$11*$D$11/G11),2)</f>
        <v>552.62</v>
      </c>
      <c r="I11" s="51">
        <v>22214000</v>
      </c>
      <c r="J11" s="52">
        <f>ROUND(IF(I11=0,0,$C$11*$D$11/I11),2)</f>
        <v>700</v>
      </c>
      <c r="K11" s="55">
        <v>27518680</v>
      </c>
      <c r="L11" s="56">
        <f>ROUND(IF(K11=0,0,$C$11*$D$11/K11),2)</f>
        <v>565.05999999999995</v>
      </c>
      <c r="M11" s="59">
        <v>30241200</v>
      </c>
      <c r="N11" s="60">
        <f>ROUND(IF(M11=0,0,$C$11*$D$11/M11),2)</f>
        <v>514.19000000000005</v>
      </c>
    </row>
    <row r="13" spans="2:31">
      <c r="B13" s="6" t="s">
        <v>71</v>
      </c>
      <c r="C13" s="6"/>
      <c r="D13" s="6"/>
      <c r="E13" s="6"/>
      <c r="F13" s="6"/>
      <c r="G13" s="6"/>
      <c r="H13" s="6"/>
      <c r="I13" s="33"/>
      <c r="L13" s="1"/>
      <c r="M13" s="1"/>
      <c r="N13" s="1"/>
      <c r="O13" s="1"/>
      <c r="T13" s="4"/>
      <c r="U13" s="4"/>
      <c r="V13" s="4"/>
      <c r="W13" s="4"/>
      <c r="X13" s="4"/>
      <c r="Y13" s="4"/>
      <c r="Z13" s="4"/>
      <c r="AA13" s="4"/>
      <c r="AB13" s="4"/>
      <c r="AC13" s="4"/>
      <c r="AD13" s="4"/>
      <c r="AE13" s="4"/>
    </row>
    <row r="14" spans="2:31" ht="15.75" customHeight="1">
      <c r="B14" s="6"/>
      <c r="C14" s="6"/>
      <c r="D14" s="6"/>
      <c r="E14" s="6"/>
      <c r="F14" s="6"/>
      <c r="G14" s="6"/>
      <c r="H14" s="6"/>
      <c r="I14" s="33"/>
      <c r="L14" s="1"/>
      <c r="M14" s="1"/>
      <c r="N14" s="1"/>
      <c r="O14" s="1"/>
      <c r="T14" s="4"/>
      <c r="U14" s="4"/>
      <c r="V14" s="4"/>
      <c r="W14" s="4"/>
      <c r="X14" s="4"/>
      <c r="Y14" s="4"/>
      <c r="Z14" s="4"/>
      <c r="AA14" s="4"/>
      <c r="AB14" s="4"/>
      <c r="AC14" s="4"/>
      <c r="AD14" s="4"/>
      <c r="AE14" s="4"/>
    </row>
    <row r="15" spans="2:31" ht="15" customHeight="1">
      <c r="B15" s="186" t="s">
        <v>78</v>
      </c>
      <c r="C15" s="187"/>
      <c r="D15" s="187"/>
      <c r="E15" s="187"/>
      <c r="F15" s="187"/>
      <c r="G15" s="187"/>
      <c r="H15" s="187"/>
      <c r="I15" s="187"/>
      <c r="J15" s="187"/>
      <c r="K15" s="187"/>
      <c r="L15" s="187"/>
      <c r="M15" s="187"/>
      <c r="N15" s="187"/>
      <c r="O15" s="188"/>
      <c r="T15" s="4"/>
      <c r="U15" s="4"/>
      <c r="V15" s="4"/>
      <c r="W15" s="4"/>
      <c r="X15" s="4"/>
      <c r="Y15" s="4"/>
      <c r="Z15" s="4"/>
      <c r="AA15" s="4"/>
      <c r="AB15" s="4"/>
      <c r="AC15" s="4"/>
      <c r="AD15" s="4"/>
      <c r="AE15" s="4"/>
    </row>
    <row r="16" spans="2:31" ht="15" customHeight="1">
      <c r="B16" s="186"/>
      <c r="C16" s="187"/>
      <c r="D16" s="187"/>
      <c r="E16" s="187"/>
      <c r="F16" s="187"/>
      <c r="G16" s="187"/>
      <c r="H16" s="187"/>
      <c r="I16" s="187"/>
      <c r="J16" s="187"/>
      <c r="K16" s="187"/>
      <c r="L16" s="187"/>
      <c r="M16" s="187"/>
      <c r="N16" s="187"/>
      <c r="O16" s="188"/>
      <c r="T16" s="4"/>
      <c r="U16" s="4"/>
      <c r="V16" s="4"/>
      <c r="W16" s="4"/>
      <c r="X16" s="4"/>
      <c r="Y16" s="4"/>
      <c r="Z16" s="4"/>
      <c r="AA16" s="4"/>
      <c r="AB16" s="4"/>
      <c r="AC16" s="4"/>
      <c r="AD16" s="4"/>
      <c r="AE16" s="4"/>
    </row>
    <row r="17" spans="1:31" ht="15">
      <c r="B17" s="186"/>
      <c r="C17" s="187"/>
      <c r="D17" s="187"/>
      <c r="E17" s="187"/>
      <c r="F17" s="187"/>
      <c r="G17" s="187"/>
      <c r="H17" s="187"/>
      <c r="I17" s="187"/>
      <c r="J17" s="187"/>
      <c r="K17" s="187"/>
      <c r="L17" s="187"/>
      <c r="M17" s="187"/>
      <c r="N17" s="187"/>
      <c r="O17" s="188"/>
      <c r="T17" s="4"/>
      <c r="U17" s="4"/>
      <c r="V17" s="4"/>
      <c r="W17" s="4"/>
      <c r="X17" s="4"/>
      <c r="Y17" s="4"/>
      <c r="Z17" s="4"/>
      <c r="AA17" s="4"/>
      <c r="AB17" s="4"/>
      <c r="AC17" s="4"/>
      <c r="AD17" s="4"/>
      <c r="AE17" s="4"/>
    </row>
    <row r="18" spans="1:31" ht="15">
      <c r="B18" s="110" t="s">
        <v>72</v>
      </c>
      <c r="C18" s="111"/>
      <c r="D18" s="111"/>
      <c r="E18" s="111"/>
      <c r="F18" s="111"/>
      <c r="G18" s="111"/>
      <c r="H18" s="111"/>
      <c r="I18" s="111"/>
      <c r="J18" s="111"/>
      <c r="K18" s="111"/>
      <c r="L18" s="111"/>
      <c r="M18" s="111"/>
      <c r="N18" s="111"/>
      <c r="O18" s="112"/>
      <c r="T18" s="4"/>
      <c r="U18" s="4"/>
      <c r="V18" s="4"/>
      <c r="W18" s="4"/>
      <c r="X18" s="4"/>
      <c r="Y18" s="4"/>
      <c r="Z18" s="4"/>
      <c r="AA18" s="4"/>
      <c r="AB18" s="4"/>
      <c r="AC18" s="4"/>
      <c r="AD18" s="4"/>
      <c r="AE18" s="4"/>
    </row>
    <row r="19" spans="1:31" ht="15">
      <c r="B19" s="75" t="s">
        <v>73</v>
      </c>
      <c r="C19" s="76"/>
      <c r="D19" s="76"/>
      <c r="E19" s="76"/>
      <c r="F19" s="76"/>
      <c r="G19" s="76"/>
      <c r="H19" s="76"/>
      <c r="I19" s="76"/>
      <c r="J19" s="76"/>
      <c r="K19" s="76"/>
      <c r="L19" s="76"/>
      <c r="M19" s="76"/>
      <c r="N19" s="76"/>
      <c r="O19" s="77"/>
      <c r="T19" s="4"/>
      <c r="U19" s="4"/>
      <c r="V19" s="4"/>
      <c r="W19" s="4"/>
      <c r="X19" s="4"/>
      <c r="Y19" s="4"/>
      <c r="Z19" s="4"/>
      <c r="AA19" s="4"/>
      <c r="AB19" s="4"/>
      <c r="AC19" s="4"/>
      <c r="AD19" s="4"/>
      <c r="AE19" s="4"/>
    </row>
    <row r="20" spans="1:31">
      <c r="A20" s="3"/>
      <c r="C20" s="128"/>
      <c r="D20" s="128"/>
      <c r="E20" s="128"/>
      <c r="F20" s="128"/>
      <c r="U20" s="5"/>
      <c r="V20" s="128"/>
      <c r="W20" s="128"/>
      <c r="X20" s="128"/>
      <c r="Y20" s="128"/>
      <c r="Z20" s="128"/>
    </row>
    <row r="21" spans="1:31" ht="30.75" customHeight="1">
      <c r="A21" s="3"/>
      <c r="C21" s="128"/>
      <c r="D21" s="128"/>
      <c r="E21" s="128"/>
      <c r="F21" s="128"/>
      <c r="U21" s="5"/>
      <c r="V21" s="128"/>
      <c r="W21" s="128"/>
      <c r="X21" s="128"/>
      <c r="Y21" s="128"/>
      <c r="Z21" s="128"/>
    </row>
  </sheetData>
  <mergeCells count="17">
    <mergeCell ref="B8:N8"/>
    <mergeCell ref="B7:N7"/>
    <mergeCell ref="C20:F20"/>
    <mergeCell ref="V20:Z20"/>
    <mergeCell ref="B15:O17"/>
    <mergeCell ref="B18:O18"/>
    <mergeCell ref="B19:O19"/>
    <mergeCell ref="C21:F21"/>
    <mergeCell ref="V21:Z21"/>
    <mergeCell ref="B9:B10"/>
    <mergeCell ref="C9:C10"/>
    <mergeCell ref="E9:F9"/>
    <mergeCell ref="D9:D10"/>
    <mergeCell ref="I9:J9"/>
    <mergeCell ref="K9:L9"/>
    <mergeCell ref="G9:H9"/>
    <mergeCell ref="M9:N9"/>
  </mergeCells>
  <pageMargins left="0.70866141732283472" right="0.70866141732283472" top="0.74803149606299213" bottom="0.74803149606299213" header="0.31496062992125984" footer="0.31496062992125984"/>
  <pageSetup scale="46" orientation="landscape" r:id="rId1"/>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dimension ref="A1:X19"/>
  <sheetViews>
    <sheetView tabSelected="1" view="pageBreakPreview" zoomScale="89" zoomScaleNormal="90" zoomScaleSheetLayoutView="89" workbookViewId="0">
      <selection activeCell="K11" sqref="K11:L11"/>
    </sheetView>
  </sheetViews>
  <sheetFormatPr baseColWidth="10" defaultRowHeight="15.75"/>
  <cols>
    <col min="1" max="1" width="3.85546875" style="1" customWidth="1"/>
    <col min="2" max="2" width="23.5703125" style="1" bestFit="1" customWidth="1"/>
    <col min="3" max="3" width="23.5703125" style="1" customWidth="1"/>
    <col min="4" max="4" width="14.42578125" style="1" customWidth="1"/>
    <col min="5" max="5" width="11.140625" style="1" customWidth="1"/>
    <col min="6" max="6" width="12.85546875" style="1" customWidth="1"/>
    <col min="7" max="16384" width="11.42578125" style="1"/>
  </cols>
  <sheetData>
    <row r="1" spans="1:24" s="2" customFormat="1">
      <c r="B1" s="3"/>
      <c r="C1" s="3"/>
      <c r="D1" s="3"/>
      <c r="E1" s="3"/>
      <c r="F1" s="3"/>
    </row>
    <row r="2" spans="1:24" s="2" customFormat="1" ht="15">
      <c r="B2" s="73"/>
      <c r="C2" s="73"/>
      <c r="D2" s="73"/>
      <c r="E2" s="73"/>
      <c r="F2" s="73"/>
    </row>
    <row r="3" spans="1:24" s="2" customFormat="1" ht="15">
      <c r="B3" s="73"/>
      <c r="C3" s="73"/>
      <c r="D3" s="73"/>
      <c r="E3" s="73"/>
      <c r="F3" s="73"/>
    </row>
    <row r="4" spans="1:24" s="2" customFormat="1" ht="15">
      <c r="B4" s="73"/>
      <c r="C4" s="73"/>
      <c r="D4" s="73"/>
      <c r="E4" s="73"/>
      <c r="F4" s="73"/>
    </row>
    <row r="5" spans="1:24" s="2" customFormat="1" ht="15">
      <c r="B5" s="73"/>
      <c r="C5" s="73"/>
      <c r="D5" s="73"/>
      <c r="E5" s="73"/>
      <c r="F5" s="73"/>
    </row>
    <row r="6" spans="1:24" s="2" customFormat="1" thickBot="1">
      <c r="B6" s="73"/>
      <c r="C6" s="73"/>
      <c r="D6" s="73"/>
      <c r="E6" s="73"/>
      <c r="F6" s="73"/>
    </row>
    <row r="7" spans="1:24" s="2" customFormat="1" ht="18.75" customHeight="1" thickBot="1">
      <c r="B7" s="172" t="s">
        <v>19</v>
      </c>
      <c r="C7" s="173"/>
      <c r="D7" s="173"/>
      <c r="E7" s="173"/>
      <c r="F7" s="173"/>
      <c r="G7" s="173"/>
      <c r="H7" s="173"/>
      <c r="I7" s="173"/>
      <c r="J7" s="173"/>
      <c r="K7" s="173"/>
      <c r="L7" s="174"/>
    </row>
    <row r="8" spans="1:24" s="2" customFormat="1" ht="33" customHeight="1" thickBot="1">
      <c r="B8" s="175" t="s">
        <v>30</v>
      </c>
      <c r="C8" s="176"/>
      <c r="D8" s="176"/>
      <c r="E8" s="176"/>
      <c r="F8" s="176"/>
      <c r="G8" s="176"/>
      <c r="H8" s="176"/>
      <c r="I8" s="176"/>
      <c r="J8" s="176"/>
      <c r="K8" s="176"/>
      <c r="L8" s="177"/>
    </row>
    <row r="9" spans="1:24" s="2" customFormat="1" ht="33" customHeight="1" thickBot="1">
      <c r="B9" s="184" t="s">
        <v>77</v>
      </c>
      <c r="C9" s="185"/>
      <c r="D9" s="32" t="s">
        <v>16</v>
      </c>
      <c r="E9" s="178" t="s">
        <v>38</v>
      </c>
      <c r="F9" s="179"/>
      <c r="G9" s="180" t="s">
        <v>40</v>
      </c>
      <c r="H9" s="181"/>
      <c r="I9" s="182" t="s">
        <v>41</v>
      </c>
      <c r="J9" s="183"/>
      <c r="K9" s="170" t="s">
        <v>42</v>
      </c>
      <c r="L9" s="171"/>
    </row>
    <row r="10" spans="1:24" s="2" customFormat="1" ht="39" customHeight="1" thickBot="1">
      <c r="B10" s="168" t="s">
        <v>2</v>
      </c>
      <c r="C10" s="70" t="s">
        <v>7</v>
      </c>
      <c r="D10" s="71">
        <v>200</v>
      </c>
      <c r="E10" s="154">
        <v>100</v>
      </c>
      <c r="F10" s="155"/>
      <c r="G10" s="164">
        <f>+American!O11</f>
        <v>200</v>
      </c>
      <c r="H10" s="165"/>
      <c r="I10" s="162">
        <v>200</v>
      </c>
      <c r="J10" s="162"/>
      <c r="K10" s="164">
        <v>0</v>
      </c>
      <c r="L10" s="165"/>
    </row>
    <row r="11" spans="1:24" ht="39" customHeight="1" thickBot="1">
      <c r="B11" s="169"/>
      <c r="C11" s="70" t="s">
        <v>20</v>
      </c>
      <c r="D11" s="72">
        <v>100</v>
      </c>
      <c r="E11" s="154">
        <v>100</v>
      </c>
      <c r="F11" s="155"/>
      <c r="G11" s="160">
        <f>+American!O13</f>
        <v>100</v>
      </c>
      <c r="H11" s="161"/>
      <c r="I11" s="163">
        <v>100</v>
      </c>
      <c r="J11" s="163"/>
      <c r="K11" s="166">
        <v>100</v>
      </c>
      <c r="L11" s="167"/>
    </row>
    <row r="12" spans="1:24" s="2" customFormat="1" ht="28.5" customHeight="1" thickBot="1">
      <c r="B12" s="36" t="s">
        <v>5</v>
      </c>
      <c r="C12" s="37"/>
      <c r="D12" s="72">
        <v>700</v>
      </c>
      <c r="E12" s="152">
        <f>ECONOMICA!F11</f>
        <v>445.53</v>
      </c>
      <c r="F12" s="159"/>
      <c r="G12" s="154">
        <f>+ECONOMICA!J11</f>
        <v>700</v>
      </c>
      <c r="H12" s="155"/>
      <c r="I12" s="152">
        <f>+ECONOMICA!L11</f>
        <v>565.05999999999995</v>
      </c>
      <c r="J12" s="153"/>
      <c r="K12" s="149">
        <f>+ECONOMICA!N11</f>
        <v>514.19000000000005</v>
      </c>
      <c r="L12" s="150"/>
      <c r="M12" s="4"/>
      <c r="N12" s="4"/>
      <c r="O12" s="4"/>
      <c r="P12" s="4"/>
      <c r="Q12" s="4"/>
      <c r="R12" s="4"/>
      <c r="S12" s="4"/>
      <c r="T12" s="4"/>
      <c r="U12" s="4"/>
      <c r="V12" s="4"/>
      <c r="W12" s="4"/>
      <c r="X12" s="4"/>
    </row>
    <row r="13" spans="1:24" s="2" customFormat="1" ht="28.5" customHeight="1" thickBot="1">
      <c r="B13" s="156" t="s">
        <v>1</v>
      </c>
      <c r="C13" s="157"/>
      <c r="D13" s="158"/>
      <c r="E13" s="151">
        <f>SUM(E10:F12)</f>
        <v>645.53</v>
      </c>
      <c r="F13" s="151"/>
      <c r="G13" s="151">
        <f t="shared" ref="G13" si="0">SUM(G10:H12)</f>
        <v>1000</v>
      </c>
      <c r="H13" s="151"/>
      <c r="I13" s="151">
        <f t="shared" ref="I13" si="1">SUM(I10:J12)</f>
        <v>865.06</v>
      </c>
      <c r="J13" s="151"/>
      <c r="K13" s="151">
        <f t="shared" ref="K13" si="2">SUM(K10:L12)</f>
        <v>614.19000000000005</v>
      </c>
      <c r="L13" s="151"/>
      <c r="M13" s="4"/>
      <c r="N13" s="4"/>
      <c r="O13" s="4"/>
      <c r="P13" s="4"/>
      <c r="Q13" s="4"/>
      <c r="R13" s="4"/>
      <c r="S13" s="4"/>
      <c r="T13" s="4"/>
      <c r="U13" s="4"/>
      <c r="V13" s="4"/>
      <c r="W13" s="4"/>
      <c r="X13" s="4"/>
    </row>
    <row r="14" spans="1:24" s="2" customFormat="1" ht="21.75" customHeight="1">
      <c r="E14" s="69"/>
      <c r="F14" s="69"/>
      <c r="G14" s="69"/>
      <c r="H14" s="69"/>
      <c r="I14" s="69"/>
      <c r="J14" s="69"/>
      <c r="M14" s="4"/>
      <c r="N14" s="4"/>
      <c r="O14" s="4"/>
      <c r="P14" s="4"/>
      <c r="Q14" s="4"/>
      <c r="R14" s="4"/>
      <c r="S14" s="4"/>
      <c r="T14" s="4"/>
      <c r="U14" s="4"/>
      <c r="V14" s="4"/>
      <c r="W14" s="4"/>
      <c r="X14" s="4"/>
    </row>
    <row r="15" spans="1:24" s="2" customFormat="1" ht="15" customHeight="1">
      <c r="M15" s="4"/>
      <c r="N15" s="4"/>
      <c r="O15" s="4"/>
      <c r="P15" s="4"/>
      <c r="Q15" s="4"/>
      <c r="R15" s="4"/>
      <c r="S15" s="4"/>
      <c r="T15" s="4"/>
      <c r="U15" s="4"/>
      <c r="V15" s="4"/>
      <c r="W15" s="4"/>
      <c r="X15" s="4"/>
    </row>
    <row r="16" spans="1:24">
      <c r="A16" s="2"/>
      <c r="B16" s="6" t="s">
        <v>71</v>
      </c>
      <c r="C16" s="6"/>
      <c r="D16" s="6"/>
      <c r="E16" s="6"/>
      <c r="F16" s="6"/>
      <c r="G16" s="33"/>
      <c r="H16" s="2"/>
      <c r="I16" s="2"/>
    </row>
    <row r="17" spans="1:13">
      <c r="A17" s="189" t="s">
        <v>78</v>
      </c>
      <c r="B17" s="73"/>
      <c r="C17" s="73"/>
      <c r="D17" s="73"/>
      <c r="E17" s="73"/>
      <c r="F17" s="73"/>
      <c r="G17" s="73"/>
      <c r="H17" s="73"/>
      <c r="I17" s="73"/>
      <c r="J17" s="73"/>
      <c r="K17" s="73"/>
      <c r="L17" s="73"/>
      <c r="M17" s="73"/>
    </row>
    <row r="18" spans="1:13">
      <c r="A18" s="2"/>
      <c r="B18" s="110" t="s">
        <v>72</v>
      </c>
      <c r="C18" s="111"/>
      <c r="D18" s="111"/>
      <c r="E18" s="111"/>
      <c r="F18" s="111"/>
      <c r="G18" s="111"/>
      <c r="H18" s="111"/>
      <c r="I18" s="111"/>
      <c r="J18" s="111"/>
      <c r="K18" s="111"/>
      <c r="L18" s="111"/>
      <c r="M18" s="112"/>
    </row>
    <row r="19" spans="1:13">
      <c r="A19" s="2"/>
      <c r="B19" s="75" t="s">
        <v>73</v>
      </c>
      <c r="C19" s="76"/>
      <c r="D19" s="76"/>
      <c r="E19" s="76"/>
      <c r="F19" s="76"/>
      <c r="G19" s="76"/>
      <c r="H19" s="76"/>
      <c r="I19" s="76"/>
      <c r="J19" s="76"/>
      <c r="K19" s="76"/>
      <c r="L19" s="76"/>
      <c r="M19" s="77"/>
    </row>
  </sheetData>
  <mergeCells count="29">
    <mergeCell ref="B2:F6"/>
    <mergeCell ref="E9:F9"/>
    <mergeCell ref="G9:H9"/>
    <mergeCell ref="I9:J9"/>
    <mergeCell ref="B9:C9"/>
    <mergeCell ref="B10:B11"/>
    <mergeCell ref="E10:F10"/>
    <mergeCell ref="E11:F11"/>
    <mergeCell ref="K9:L9"/>
    <mergeCell ref="B7:L7"/>
    <mergeCell ref="B8:L8"/>
    <mergeCell ref="G11:H11"/>
    <mergeCell ref="I10:J10"/>
    <mergeCell ref="I11:J11"/>
    <mergeCell ref="K10:L10"/>
    <mergeCell ref="K11:L11"/>
    <mergeCell ref="G10:H10"/>
    <mergeCell ref="K12:L12"/>
    <mergeCell ref="B18:M18"/>
    <mergeCell ref="B19:M19"/>
    <mergeCell ref="E13:F13"/>
    <mergeCell ref="G13:H13"/>
    <mergeCell ref="I12:J12"/>
    <mergeCell ref="I13:J13"/>
    <mergeCell ref="K13:L13"/>
    <mergeCell ref="G12:H12"/>
    <mergeCell ref="B13:D13"/>
    <mergeCell ref="E12:F12"/>
    <mergeCell ref="A17:M17"/>
  </mergeCells>
  <printOptions horizontalCentered="1" verticalCentered="1"/>
  <pageMargins left="0.70866141732283472" right="0.70866141732283472" top="0.74803149606299213" bottom="0.74803149606299213" header="0.31496062992125984" footer="0.31496062992125984"/>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GN Consulting</vt:lpstr>
      <vt:lpstr>Rentacomputo</vt:lpstr>
      <vt:lpstr>American</vt:lpstr>
      <vt:lpstr>PC COM</vt:lpstr>
      <vt:lpstr>Renta PC</vt:lpstr>
      <vt:lpstr>ECONOMICA</vt:lpstr>
      <vt:lpstr>CONSOLIDADO FINAL</vt:lpstr>
      <vt:lpstr>'CONSOLIDADO FINAL'!Área_de_impresión</vt:lpstr>
      <vt:lpstr>ECONOMICA!Área_de_impresión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2014-05-02T22:16:54Z</dcterms:modified>
</cp:coreProperties>
</file>