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ihernandez\Documents\CONTRATOS\Publicación informe preliminar de evaluación\"/>
    </mc:Choice>
  </mc:AlternateContent>
  <bookViews>
    <workbookView xWindow="0" yWindow="0" windowWidth="20490" windowHeight="7065" tabRatio="924" firstSheet="2" activeTab="7"/>
  </bookViews>
  <sheets>
    <sheet name="OFERTA ECONÓMICA" sheetId="2" state="hidden" r:id="rId1"/>
    <sheet name="Hoja3" sheetId="3" state="hidden" r:id="rId2"/>
    <sheet name="cabar construcciones" sheetId="42" r:id="rId3"/>
    <sheet name="Constructora CB SAS" sheetId="47" r:id="rId4"/>
    <sheet name="cons. CC" sheetId="48" r:id="rId5"/>
    <sheet name="jesus j buendia" sheetId="49" r:id="rId6"/>
    <sheet name="Paola Lopez" sheetId="50" r:id="rId7"/>
    <sheet name="Cons. Concitec PLT" sheetId="51" r:id="rId8"/>
  </sheets>
  <definedNames>
    <definedName name="_xlnm.Print_Area" localSheetId="0">'OFERTA ECONÓMICA'!$A$1:$G$21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51" l="1"/>
  <c r="E20" i="51"/>
  <c r="E21" i="51"/>
  <c r="E22" i="51"/>
  <c r="E18" i="51"/>
  <c r="D19" i="51"/>
  <c r="D20" i="51"/>
  <c r="D21" i="51"/>
  <c r="D22" i="51"/>
  <c r="D18" i="51"/>
  <c r="E19" i="48"/>
  <c r="E20" i="48"/>
  <c r="E21" i="48"/>
  <c r="E22" i="48"/>
  <c r="E18" i="48"/>
  <c r="D19" i="48"/>
  <c r="D20" i="48"/>
  <c r="D21" i="48"/>
  <c r="D22" i="48"/>
  <c r="D18" i="48"/>
  <c r="D32" i="51" l="1"/>
  <c r="D30" i="51"/>
  <c r="D28" i="51"/>
  <c r="D32" i="50"/>
  <c r="D30" i="50"/>
  <c r="D28" i="50"/>
  <c r="D32" i="49"/>
  <c r="D30" i="49"/>
  <c r="D28" i="49"/>
  <c r="D32" i="48"/>
  <c r="D30" i="48"/>
  <c r="D28" i="48"/>
  <c r="D32" i="47"/>
  <c r="D30" i="47"/>
  <c r="D28" i="47"/>
  <c r="D32" i="42"/>
  <c r="D30" i="42"/>
  <c r="D28" i="42"/>
  <c r="C11" i="2"/>
  <c r="E11" i="2"/>
  <c r="E10" i="2"/>
  <c r="C10" i="2"/>
  <c r="D37" i="3"/>
  <c r="A37" i="3"/>
  <c r="B36" i="3"/>
  <c r="C36" i="3"/>
  <c r="E36" i="3" s="1"/>
  <c r="B35" i="3"/>
  <c r="C35" i="3" s="1"/>
  <c r="E35" i="3" s="1"/>
  <c r="B34" i="3"/>
  <c r="C34" i="3"/>
  <c r="E34" i="3"/>
  <c r="B33" i="3"/>
  <c r="C33" i="3" s="1"/>
  <c r="E33" i="3" s="1"/>
  <c r="B32" i="3"/>
  <c r="C32" i="3" s="1"/>
  <c r="E32" i="3" s="1"/>
  <c r="B31" i="3"/>
  <c r="C31" i="3"/>
  <c r="E31" i="3"/>
  <c r="B30" i="3"/>
  <c r="C30" i="3" s="1"/>
  <c r="E30" i="3" s="1"/>
  <c r="C29" i="3"/>
  <c r="E29" i="3"/>
  <c r="C28" i="3"/>
  <c r="E28" i="3"/>
  <c r="C27" i="3"/>
  <c r="E27" i="3"/>
  <c r="C26" i="3"/>
  <c r="E26" i="3" s="1"/>
  <c r="C25" i="3"/>
  <c r="E25" i="3" s="1"/>
  <c r="B24" i="3"/>
  <c r="C24" i="3" s="1"/>
  <c r="E24" i="3" s="1"/>
  <c r="C23" i="3"/>
  <c r="E23" i="3" s="1"/>
  <c r="B22" i="3"/>
  <c r="C22" i="3"/>
  <c r="E22" i="3"/>
  <c r="C21" i="3"/>
  <c r="E21" i="3"/>
  <c r="C20" i="3"/>
  <c r="E20" i="3"/>
  <c r="B19" i="3"/>
  <c r="C19" i="3" s="1"/>
  <c r="E19" i="3" s="1"/>
  <c r="B18" i="3"/>
  <c r="C18" i="3"/>
  <c r="E18" i="3"/>
  <c r="B17" i="3"/>
  <c r="C17" i="3"/>
  <c r="E17" i="3" s="1"/>
  <c r="B16" i="3"/>
  <c r="C16" i="3"/>
  <c r="E16" i="3"/>
  <c r="B15" i="3"/>
  <c r="C15" i="3"/>
  <c r="E15" i="3"/>
  <c r="B14" i="3"/>
  <c r="C14" i="3" s="1"/>
  <c r="E14" i="3" s="1"/>
  <c r="B13" i="3"/>
  <c r="C13" i="3" s="1"/>
  <c r="E13" i="3" s="1"/>
  <c r="B12" i="3"/>
  <c r="C12" i="3"/>
  <c r="E12" i="3"/>
  <c r="B11" i="3"/>
  <c r="C11" i="3" s="1"/>
  <c r="E11" i="3" s="1"/>
  <c r="B10" i="3"/>
  <c r="C10" i="3"/>
  <c r="E10" i="3" s="1"/>
  <c r="C9" i="3"/>
  <c r="E9" i="3"/>
  <c r="B8" i="3"/>
  <c r="C8" i="3" s="1"/>
  <c r="E8" i="3" s="1"/>
  <c r="B7" i="3"/>
  <c r="C7" i="3"/>
  <c r="E7" i="3" s="1"/>
  <c r="B6" i="3"/>
  <c r="C6" i="3" s="1"/>
  <c r="E6" i="3" s="1"/>
  <c r="B5" i="3"/>
  <c r="C5" i="3"/>
  <c r="E5" i="3"/>
  <c r="B4" i="3"/>
  <c r="C4" i="3"/>
  <c r="E4" i="3" s="1"/>
  <c r="B3" i="3"/>
  <c r="C3" i="3" s="1"/>
  <c r="B2" i="3"/>
  <c r="C2" i="3"/>
  <c r="E2" i="3"/>
  <c r="E3" i="3" l="1"/>
  <c r="C37" i="3"/>
  <c r="B37" i="3"/>
</calcChain>
</file>

<file path=xl/sharedStrings.xml><?xml version="1.0" encoding="utf-8"?>
<sst xmlns="http://schemas.openxmlformats.org/spreadsheetml/2006/main" count="326" uniqueCount="86">
  <si>
    <t>INSTITUTO COLOMBIANO PARA LA EVALUACIÓN DE LA EDUCACIÓN - ICFES</t>
  </si>
  <si>
    <t>SUBDIRECCIÓN FINANCIERA Y CONTABLE</t>
  </si>
  <si>
    <t>NOMBRE DE LA EMPRESA:</t>
  </si>
  <si>
    <t>DOMICILIO:</t>
  </si>
  <si>
    <t>ACTIVO CORRIENTE</t>
  </si>
  <si>
    <t>PASIVO CORRIENTE</t>
  </si>
  <si>
    <t>ACTIVO TOTAL</t>
  </si>
  <si>
    <t>PASIVO TOTAL</t>
  </si>
  <si>
    <t>PATRIMONIO TOTAL</t>
  </si>
  <si>
    <t>ANÁLISIS FINANCIERO</t>
  </si>
  <si>
    <t>LIQUIDEZ</t>
  </si>
  <si>
    <t>Activo Corriente/Pasivo Corriente</t>
  </si>
  <si>
    <t>NIVEL DE ENDEUDAMIENTO</t>
  </si>
  <si>
    <t>(Pasivo Total/Activo Total)*100</t>
  </si>
  <si>
    <t>PATRIMONIAL</t>
  </si>
  <si>
    <t xml:space="preserve">Patrimonio del Proponente / Presupuesto Oficial </t>
  </si>
  <si>
    <t xml:space="preserve">Mayor o igual a 0.5 </t>
  </si>
  <si>
    <t>NIT:</t>
  </si>
  <si>
    <t>CUENTAS BALANCE Y GENERAL Y  ESTADO DE RESULTADOS</t>
  </si>
  <si>
    <t>PRESUPUESTO OFICIAL ESTIMADO</t>
  </si>
  <si>
    <t>INDICADOR</t>
  </si>
  <si>
    <t>CUMPLE</t>
  </si>
  <si>
    <t>SI</t>
  </si>
  <si>
    <t>Subdirección Financiera y Contable</t>
  </si>
  <si>
    <t>VALOR OFERTADO (valor unitario antes de IVA (en pesos
colombianos)</t>
  </si>
  <si>
    <t>PUNTAJE</t>
  </si>
  <si>
    <t>$ millones de pesos</t>
  </si>
  <si>
    <t>iva</t>
  </si>
  <si>
    <t>$ pesos</t>
  </si>
  <si>
    <t>Subdirector Financiero y Contable</t>
  </si>
  <si>
    <t>ÁLVARO ALONSO PÉREZ TIRADO</t>
  </si>
  <si>
    <t>Notas a los estados financieros, certificación de estados financieros y dictamen de revisor fiscal, si a ello hay lugar, con base en lo dispuesto en el parágrafo 2º del artículo 13 de la Ley 43 de 1990 y/o el artículo 203 del Código de Comercio.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</si>
  <si>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Impresión, empaque y entrega al contratista distribuidor del material de examen de la prueba Saber 3°, 5°, 7° y 9° y las pruebas adicionales contempladas para el segundo semestre de 2015: Ascenso Mayores, Ascenso Patrulleros, Inglés Docentes, Ascenso Docentes e ICCS, entre otras, así como el suministro de materiales que conforman los kits de aplicación de estas pruebas y la entrega al contratista distribuidor, con las especificaciones técnicas contenidas en el Anexo Técnico.</t>
    </r>
  </si>
  <si>
    <t>Bogotá</t>
  </si>
  <si>
    <t>Bogotá, agosto 6 de 2015</t>
  </si>
  <si>
    <t>EVALUACIÓN FINANCIERA PROCESO DE SELECCIÓN CP - 008 - 2015</t>
  </si>
  <si>
    <t>N/A</t>
  </si>
  <si>
    <t>Observación: Panamericana  Formas e Impresos S.A. cumple con los criterios de capacidad financiera , pero presenta una oferta ecónomica mayor a presupuesto oficial. Unión Temporal Comunicación gráfica 2015 no cumple cn los criterios de capacidad financiera</t>
  </si>
  <si>
    <t xml:space="preserve">Menor  o igual a  70% </t>
  </si>
  <si>
    <t>VALOR REQUERIDO</t>
  </si>
  <si>
    <t xml:space="preserve">OBSERVACIÓN: </t>
  </si>
  <si>
    <t xml:space="preserve">Fotocopa tarjeta profesional Revisor Fiscal </t>
  </si>
  <si>
    <t xml:space="preserve">Fotocopia cédula Revisor Fiscal </t>
  </si>
  <si>
    <t xml:space="preserve">Fotocopia antecedentes disciplinarios Revisor Fiscal </t>
  </si>
  <si>
    <t>NO</t>
  </si>
  <si>
    <t>NA</t>
  </si>
  <si>
    <t>OBSERVACIÓN: solo faltan cedulas contador y revisor fiscal</t>
  </si>
  <si>
    <t>Bogotá D.C.</t>
  </si>
  <si>
    <t xml:space="preserve">PONDERACIÓN </t>
  </si>
  <si>
    <t>Acta de Unión Temporal</t>
  </si>
  <si>
    <t>Balance General a corte 31 de diciembre de 2015 y comparado año 2014</t>
  </si>
  <si>
    <t>Estado de resultados a corte 31 de diciembre de 2015 y comparado año 2014</t>
  </si>
  <si>
    <t>OBSERVACIONES: Solicitar cèdula contador pùblico y revisor fiscal</t>
  </si>
  <si>
    <t>Cabar construcciones</t>
  </si>
  <si>
    <t>900427561-9</t>
  </si>
  <si>
    <t>Constructura CB SAS</t>
  </si>
  <si>
    <t>900793562-4</t>
  </si>
  <si>
    <r>
      <rPr>
        <b/>
        <sz val="11"/>
        <color theme="1"/>
        <rFont val="Calibri"/>
        <family val="2"/>
        <scheme val="minor"/>
      </rPr>
      <t>OBJETO PROCESO</t>
    </r>
    <r>
      <rPr>
        <sz val="11"/>
        <color theme="1"/>
        <rFont val="Calibri"/>
        <family val="2"/>
        <scheme val="minor"/>
      </rPr>
      <t>: 
Reforzamiento estructural del edificio perteneciente al Instituto Colombiano para la Evaluación de la Educación – ICFES, ubicado en la calle 17 No. 3-40 de la ciudad de Bogotá D.C., de acuerdo con las condiciones técnicas detalladas en los Anexos 1 – Anexo técnico y 2 - Especificaciones Técnicas, y el pliego de condiciones, bajo la modalidad de precios unitarios fijos sin fórmula de reajuste.</t>
    </r>
  </si>
  <si>
    <t>Jesus Johann Buendia Rodriguez</t>
  </si>
  <si>
    <t>79513661-8</t>
  </si>
  <si>
    <t>Paola Lopez Triviño</t>
  </si>
  <si>
    <t>52215791-0</t>
  </si>
  <si>
    <t>Fotocopia cédula contador publico (Yuly Pacanchique)</t>
  </si>
  <si>
    <t>Fotocopa tarjeta profesional contador público  (Yuly Pacanchique)</t>
  </si>
  <si>
    <t>Fotocopia antecedentes disciplinarios contador público (Yuly Pacanchique)</t>
  </si>
  <si>
    <t>Fotocopia cédula Revisor Fiscal (Ingrid Martinez)</t>
  </si>
  <si>
    <t>Fotocopa tarjeta profesional Revisor Fiscal ((Ingrid Martinez)</t>
  </si>
  <si>
    <t>Fotocopia antecedentes disciplinarios Revisor Fiscal (Ingrid Martinez)</t>
  </si>
  <si>
    <t>Estado de resultados a corte 31 de diciembre de 2015y comparado año 2014</t>
  </si>
  <si>
    <t>Fotocopia antecedentes disciplinarios contador público   (Yuly Pacanchique)</t>
  </si>
  <si>
    <t>RESULTADO
2015</t>
  </si>
  <si>
    <t>Fotocopia cédula contador publico (Tatiana Bonett)</t>
  </si>
  <si>
    <t>Fotocopa tarjeta profesional contador público  (Tatiana Bonett)</t>
  </si>
  <si>
    <t>Fotocopia antecedentes disciplinarios contador público  (Tatiana Bonett)</t>
  </si>
  <si>
    <t>Fotocopia cédula Revisor Fiscal</t>
  </si>
  <si>
    <t xml:space="preserve">OBSERVACIONES: </t>
  </si>
  <si>
    <t>VALOR REQUERIDO  SD  2015</t>
  </si>
  <si>
    <t>VALOR REQUERIDO  SD 2015</t>
  </si>
  <si>
    <t>Consorcio Concitec PLT</t>
  </si>
  <si>
    <t>Consorcio CC</t>
  </si>
  <si>
    <t xml:space="preserve">Mayor a 1.2  </t>
  </si>
  <si>
    <t>Mayor a 1.2</t>
  </si>
  <si>
    <t xml:space="preserve">Mayor a 1.2 </t>
  </si>
  <si>
    <t>EVALUACIÓN FINANCIERA PROCESO DE SELECCIÓN IA - 009- 2016</t>
  </si>
  <si>
    <t>Bogotá, 22 de julio de 2016</t>
  </si>
  <si>
    <t>Bogotá, 22  de julio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</si>
</sst>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</borders>
  <cellStyleXfs count="79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166" fontId="3" fillId="0" borderId="0" xfId="1" applyNumberFormat="1" applyFont="1" applyBorder="1" applyAlignment="1"/>
    <xf numFmtId="166" fontId="0" fillId="0" borderId="0" xfId="1" applyNumberFormat="1" applyFont="1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center" wrapText="1"/>
    </xf>
    <xf numFmtId="165" fontId="0" fillId="0" borderId="0" xfId="1" applyFont="1"/>
    <xf numFmtId="165" fontId="7" fillId="0" borderId="0" xfId="1" applyFont="1"/>
    <xf numFmtId="165" fontId="7" fillId="0" borderId="0" xfId="0" applyNumberFormat="1" applyFont="1"/>
    <xf numFmtId="43" fontId="0" fillId="0" borderId="0" xfId="0" applyNumberFormat="1"/>
    <xf numFmtId="3" fontId="0" fillId="0" borderId="0" xfId="0" applyNumberFormat="1" applyBorder="1"/>
    <xf numFmtId="0" fontId="3" fillId="0" borderId="0" xfId="0" applyFont="1" applyBorder="1" applyAlignment="1">
      <alignment vertical="center"/>
    </xf>
    <xf numFmtId="166" fontId="0" fillId="0" borderId="0" xfId="0" applyNumberFormat="1"/>
    <xf numFmtId="4" fontId="0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0" fillId="0" borderId="0" xfId="0" applyNumberFormat="1"/>
    <xf numFmtId="4" fontId="0" fillId="0" borderId="0" xfId="1" applyNumberFormat="1" applyFont="1"/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166" fontId="0" fillId="0" borderId="0" xfId="1" applyNumberFormat="1" applyFont="1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justify" vertical="top" wrapText="1"/>
    </xf>
    <xf numFmtId="0" fontId="3" fillId="0" borderId="10" xfId="0" applyFont="1" applyBorder="1" applyAlignment="1">
      <alignment horizontal="left" vertical="center" wrapText="1"/>
    </xf>
    <xf numFmtId="164" fontId="0" fillId="0" borderId="0" xfId="4" applyFont="1"/>
    <xf numFmtId="3" fontId="3" fillId="0" borderId="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3" fontId="0" fillId="0" borderId="1" xfId="0" applyNumberFormat="1" applyFont="1" applyFill="1" applyBorder="1" applyAlignment="1">
      <alignment vertical="center"/>
    </xf>
    <xf numFmtId="0" fontId="0" fillId="0" borderId="0" xfId="0" applyBorder="1" applyAlignment="1">
      <alignment horizontal="justify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7" fontId="0" fillId="0" borderId="1" xfId="1" applyNumberFormat="1" applyFont="1" applyBorder="1" applyAlignment="1">
      <alignment vertical="center"/>
    </xf>
    <xf numFmtId="4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37" fontId="8" fillId="0" borderId="2" xfId="3" applyNumberFormat="1" applyFont="1" applyBorder="1" applyAlignment="1">
      <alignment horizontal="center" vertical="center" wrapText="1"/>
    </xf>
    <xf numFmtId="37" fontId="8" fillId="0" borderId="4" xfId="3" applyNumberFormat="1" applyFont="1" applyBorder="1" applyAlignment="1">
      <alignment horizontal="center" vertical="center" wrapText="1"/>
    </xf>
    <xf numFmtId="37" fontId="9" fillId="5" borderId="2" xfId="1" applyNumberFormat="1" applyFont="1" applyFill="1" applyBorder="1" applyAlignment="1">
      <alignment horizontal="center" vertical="center" wrapText="1"/>
    </xf>
    <xf numFmtId="37" fontId="9" fillId="5" borderId="4" xfId="1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2" xfId="4" applyFont="1" applyBorder="1" applyAlignment="1">
      <alignment horizontal="left" vertical="center"/>
    </xf>
    <xf numFmtId="164" fontId="0" fillId="0" borderId="3" xfId="4" applyFont="1" applyBorder="1" applyAlignment="1">
      <alignment horizontal="left" vertical="center"/>
    </xf>
    <xf numFmtId="164" fontId="0" fillId="0" borderId="4" xfId="4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79"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" xfId="1" builtinId="3"/>
    <cellStyle name="Millares [0]" xfId="4" builtinId="6"/>
    <cellStyle name="Moneda" xfId="3" builtinId="4"/>
    <cellStyle name="Normal" xfId="0" builtinId="0" customBuiltin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60" zoomScaleNormal="70" zoomScalePageLayoutView="70" workbookViewId="0">
      <selection activeCell="E12" sqref="E12:F12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1.42578125" customWidth="1"/>
    <col min="4" max="6" width="19.42578125" customWidth="1"/>
    <col min="7" max="7" width="3.7109375" customWidth="1"/>
    <col min="9" max="9" width="20.42578125" bestFit="1" customWidth="1"/>
  </cols>
  <sheetData>
    <row r="1" spans="1:9" ht="15.75" thickBot="1" x14ac:dyDescent="0.3"/>
    <row r="2" spans="1:9" ht="15.75" thickTop="1" x14ac:dyDescent="0.25">
      <c r="A2" s="4"/>
      <c r="B2" s="5"/>
      <c r="C2" s="5"/>
      <c r="D2" s="5"/>
      <c r="E2" s="5"/>
      <c r="F2" s="5"/>
      <c r="G2" s="6"/>
    </row>
    <row r="3" spans="1:9" ht="15.75" x14ac:dyDescent="0.25">
      <c r="A3" s="7"/>
      <c r="B3" s="72" t="s">
        <v>0</v>
      </c>
      <c r="C3" s="72"/>
      <c r="D3" s="72"/>
      <c r="E3" s="72"/>
      <c r="F3" s="72"/>
      <c r="G3" s="8"/>
    </row>
    <row r="4" spans="1:9" ht="15.75" x14ac:dyDescent="0.25">
      <c r="A4" s="7"/>
      <c r="B4" s="72" t="s">
        <v>1</v>
      </c>
      <c r="C4" s="72"/>
      <c r="D4" s="72"/>
      <c r="E4" s="72"/>
      <c r="F4" s="72"/>
      <c r="G4" s="8"/>
    </row>
    <row r="5" spans="1:9" x14ac:dyDescent="0.25">
      <c r="A5" s="7"/>
      <c r="B5" s="9"/>
      <c r="C5" s="9"/>
      <c r="D5" s="9"/>
      <c r="E5" s="9"/>
      <c r="F5" s="9"/>
      <c r="G5" s="8"/>
    </row>
    <row r="6" spans="1:9" ht="15.75" x14ac:dyDescent="0.25">
      <c r="A6" s="7"/>
      <c r="B6" s="73" t="s">
        <v>35</v>
      </c>
      <c r="C6" s="73"/>
      <c r="D6" s="73"/>
      <c r="E6" s="73"/>
      <c r="F6" s="73"/>
      <c r="G6" s="8"/>
    </row>
    <row r="7" spans="1:9" ht="15.75" x14ac:dyDescent="0.25">
      <c r="A7" s="7"/>
      <c r="B7" s="10"/>
      <c r="C7" s="10"/>
      <c r="D7" s="10"/>
      <c r="E7" s="10"/>
      <c r="F7" s="10"/>
      <c r="G7" s="8"/>
    </row>
    <row r="8" spans="1:9" ht="82.5" customHeight="1" x14ac:dyDescent="0.25">
      <c r="A8" s="7"/>
      <c r="B8" s="74" t="s">
        <v>32</v>
      </c>
      <c r="C8" s="74"/>
      <c r="D8" s="74"/>
      <c r="E8" s="74"/>
      <c r="F8" s="74"/>
      <c r="G8" s="8"/>
    </row>
    <row r="9" spans="1:9" x14ac:dyDescent="0.25">
      <c r="A9" s="7"/>
      <c r="B9" s="28"/>
      <c r="C9" s="28"/>
      <c r="D9" s="28"/>
      <c r="E9" s="43"/>
      <c r="F9" s="51" t="s">
        <v>28</v>
      </c>
      <c r="G9" s="8"/>
    </row>
    <row r="10" spans="1:9" ht="45" customHeight="1" x14ac:dyDescent="0.25">
      <c r="A10" s="7"/>
      <c r="B10" s="81" t="s">
        <v>24</v>
      </c>
      <c r="C10" s="75" t="e">
        <f>+#REF!</f>
        <v>#REF!</v>
      </c>
      <c r="D10" s="76"/>
      <c r="E10" s="75" t="e">
        <f>+#REF!</f>
        <v>#REF!</v>
      </c>
      <c r="F10" s="76"/>
      <c r="G10" s="8"/>
      <c r="I10" s="46"/>
    </row>
    <row r="11" spans="1:9" ht="45" customHeight="1" x14ac:dyDescent="0.25">
      <c r="A11" s="7"/>
      <c r="B11" s="82"/>
      <c r="C11" s="77">
        <f>5878255062/1.16</f>
        <v>5067461260.3448277</v>
      </c>
      <c r="D11" s="78"/>
      <c r="E11" s="77">
        <f>4584547057/1.16</f>
        <v>3952195738.7931037</v>
      </c>
      <c r="F11" s="78"/>
      <c r="G11" s="8"/>
    </row>
    <row r="12" spans="1:9" ht="18.75" x14ac:dyDescent="0.25">
      <c r="A12" s="7"/>
      <c r="B12" s="29" t="s">
        <v>25</v>
      </c>
      <c r="C12" s="79">
        <v>400</v>
      </c>
      <c r="D12" s="80"/>
      <c r="E12" s="79" t="s">
        <v>36</v>
      </c>
      <c r="F12" s="80"/>
      <c r="G12" s="8"/>
    </row>
    <row r="13" spans="1:9" x14ac:dyDescent="0.25">
      <c r="A13" s="7"/>
      <c r="B13" s="11"/>
      <c r="C13" s="11"/>
      <c r="D13" s="11"/>
      <c r="E13" s="43"/>
      <c r="F13" s="43"/>
      <c r="G13" s="8"/>
    </row>
    <row r="14" spans="1:9" ht="51" customHeight="1" x14ac:dyDescent="0.25">
      <c r="A14" s="7"/>
      <c r="B14" s="71" t="s">
        <v>37</v>
      </c>
      <c r="C14" s="71"/>
      <c r="D14" s="71"/>
      <c r="E14" s="71"/>
      <c r="F14" s="71"/>
      <c r="G14" s="8"/>
      <c r="I14" s="30"/>
    </row>
    <row r="15" spans="1:9" x14ac:dyDescent="0.25">
      <c r="A15" s="7"/>
      <c r="B15" s="9"/>
      <c r="C15" s="9"/>
      <c r="E15" s="9"/>
      <c r="F15" s="47"/>
      <c r="G15" s="8"/>
      <c r="I15" s="31"/>
    </row>
    <row r="16" spans="1:9" x14ac:dyDescent="0.25">
      <c r="A16" s="7"/>
      <c r="B16" s="9" t="s">
        <v>34</v>
      </c>
      <c r="C16" s="9"/>
      <c r="E16" s="9"/>
      <c r="F16" s="47"/>
      <c r="G16" s="8"/>
      <c r="I16" s="30"/>
    </row>
    <row r="17" spans="1:9" x14ac:dyDescent="0.25">
      <c r="A17" s="7"/>
      <c r="B17" s="9"/>
      <c r="C17" s="9"/>
      <c r="D17" s="9"/>
      <c r="E17" s="9"/>
      <c r="F17" s="9"/>
      <c r="G17" s="8"/>
      <c r="I17" s="30"/>
    </row>
    <row r="18" spans="1:9" x14ac:dyDescent="0.25">
      <c r="A18" s="7"/>
      <c r="B18" s="48" t="s">
        <v>30</v>
      </c>
      <c r="C18" s="48"/>
      <c r="D18" s="48"/>
      <c r="E18" s="48"/>
      <c r="F18" s="48"/>
      <c r="G18" s="8"/>
      <c r="I18" s="30"/>
    </row>
    <row r="19" spans="1:9" x14ac:dyDescent="0.25">
      <c r="A19" s="7"/>
      <c r="B19" s="49" t="s">
        <v>29</v>
      </c>
      <c r="C19" s="49"/>
      <c r="D19" s="49"/>
      <c r="E19" s="49"/>
      <c r="F19" s="49"/>
      <c r="G19" s="8"/>
      <c r="I19" s="32"/>
    </row>
    <row r="20" spans="1:9" x14ac:dyDescent="0.25">
      <c r="A20" s="7"/>
      <c r="B20" s="49" t="s">
        <v>23</v>
      </c>
      <c r="C20" s="49"/>
      <c r="D20" s="49"/>
      <c r="E20" s="49"/>
      <c r="F20" s="49"/>
      <c r="G20" s="8"/>
      <c r="I20" s="33"/>
    </row>
    <row r="21" spans="1:9" ht="15.75" thickBot="1" x14ac:dyDescent="0.3">
      <c r="A21" s="14"/>
      <c r="B21" s="15"/>
      <c r="C21" s="15"/>
      <c r="D21" s="15"/>
      <c r="E21" s="15"/>
      <c r="F21" s="15"/>
      <c r="G21" s="16"/>
    </row>
    <row r="22" spans="1:9" ht="15.75" thickTop="1" x14ac:dyDescent="0.25"/>
  </sheetData>
  <mergeCells count="12">
    <mergeCell ref="B14:F14"/>
    <mergeCell ref="B3:F3"/>
    <mergeCell ref="B4:F4"/>
    <mergeCell ref="B6:F6"/>
    <mergeCell ref="B8:F8"/>
    <mergeCell ref="C10:D10"/>
    <mergeCell ref="C11:D11"/>
    <mergeCell ref="C12:D12"/>
    <mergeCell ref="B10:B11"/>
    <mergeCell ref="E10:F10"/>
    <mergeCell ref="E11:F11"/>
    <mergeCell ref="E12:F12"/>
  </mergeCells>
  <printOptions horizontalCentered="1" verticalCentered="1"/>
  <pageMargins left="0.70866141732283472" right="0.70866141732283472" top="1.6929133858267718" bottom="0.74803149606299213" header="0.31496062992125984" footer="0.31496062992125984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G20" sqref="G20"/>
    </sheetView>
  </sheetViews>
  <sheetFormatPr baseColWidth="10" defaultRowHeight="15" x14ac:dyDescent="0.25"/>
  <sheetData>
    <row r="1" spans="1:5" x14ac:dyDescent="0.25">
      <c r="B1" t="s">
        <v>27</v>
      </c>
    </row>
    <row r="2" spans="1:5" x14ac:dyDescent="0.25">
      <c r="A2" s="41">
        <v>26524519</v>
      </c>
      <c r="B2" s="41">
        <f>+A2*16%</f>
        <v>4243923.04</v>
      </c>
      <c r="C2" s="41">
        <f>+A2+B2</f>
        <v>30768442.039999999</v>
      </c>
      <c r="D2" s="41">
        <v>30768442</v>
      </c>
      <c r="E2" s="41">
        <f>+C2-D2</f>
        <v>3.9999999105930328E-2</v>
      </c>
    </row>
    <row r="3" spans="1:5" x14ac:dyDescent="0.25">
      <c r="A3" s="41">
        <v>7495061</v>
      </c>
      <c r="B3" s="41">
        <f t="shared" ref="B3:B36" si="0">+A3*16%</f>
        <v>1199209.76</v>
      </c>
      <c r="C3" s="41">
        <f t="shared" ref="C3:C36" si="1">+A3+B3</f>
        <v>8694270.7599999998</v>
      </c>
      <c r="D3" s="41">
        <v>8694271</v>
      </c>
      <c r="E3" s="41">
        <f t="shared" ref="E3:E36" si="2">+C3-D3</f>
        <v>-0.24000000022351742</v>
      </c>
    </row>
    <row r="4" spans="1:5" x14ac:dyDescent="0.25">
      <c r="A4" s="41">
        <v>6485764</v>
      </c>
      <c r="B4" s="41">
        <f t="shared" si="0"/>
        <v>1037722.24</v>
      </c>
      <c r="C4" s="41">
        <f t="shared" si="1"/>
        <v>7523486.2400000002</v>
      </c>
      <c r="D4" s="41">
        <v>7523486</v>
      </c>
      <c r="E4" s="41">
        <f t="shared" si="2"/>
        <v>0.24000000022351742</v>
      </c>
    </row>
    <row r="5" spans="1:5" x14ac:dyDescent="0.25">
      <c r="A5" s="41">
        <v>2665930</v>
      </c>
      <c r="B5" s="41">
        <f t="shared" si="0"/>
        <v>426548.8</v>
      </c>
      <c r="C5" s="41">
        <f t="shared" si="1"/>
        <v>3092478.8</v>
      </c>
      <c r="D5" s="42">
        <v>3092479</v>
      </c>
      <c r="E5" s="41">
        <f t="shared" si="2"/>
        <v>-0.20000000018626451</v>
      </c>
    </row>
    <row r="6" spans="1:5" x14ac:dyDescent="0.25">
      <c r="A6" s="41">
        <v>76200000</v>
      </c>
      <c r="B6" s="41">
        <f t="shared" si="0"/>
        <v>12192000</v>
      </c>
      <c r="C6" s="41">
        <f t="shared" si="1"/>
        <v>88392000</v>
      </c>
      <c r="D6" s="42">
        <v>88392000</v>
      </c>
      <c r="E6" s="41">
        <f t="shared" si="2"/>
        <v>0</v>
      </c>
    </row>
    <row r="7" spans="1:5" x14ac:dyDescent="0.25">
      <c r="A7" s="41">
        <v>19180000</v>
      </c>
      <c r="B7" s="41">
        <f t="shared" si="0"/>
        <v>3068800</v>
      </c>
      <c r="C7" s="41">
        <f t="shared" si="1"/>
        <v>22248800</v>
      </c>
      <c r="D7" s="42">
        <v>22248800</v>
      </c>
      <c r="E7" s="41">
        <f t="shared" si="2"/>
        <v>0</v>
      </c>
    </row>
    <row r="8" spans="1:5" x14ac:dyDescent="0.25">
      <c r="A8" s="41">
        <v>6283000</v>
      </c>
      <c r="B8" s="41">
        <f t="shared" si="0"/>
        <v>1005280</v>
      </c>
      <c r="C8" s="41">
        <f t="shared" si="1"/>
        <v>7288280</v>
      </c>
      <c r="D8" s="42">
        <v>7288280</v>
      </c>
      <c r="E8" s="41">
        <f t="shared" si="2"/>
        <v>0</v>
      </c>
    </row>
    <row r="9" spans="1:5" x14ac:dyDescent="0.25">
      <c r="A9" s="41">
        <v>16692000</v>
      </c>
      <c r="B9" s="41"/>
      <c r="C9" s="41">
        <f t="shared" si="1"/>
        <v>16692000</v>
      </c>
      <c r="D9" s="42">
        <v>16692000</v>
      </c>
      <c r="E9" s="41">
        <f t="shared" si="2"/>
        <v>0</v>
      </c>
    </row>
    <row r="10" spans="1:5" x14ac:dyDescent="0.25">
      <c r="A10" s="41">
        <v>5653297</v>
      </c>
      <c r="B10" s="41">
        <f t="shared" si="0"/>
        <v>904527.52</v>
      </c>
      <c r="C10" s="41">
        <f t="shared" si="1"/>
        <v>6557824.5199999996</v>
      </c>
      <c r="D10" s="42">
        <v>6557825</v>
      </c>
      <c r="E10" s="41">
        <f t="shared" si="2"/>
        <v>-0.48000000044703484</v>
      </c>
    </row>
    <row r="11" spans="1:5" x14ac:dyDescent="0.25">
      <c r="A11" s="41">
        <v>3811500</v>
      </c>
      <c r="B11" s="41">
        <f t="shared" si="0"/>
        <v>609840</v>
      </c>
      <c r="C11" s="41">
        <f t="shared" si="1"/>
        <v>4421340</v>
      </c>
      <c r="D11" s="42">
        <v>4421340</v>
      </c>
      <c r="E11" s="41">
        <f t="shared" si="2"/>
        <v>0</v>
      </c>
    </row>
    <row r="12" spans="1:5" x14ac:dyDescent="0.25">
      <c r="A12" s="41">
        <v>4000500</v>
      </c>
      <c r="B12" s="41">
        <f t="shared" si="0"/>
        <v>640080</v>
      </c>
      <c r="C12" s="41">
        <f t="shared" si="1"/>
        <v>4640580</v>
      </c>
      <c r="D12" s="42">
        <v>4640580</v>
      </c>
      <c r="E12" s="41">
        <f t="shared" si="2"/>
        <v>0</v>
      </c>
    </row>
    <row r="13" spans="1:5" x14ac:dyDescent="0.25">
      <c r="A13" s="41">
        <v>4473690</v>
      </c>
      <c r="B13" s="41">
        <f t="shared" si="0"/>
        <v>715790.4</v>
      </c>
      <c r="C13" s="41">
        <f t="shared" si="1"/>
        <v>5189480.4000000004</v>
      </c>
      <c r="D13" s="41">
        <v>5189480</v>
      </c>
      <c r="E13" s="41">
        <f t="shared" si="2"/>
        <v>0.40000000037252903</v>
      </c>
    </row>
    <row r="14" spans="1:5" x14ac:dyDescent="0.25">
      <c r="A14" s="41">
        <v>24388578</v>
      </c>
      <c r="B14" s="41">
        <f t="shared" si="0"/>
        <v>3902172.48</v>
      </c>
      <c r="C14" s="41">
        <f t="shared" si="1"/>
        <v>28290750.48</v>
      </c>
      <c r="D14" s="41">
        <v>28290750</v>
      </c>
      <c r="E14" s="41">
        <f t="shared" si="2"/>
        <v>0.48000000044703484</v>
      </c>
    </row>
    <row r="15" spans="1:5" x14ac:dyDescent="0.25">
      <c r="A15" s="41">
        <v>3893621</v>
      </c>
      <c r="B15" s="41">
        <f t="shared" si="0"/>
        <v>622979.36</v>
      </c>
      <c r="C15" s="41">
        <f t="shared" si="1"/>
        <v>4516600.3600000003</v>
      </c>
      <c r="D15" s="41">
        <v>4516600</v>
      </c>
      <c r="E15" s="41">
        <f t="shared" si="2"/>
        <v>0.36000000033527613</v>
      </c>
    </row>
    <row r="16" spans="1:5" x14ac:dyDescent="0.25">
      <c r="A16" s="41">
        <v>3150000</v>
      </c>
      <c r="B16" s="41">
        <f t="shared" si="0"/>
        <v>504000</v>
      </c>
      <c r="C16" s="41">
        <f t="shared" si="1"/>
        <v>3654000</v>
      </c>
      <c r="D16" s="41">
        <v>3654000</v>
      </c>
      <c r="E16" s="41">
        <f t="shared" si="2"/>
        <v>0</v>
      </c>
    </row>
    <row r="17" spans="1:5" x14ac:dyDescent="0.25">
      <c r="A17" s="41">
        <v>22755915</v>
      </c>
      <c r="B17" s="41">
        <f t="shared" si="0"/>
        <v>3640946.4</v>
      </c>
      <c r="C17" s="41">
        <f t="shared" si="1"/>
        <v>26396861.399999999</v>
      </c>
      <c r="D17" s="41">
        <v>26396861</v>
      </c>
      <c r="E17" s="41">
        <f t="shared" si="2"/>
        <v>0.39999999850988388</v>
      </c>
    </row>
    <row r="18" spans="1:5" x14ac:dyDescent="0.25">
      <c r="A18" s="41">
        <v>7152000</v>
      </c>
      <c r="B18" s="41">
        <f t="shared" si="0"/>
        <v>1144320</v>
      </c>
      <c r="C18" s="41">
        <f t="shared" si="1"/>
        <v>8296320</v>
      </c>
      <c r="D18" s="41">
        <v>8296320</v>
      </c>
      <c r="E18" s="41">
        <f t="shared" si="2"/>
        <v>0</v>
      </c>
    </row>
    <row r="19" spans="1:5" x14ac:dyDescent="0.25">
      <c r="A19" s="41">
        <v>26204700</v>
      </c>
      <c r="B19" s="41">
        <f t="shared" si="0"/>
        <v>4192752</v>
      </c>
      <c r="C19" s="41">
        <f t="shared" si="1"/>
        <v>30397452</v>
      </c>
      <c r="D19" s="41">
        <v>30397452</v>
      </c>
      <c r="E19" s="41">
        <f t="shared" si="2"/>
        <v>0</v>
      </c>
    </row>
    <row r="20" spans="1:5" x14ac:dyDescent="0.25">
      <c r="A20" s="41">
        <v>2577400</v>
      </c>
      <c r="B20" s="41"/>
      <c r="C20" s="41">
        <f t="shared" si="1"/>
        <v>2577400</v>
      </c>
      <c r="D20" s="41">
        <v>2577400</v>
      </c>
      <c r="E20" s="41">
        <f t="shared" si="2"/>
        <v>0</v>
      </c>
    </row>
    <row r="21" spans="1:5" x14ac:dyDescent="0.25">
      <c r="A21" s="41">
        <v>1494892</v>
      </c>
      <c r="B21" s="41"/>
      <c r="C21" s="41">
        <f t="shared" si="1"/>
        <v>1494892</v>
      </c>
      <c r="D21" s="41">
        <v>1494892</v>
      </c>
      <c r="E21" s="41">
        <f t="shared" si="2"/>
        <v>0</v>
      </c>
    </row>
    <row r="22" spans="1:5" x14ac:dyDescent="0.25">
      <c r="A22" s="41">
        <v>26460</v>
      </c>
      <c r="B22" s="41">
        <f t="shared" si="0"/>
        <v>4233.6000000000004</v>
      </c>
      <c r="C22" s="41">
        <f t="shared" si="1"/>
        <v>30693.599999999999</v>
      </c>
      <c r="D22" s="41">
        <v>30694</v>
      </c>
      <c r="E22" s="41">
        <f t="shared" si="2"/>
        <v>-0.40000000000145519</v>
      </c>
    </row>
    <row r="23" spans="1:5" x14ac:dyDescent="0.25">
      <c r="A23" s="41">
        <v>9665250</v>
      </c>
      <c r="B23" s="41"/>
      <c r="C23" s="41">
        <f t="shared" si="1"/>
        <v>9665250</v>
      </c>
      <c r="D23" s="41">
        <v>9665250</v>
      </c>
      <c r="E23" s="41">
        <f t="shared" si="2"/>
        <v>0</v>
      </c>
    </row>
    <row r="24" spans="1:5" x14ac:dyDescent="0.25">
      <c r="A24" s="41">
        <v>66150</v>
      </c>
      <c r="B24" s="41">
        <f t="shared" si="0"/>
        <v>10584</v>
      </c>
      <c r="C24" s="41">
        <f t="shared" si="1"/>
        <v>76734</v>
      </c>
      <c r="D24" s="41">
        <v>76734</v>
      </c>
      <c r="E24" s="41">
        <f t="shared" si="2"/>
        <v>0</v>
      </c>
    </row>
    <row r="25" spans="1:5" x14ac:dyDescent="0.25">
      <c r="A25" s="41">
        <v>12758130</v>
      </c>
      <c r="B25" s="41"/>
      <c r="C25" s="41">
        <f t="shared" si="1"/>
        <v>12758130</v>
      </c>
      <c r="D25" s="41">
        <v>12758130</v>
      </c>
      <c r="E25" s="41">
        <f t="shared" si="2"/>
        <v>0</v>
      </c>
    </row>
    <row r="26" spans="1:5" x14ac:dyDescent="0.25">
      <c r="A26" s="41">
        <v>1907276</v>
      </c>
      <c r="B26" s="41"/>
      <c r="C26" s="41">
        <f t="shared" si="1"/>
        <v>1907276</v>
      </c>
      <c r="D26" s="41">
        <v>1907276</v>
      </c>
      <c r="E26" s="41">
        <f t="shared" si="2"/>
        <v>0</v>
      </c>
    </row>
    <row r="27" spans="1:5" x14ac:dyDescent="0.25">
      <c r="A27" s="41">
        <v>1056734</v>
      </c>
      <c r="B27" s="41"/>
      <c r="C27" s="41">
        <f t="shared" si="1"/>
        <v>1056734</v>
      </c>
      <c r="D27" s="41">
        <v>1056734</v>
      </c>
      <c r="E27" s="41">
        <f t="shared" si="2"/>
        <v>0</v>
      </c>
    </row>
    <row r="28" spans="1:5" x14ac:dyDescent="0.25">
      <c r="A28" s="41">
        <v>13531350</v>
      </c>
      <c r="B28" s="41"/>
      <c r="C28" s="41">
        <f t="shared" si="1"/>
        <v>13531350</v>
      </c>
      <c r="D28" s="41">
        <v>13531350</v>
      </c>
      <c r="E28" s="41">
        <f t="shared" si="2"/>
        <v>0</v>
      </c>
    </row>
    <row r="29" spans="1:5" x14ac:dyDescent="0.25">
      <c r="A29" s="41">
        <v>1159830</v>
      </c>
      <c r="B29" s="41"/>
      <c r="C29" s="41">
        <f t="shared" si="1"/>
        <v>1159830</v>
      </c>
      <c r="D29" s="41">
        <v>1159830</v>
      </c>
      <c r="E29" s="41">
        <f t="shared" si="2"/>
        <v>0</v>
      </c>
    </row>
    <row r="30" spans="1:5" x14ac:dyDescent="0.25">
      <c r="A30" s="41">
        <v>97020</v>
      </c>
      <c r="B30" s="41">
        <f t="shared" si="0"/>
        <v>15523.2</v>
      </c>
      <c r="C30" s="41">
        <f t="shared" si="1"/>
        <v>112543.2</v>
      </c>
      <c r="D30" s="41">
        <v>112543</v>
      </c>
      <c r="E30" s="41">
        <f t="shared" si="2"/>
        <v>0.19999999999708962</v>
      </c>
    </row>
    <row r="31" spans="1:5" x14ac:dyDescent="0.25">
      <c r="A31" s="41">
        <v>4500000</v>
      </c>
      <c r="B31" s="41">
        <f t="shared" si="0"/>
        <v>720000</v>
      </c>
      <c r="C31" s="41">
        <f t="shared" si="1"/>
        <v>5220000</v>
      </c>
      <c r="D31" s="41">
        <v>5220000</v>
      </c>
      <c r="E31" s="41">
        <f t="shared" si="2"/>
        <v>0</v>
      </c>
    </row>
    <row r="32" spans="1:5" x14ac:dyDescent="0.25">
      <c r="A32" s="41">
        <v>4845344</v>
      </c>
      <c r="B32" s="41">
        <f t="shared" si="0"/>
        <v>775255.04000000004</v>
      </c>
      <c r="C32" s="41">
        <f t="shared" si="1"/>
        <v>5620599.04</v>
      </c>
      <c r="D32" s="41">
        <v>5620599</v>
      </c>
      <c r="E32" s="41">
        <f t="shared" si="2"/>
        <v>4.0000000037252903E-2</v>
      </c>
    </row>
    <row r="33" spans="1:5" x14ac:dyDescent="0.25">
      <c r="A33" s="41">
        <v>10980000</v>
      </c>
      <c r="B33" s="41">
        <f t="shared" si="0"/>
        <v>1756800</v>
      </c>
      <c r="C33" s="41">
        <f t="shared" si="1"/>
        <v>12736800</v>
      </c>
      <c r="D33" s="41">
        <v>12736800</v>
      </c>
      <c r="E33" s="41">
        <f t="shared" si="2"/>
        <v>0</v>
      </c>
    </row>
    <row r="34" spans="1:5" x14ac:dyDescent="0.25">
      <c r="A34" s="41">
        <v>12180831</v>
      </c>
      <c r="B34" s="41">
        <f t="shared" si="0"/>
        <v>1948932.96</v>
      </c>
      <c r="C34" s="41">
        <f t="shared" si="1"/>
        <v>14129763.960000001</v>
      </c>
      <c r="D34" s="41">
        <v>14129764</v>
      </c>
      <c r="E34" s="41">
        <f t="shared" si="2"/>
        <v>-3.9999999105930328E-2</v>
      </c>
    </row>
    <row r="35" spans="1:5" x14ac:dyDescent="0.25">
      <c r="A35" s="41">
        <v>3552468</v>
      </c>
      <c r="B35" s="41">
        <f t="shared" si="0"/>
        <v>568394.88</v>
      </c>
      <c r="C35" s="41">
        <f t="shared" si="1"/>
        <v>4120862.88</v>
      </c>
      <c r="D35" s="41">
        <v>4120863</v>
      </c>
      <c r="E35" s="41">
        <f t="shared" si="2"/>
        <v>-0.12000000011175871</v>
      </c>
    </row>
    <row r="36" spans="1:5" x14ac:dyDescent="0.25">
      <c r="A36" s="41">
        <v>4000000</v>
      </c>
      <c r="B36" s="41">
        <f t="shared" si="0"/>
        <v>640000</v>
      </c>
      <c r="C36" s="41">
        <f t="shared" si="1"/>
        <v>4640000</v>
      </c>
      <c r="D36" s="41">
        <v>4640000</v>
      </c>
      <c r="E36" s="41">
        <f t="shared" si="2"/>
        <v>0</v>
      </c>
    </row>
    <row r="37" spans="1:5" x14ac:dyDescent="0.25">
      <c r="A37" s="41">
        <f>SUM(A2:A36)</f>
        <v>351409210</v>
      </c>
      <c r="B37" s="41">
        <f t="shared" ref="B37:C37" si="3">SUM(B2:B36)</f>
        <v>46490615.680000007</v>
      </c>
      <c r="C37" s="41">
        <f t="shared" si="3"/>
        <v>397899825.68000001</v>
      </c>
      <c r="D37" s="42">
        <f>SUM(D2:D36)</f>
        <v>397899825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50" zoomScaleNormal="150" zoomScalePageLayoutView="150" workbookViewId="0">
      <selection activeCell="B46" sqref="B46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72" t="s">
        <v>0</v>
      </c>
      <c r="C3" s="72"/>
      <c r="D3" s="72"/>
      <c r="E3" s="72"/>
      <c r="F3" s="72"/>
      <c r="G3" s="8"/>
    </row>
    <row r="4" spans="1:7" ht="15.75" x14ac:dyDescent="0.25">
      <c r="A4" s="7"/>
      <c r="B4" s="72" t="s">
        <v>1</v>
      </c>
      <c r="C4" s="72"/>
      <c r="D4" s="72"/>
      <c r="E4" s="72"/>
      <c r="F4" s="72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73" t="s">
        <v>83</v>
      </c>
      <c r="C6" s="73"/>
      <c r="D6" s="73"/>
      <c r="E6" s="73"/>
      <c r="F6" s="73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74" t="s">
        <v>57</v>
      </c>
      <c r="C8" s="74"/>
      <c r="D8" s="74"/>
      <c r="E8" s="74"/>
      <c r="F8" s="74"/>
      <c r="G8" s="8"/>
    </row>
    <row r="9" spans="1:7" ht="14.25" customHeight="1" x14ac:dyDescent="0.25">
      <c r="A9" s="7"/>
      <c r="B9" s="53"/>
      <c r="C9" s="53"/>
      <c r="D9" s="53"/>
      <c r="E9" s="53"/>
      <c r="F9" s="53"/>
      <c r="G9" s="8"/>
    </row>
    <row r="10" spans="1:7" ht="31.5" customHeight="1" x14ac:dyDescent="0.25">
      <c r="A10" s="7"/>
      <c r="B10" s="52" t="s">
        <v>19</v>
      </c>
      <c r="C10" s="12">
        <v>2449993197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56" t="s">
        <v>53</v>
      </c>
      <c r="D12" s="9"/>
      <c r="E12" s="9"/>
      <c r="F12" s="9"/>
      <c r="G12" s="8"/>
    </row>
    <row r="13" spans="1:7" ht="25.5" customHeight="1" x14ac:dyDescent="0.25">
      <c r="A13" s="7"/>
      <c r="B13" s="39" t="s">
        <v>17</v>
      </c>
      <c r="C13" s="56" t="s">
        <v>54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54" t="s">
        <v>33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86" t="s">
        <v>26</v>
      </c>
      <c r="E16" s="87"/>
      <c r="F16" s="9"/>
      <c r="G16" s="8"/>
    </row>
    <row r="17" spans="1:8" ht="34.5" customHeight="1" x14ac:dyDescent="0.25">
      <c r="A17" s="7"/>
      <c r="B17" s="88" t="s">
        <v>18</v>
      </c>
      <c r="C17" s="89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5998</v>
      </c>
      <c r="E18" s="19">
        <v>4558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1058</v>
      </c>
      <c r="E19" s="19">
        <v>336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8058</v>
      </c>
      <c r="E20" s="19">
        <v>8122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3511</v>
      </c>
      <c r="E21" s="19">
        <v>4228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4546</v>
      </c>
      <c r="E22" s="19">
        <v>3893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0" t="s">
        <v>9</v>
      </c>
      <c r="C25" s="91"/>
      <c r="D25" s="91"/>
      <c r="E25" s="91"/>
      <c r="F25" s="92"/>
      <c r="G25" s="8"/>
    </row>
    <row r="26" spans="1:8" ht="30" x14ac:dyDescent="0.25">
      <c r="A26" s="7"/>
      <c r="B26" s="1" t="s">
        <v>20</v>
      </c>
      <c r="C26" s="2"/>
      <c r="D26" s="3" t="s">
        <v>70</v>
      </c>
      <c r="E26" s="3" t="s">
        <v>39</v>
      </c>
      <c r="F26" s="3" t="s">
        <v>21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5.6691871455576557</v>
      </c>
      <c r="E28" s="24" t="s">
        <v>80</v>
      </c>
      <c r="F28" s="26" t="s">
        <v>22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0.43571605857532886</v>
      </c>
      <c r="E30" s="24" t="s">
        <v>38</v>
      </c>
      <c r="F30" s="26" t="s">
        <v>22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1.8555153563554976</v>
      </c>
      <c r="E32" s="24" t="s">
        <v>16</v>
      </c>
      <c r="F32" s="26" t="s">
        <v>22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3" t="s">
        <v>50</v>
      </c>
      <c r="C34" s="93"/>
      <c r="D34" s="93"/>
      <c r="E34" s="93"/>
      <c r="F34" s="45" t="s">
        <v>22</v>
      </c>
      <c r="G34" s="8"/>
    </row>
    <row r="35" spans="1:7" ht="17.25" customHeight="1" x14ac:dyDescent="0.25">
      <c r="A35" s="7"/>
      <c r="B35" s="83" t="s">
        <v>51</v>
      </c>
      <c r="C35" s="84"/>
      <c r="D35" s="84"/>
      <c r="E35" s="85"/>
      <c r="F35" s="45" t="s">
        <v>22</v>
      </c>
      <c r="G35" s="8"/>
    </row>
    <row r="36" spans="1:7" ht="47.25" customHeight="1" x14ac:dyDescent="0.25">
      <c r="A36" s="7"/>
      <c r="B36" s="94" t="s">
        <v>31</v>
      </c>
      <c r="C36" s="95"/>
      <c r="D36" s="95"/>
      <c r="E36" s="96"/>
      <c r="F36" s="45" t="s">
        <v>22</v>
      </c>
      <c r="G36" s="8"/>
    </row>
    <row r="37" spans="1:7" ht="17.25" customHeight="1" x14ac:dyDescent="0.25">
      <c r="A37" s="7"/>
      <c r="B37" s="83" t="s">
        <v>62</v>
      </c>
      <c r="C37" s="84"/>
      <c r="D37" s="84"/>
      <c r="E37" s="85"/>
      <c r="F37" s="45" t="s">
        <v>22</v>
      </c>
      <c r="G37" s="8"/>
    </row>
    <row r="38" spans="1:7" ht="17.25" customHeight="1" x14ac:dyDescent="0.25">
      <c r="A38" s="7"/>
      <c r="B38" s="83" t="s">
        <v>63</v>
      </c>
      <c r="C38" s="84"/>
      <c r="D38" s="84"/>
      <c r="E38" s="85"/>
      <c r="F38" s="45" t="s">
        <v>22</v>
      </c>
      <c r="G38" s="8"/>
    </row>
    <row r="39" spans="1:7" ht="17.25" customHeight="1" x14ac:dyDescent="0.25">
      <c r="A39" s="7"/>
      <c r="B39" s="83" t="s">
        <v>64</v>
      </c>
      <c r="C39" s="84"/>
      <c r="D39" s="84"/>
      <c r="E39" s="85"/>
      <c r="F39" s="45" t="s">
        <v>22</v>
      </c>
      <c r="G39" s="8"/>
    </row>
    <row r="40" spans="1:7" ht="17.25" customHeight="1" x14ac:dyDescent="0.25">
      <c r="A40" s="7"/>
      <c r="B40" s="83" t="s">
        <v>65</v>
      </c>
      <c r="C40" s="84"/>
      <c r="D40" s="84"/>
      <c r="E40" s="85"/>
      <c r="F40" s="45" t="s">
        <v>22</v>
      </c>
      <c r="G40" s="8"/>
    </row>
    <row r="41" spans="1:7" ht="17.25" customHeight="1" x14ac:dyDescent="0.25">
      <c r="A41" s="7"/>
      <c r="B41" s="83" t="s">
        <v>66</v>
      </c>
      <c r="C41" s="84"/>
      <c r="D41" s="84"/>
      <c r="E41" s="85"/>
      <c r="F41" s="45" t="s">
        <v>22</v>
      </c>
      <c r="G41" s="8"/>
    </row>
    <row r="42" spans="1:7" ht="17.25" customHeight="1" x14ac:dyDescent="0.25">
      <c r="A42" s="7"/>
      <c r="B42" s="83" t="s">
        <v>67</v>
      </c>
      <c r="C42" s="84"/>
      <c r="D42" s="84"/>
      <c r="E42" s="85"/>
      <c r="F42" s="45" t="s">
        <v>22</v>
      </c>
      <c r="G42" s="8"/>
    </row>
    <row r="43" spans="1:7" ht="17.25" customHeight="1" x14ac:dyDescent="0.25">
      <c r="A43" s="7"/>
      <c r="B43" s="50"/>
      <c r="C43" s="50"/>
      <c r="D43" s="50"/>
      <c r="E43" s="50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84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40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98" t="s">
        <v>30</v>
      </c>
      <c r="C49" s="98"/>
      <c r="D49" s="98"/>
      <c r="E49" s="98"/>
      <c r="F49" s="98"/>
      <c r="G49" s="8"/>
    </row>
    <row r="50" spans="1:7" x14ac:dyDescent="0.25">
      <c r="A50" s="7"/>
      <c r="B50" s="97" t="s">
        <v>29</v>
      </c>
      <c r="C50" s="97"/>
      <c r="D50" s="97"/>
      <c r="E50" s="97"/>
      <c r="F50" s="97"/>
      <c r="G50" s="8"/>
    </row>
    <row r="51" spans="1:7" x14ac:dyDescent="0.25">
      <c r="A51" s="7"/>
      <c r="B51" s="97" t="s">
        <v>23</v>
      </c>
      <c r="C51" s="97"/>
      <c r="D51" s="97"/>
      <c r="E51" s="97"/>
      <c r="F51" s="97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55"/>
      <c r="D56" s="55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50" zoomScaleNormal="150" zoomScalePageLayoutView="150" workbookViewId="0">
      <selection activeCell="B46" sqref="B46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72" t="s">
        <v>0</v>
      </c>
      <c r="C3" s="72"/>
      <c r="D3" s="72"/>
      <c r="E3" s="72"/>
      <c r="F3" s="72"/>
      <c r="G3" s="8"/>
    </row>
    <row r="4" spans="1:7" ht="15.75" x14ac:dyDescent="0.25">
      <c r="A4" s="7"/>
      <c r="B4" s="72" t="s">
        <v>1</v>
      </c>
      <c r="C4" s="72"/>
      <c r="D4" s="72"/>
      <c r="E4" s="72"/>
      <c r="F4" s="72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73" t="s">
        <v>83</v>
      </c>
      <c r="C6" s="73"/>
      <c r="D6" s="73"/>
      <c r="E6" s="73"/>
      <c r="F6" s="73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74" t="s">
        <v>57</v>
      </c>
      <c r="C8" s="74"/>
      <c r="D8" s="74"/>
      <c r="E8" s="74"/>
      <c r="F8" s="74"/>
      <c r="G8" s="8"/>
    </row>
    <row r="9" spans="1:7" ht="14.25" customHeight="1" x14ac:dyDescent="0.25">
      <c r="A9" s="7"/>
      <c r="B9" s="59"/>
      <c r="C9" s="59"/>
      <c r="D9" s="59"/>
      <c r="E9" s="59"/>
      <c r="F9" s="59"/>
      <c r="G9" s="8"/>
    </row>
    <row r="10" spans="1:7" ht="31.5" customHeight="1" x14ac:dyDescent="0.25">
      <c r="A10" s="7"/>
      <c r="B10" s="52" t="s">
        <v>19</v>
      </c>
      <c r="C10" s="12">
        <v>2449993197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57" t="s">
        <v>55</v>
      </c>
      <c r="D12" s="9"/>
      <c r="E12" s="9"/>
      <c r="F12" s="9"/>
      <c r="G12" s="8"/>
    </row>
    <row r="13" spans="1:7" ht="25.5" customHeight="1" x14ac:dyDescent="0.25">
      <c r="A13" s="7"/>
      <c r="B13" s="39" t="s">
        <v>17</v>
      </c>
      <c r="C13" s="56" t="s">
        <v>56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58" t="s">
        <v>33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86" t="s">
        <v>26</v>
      </c>
      <c r="E16" s="87"/>
      <c r="F16" s="9"/>
      <c r="G16" s="8"/>
    </row>
    <row r="17" spans="1:8" ht="34.5" customHeight="1" x14ac:dyDescent="0.25">
      <c r="A17" s="7"/>
      <c r="B17" s="88" t="s">
        <v>18</v>
      </c>
      <c r="C17" s="89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639</v>
      </c>
      <c r="E18" s="19">
        <v>193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318</v>
      </c>
      <c r="E19" s="19">
        <v>62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639</v>
      </c>
      <c r="E20" s="19">
        <v>193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380</v>
      </c>
      <c r="E21" s="19">
        <v>80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259</v>
      </c>
      <c r="E22" s="19">
        <v>113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0" t="s">
        <v>9</v>
      </c>
      <c r="C25" s="91"/>
      <c r="D25" s="91"/>
      <c r="E25" s="91"/>
      <c r="F25" s="92"/>
      <c r="G25" s="8"/>
    </row>
    <row r="26" spans="1:8" ht="30" x14ac:dyDescent="0.25">
      <c r="A26" s="7"/>
      <c r="B26" s="1" t="s">
        <v>20</v>
      </c>
      <c r="C26" s="2"/>
      <c r="D26" s="3" t="s">
        <v>70</v>
      </c>
      <c r="E26" s="3" t="s">
        <v>39</v>
      </c>
      <c r="F26" s="3" t="s">
        <v>21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2.0094339622641511</v>
      </c>
      <c r="E28" s="24" t="s">
        <v>81</v>
      </c>
      <c r="F28" s="26" t="s">
        <v>22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0.59467918622848204</v>
      </c>
      <c r="E30" s="24" t="s">
        <v>38</v>
      </c>
      <c r="F30" s="26" t="s">
        <v>22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0.10571457925562558</v>
      </c>
      <c r="E32" s="24" t="s">
        <v>16</v>
      </c>
      <c r="F32" s="26" t="s">
        <v>44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3" t="s">
        <v>50</v>
      </c>
      <c r="C34" s="93"/>
      <c r="D34" s="93"/>
      <c r="E34" s="93"/>
      <c r="F34" s="45" t="s">
        <v>22</v>
      </c>
      <c r="G34" s="8"/>
    </row>
    <row r="35" spans="1:7" ht="17.25" customHeight="1" x14ac:dyDescent="0.25">
      <c r="A35" s="7"/>
      <c r="B35" s="83" t="s">
        <v>68</v>
      </c>
      <c r="C35" s="84"/>
      <c r="D35" s="84"/>
      <c r="E35" s="85"/>
      <c r="F35" s="45" t="s">
        <v>22</v>
      </c>
      <c r="G35" s="8"/>
    </row>
    <row r="36" spans="1:7" ht="47.25" customHeight="1" x14ac:dyDescent="0.25">
      <c r="A36" s="7"/>
      <c r="B36" s="94" t="s">
        <v>31</v>
      </c>
      <c r="C36" s="95"/>
      <c r="D36" s="95"/>
      <c r="E36" s="96"/>
      <c r="F36" s="45" t="s">
        <v>22</v>
      </c>
      <c r="G36" s="8"/>
    </row>
    <row r="37" spans="1:7" ht="17.25" customHeight="1" x14ac:dyDescent="0.25">
      <c r="A37" s="7"/>
      <c r="B37" s="99" t="s">
        <v>62</v>
      </c>
      <c r="C37" s="100"/>
      <c r="D37" s="100"/>
      <c r="E37" s="101"/>
      <c r="F37" s="45" t="s">
        <v>44</v>
      </c>
      <c r="G37" s="8"/>
    </row>
    <row r="38" spans="1:7" ht="17.25" customHeight="1" x14ac:dyDescent="0.25">
      <c r="A38" s="7"/>
      <c r="B38" s="83" t="s">
        <v>63</v>
      </c>
      <c r="C38" s="84"/>
      <c r="D38" s="84"/>
      <c r="E38" s="85"/>
      <c r="F38" s="45" t="s">
        <v>22</v>
      </c>
      <c r="G38" s="8"/>
    </row>
    <row r="39" spans="1:7" ht="17.25" customHeight="1" x14ac:dyDescent="0.25">
      <c r="A39" s="7"/>
      <c r="B39" s="83" t="s">
        <v>69</v>
      </c>
      <c r="C39" s="84"/>
      <c r="D39" s="84"/>
      <c r="E39" s="85"/>
      <c r="F39" s="45" t="s">
        <v>22</v>
      </c>
      <c r="G39" s="8"/>
    </row>
    <row r="40" spans="1:7" ht="17.25" customHeight="1" x14ac:dyDescent="0.25">
      <c r="A40" s="7"/>
      <c r="B40" s="83" t="s">
        <v>42</v>
      </c>
      <c r="C40" s="84"/>
      <c r="D40" s="84"/>
      <c r="E40" s="85"/>
      <c r="F40" s="45" t="s">
        <v>45</v>
      </c>
      <c r="G40" s="8"/>
    </row>
    <row r="41" spans="1:7" ht="17.25" customHeight="1" x14ac:dyDescent="0.25">
      <c r="A41" s="7"/>
      <c r="B41" s="83" t="s">
        <v>41</v>
      </c>
      <c r="C41" s="84"/>
      <c r="D41" s="84"/>
      <c r="E41" s="85"/>
      <c r="F41" s="45" t="s">
        <v>45</v>
      </c>
      <c r="G41" s="8"/>
    </row>
    <row r="42" spans="1:7" ht="17.25" customHeight="1" x14ac:dyDescent="0.25">
      <c r="A42" s="7"/>
      <c r="B42" s="83" t="s">
        <v>43</v>
      </c>
      <c r="C42" s="84"/>
      <c r="D42" s="84"/>
      <c r="E42" s="85"/>
      <c r="F42" s="45" t="s">
        <v>45</v>
      </c>
      <c r="G42" s="8"/>
    </row>
    <row r="43" spans="1:7" ht="17.25" customHeight="1" x14ac:dyDescent="0.25">
      <c r="A43" s="7"/>
      <c r="B43" s="50"/>
      <c r="C43" s="50"/>
      <c r="D43" s="50"/>
      <c r="E43" s="50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84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46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98" t="s">
        <v>30</v>
      </c>
      <c r="C49" s="98"/>
      <c r="D49" s="98"/>
      <c r="E49" s="98"/>
      <c r="F49" s="98"/>
      <c r="G49" s="8"/>
    </row>
    <row r="50" spans="1:7" x14ac:dyDescent="0.25">
      <c r="A50" s="7"/>
      <c r="B50" s="97" t="s">
        <v>29</v>
      </c>
      <c r="C50" s="97"/>
      <c r="D50" s="97"/>
      <c r="E50" s="97"/>
      <c r="F50" s="97"/>
      <c r="G50" s="8"/>
    </row>
    <row r="51" spans="1:7" x14ac:dyDescent="0.25">
      <c r="A51" s="7"/>
      <c r="B51" s="97" t="s">
        <v>23</v>
      </c>
      <c r="C51" s="97"/>
      <c r="D51" s="97"/>
      <c r="E51" s="97"/>
      <c r="F51" s="97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55"/>
      <c r="D56" s="55"/>
    </row>
  </sheetData>
  <mergeCells count="19"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  <mergeCell ref="B51:F51"/>
    <mergeCell ref="B39:E39"/>
    <mergeCell ref="B40:E40"/>
    <mergeCell ref="B41:E41"/>
    <mergeCell ref="B42:E42"/>
    <mergeCell ref="B49:F49"/>
    <mergeCell ref="B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topLeftCell="A23" zoomScale="125" zoomScaleNormal="125" zoomScalePageLayoutView="125" workbookViewId="0">
      <selection activeCell="B25" sqref="B25:F34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3.7109375" customWidth="1"/>
    <col min="4" max="5" width="21.140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72" t="s">
        <v>0</v>
      </c>
      <c r="C3" s="72"/>
      <c r="D3" s="72"/>
      <c r="E3" s="72"/>
      <c r="F3" s="72"/>
      <c r="G3" s="8"/>
    </row>
    <row r="4" spans="1:7" ht="15.75" x14ac:dyDescent="0.25">
      <c r="A4" s="7"/>
      <c r="B4" s="72" t="s">
        <v>1</v>
      </c>
      <c r="C4" s="72"/>
      <c r="D4" s="72"/>
      <c r="E4" s="72"/>
      <c r="F4" s="72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73" t="s">
        <v>83</v>
      </c>
      <c r="C6" s="73"/>
      <c r="D6" s="73"/>
      <c r="E6" s="73"/>
      <c r="F6" s="73"/>
      <c r="G6" s="8"/>
    </row>
    <row r="7" spans="1:7" ht="15.75" x14ac:dyDescent="0.25">
      <c r="A7" s="7"/>
      <c r="B7" s="61"/>
      <c r="C7" s="61"/>
      <c r="D7" s="61"/>
      <c r="E7" s="61"/>
      <c r="F7" s="61"/>
      <c r="G7" s="8"/>
    </row>
    <row r="8" spans="1:7" ht="78.75" customHeight="1" x14ac:dyDescent="0.25">
      <c r="A8" s="7"/>
      <c r="B8" s="74" t="s">
        <v>57</v>
      </c>
      <c r="C8" s="74"/>
      <c r="D8" s="74"/>
      <c r="E8" s="74"/>
      <c r="F8" s="74"/>
      <c r="G8" s="8"/>
    </row>
    <row r="9" spans="1:7" ht="9" customHeight="1" x14ac:dyDescent="0.25">
      <c r="A9" s="7"/>
      <c r="B9" s="60"/>
      <c r="C9" s="60"/>
      <c r="D9" s="60"/>
      <c r="E9" s="60"/>
      <c r="F9" s="60"/>
      <c r="G9" s="8"/>
    </row>
    <row r="10" spans="1:7" ht="30" customHeight="1" x14ac:dyDescent="0.25">
      <c r="A10" s="7"/>
      <c r="B10" s="52" t="s">
        <v>19</v>
      </c>
      <c r="C10" s="12">
        <v>2449993197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35.25" customHeight="1" x14ac:dyDescent="0.25">
      <c r="A12" s="7"/>
      <c r="B12" s="38" t="s">
        <v>2</v>
      </c>
      <c r="C12" s="104" t="s">
        <v>79</v>
      </c>
      <c r="D12" s="105"/>
      <c r="E12" s="9"/>
      <c r="F12" s="9"/>
      <c r="G12" s="8"/>
    </row>
    <row r="13" spans="1:7" ht="25.5" customHeight="1" x14ac:dyDescent="0.25">
      <c r="A13" s="7"/>
      <c r="B13" s="39" t="s">
        <v>17</v>
      </c>
      <c r="C13" s="102"/>
      <c r="D13" s="103"/>
      <c r="E13" s="9"/>
      <c r="F13" s="9"/>
      <c r="G13" s="8"/>
    </row>
    <row r="14" spans="1:7" ht="25.5" customHeight="1" x14ac:dyDescent="0.25">
      <c r="A14" s="7"/>
      <c r="B14" s="40" t="s">
        <v>3</v>
      </c>
      <c r="C14" s="106" t="s">
        <v>47</v>
      </c>
      <c r="D14" s="107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86" t="s">
        <v>26</v>
      </c>
      <c r="E16" s="87"/>
      <c r="F16" s="9"/>
      <c r="G16" s="8"/>
    </row>
    <row r="17" spans="1:8" ht="34.5" customHeight="1" x14ac:dyDescent="0.25">
      <c r="A17" s="7"/>
      <c r="B17" s="88" t="s">
        <v>18</v>
      </c>
      <c r="C17" s="89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62">
        <f>+'cabar construcciones'!D18*0.8+'Constructora CB SAS'!D18*0.2</f>
        <v>4926.2000000000007</v>
      </c>
      <c r="E18" s="62">
        <f>+'cabar construcciones'!E18*0.8+'Constructora CB SAS'!E18*0.2</f>
        <v>3685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62">
        <f>+'cabar construcciones'!D19*0.8+'Constructora CB SAS'!D19*0.2</f>
        <v>910.00000000000011</v>
      </c>
      <c r="E19" s="62">
        <f>+'cabar construcciones'!E19*0.8+'Constructora CB SAS'!E19*0.2</f>
        <v>281.2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62">
        <f>+'cabar construcciones'!D20*0.8+'Constructora CB SAS'!D20*0.2</f>
        <v>6574.2000000000007</v>
      </c>
      <c r="E20" s="62">
        <f>+'cabar construcciones'!E20*0.8+'Constructora CB SAS'!E20*0.2</f>
        <v>6536.2000000000007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62">
        <f>+'cabar construcciones'!D21*0.8+'Constructora CB SAS'!D21*0.2</f>
        <v>2884.8</v>
      </c>
      <c r="E21" s="62">
        <f>+'cabar construcciones'!E21*0.8+'Constructora CB SAS'!E21*0.2</f>
        <v>3398.4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62">
        <f>+'cabar construcciones'!D22*0.8+'Constructora CB SAS'!D22*0.2</f>
        <v>3688.6000000000004</v>
      </c>
      <c r="E22" s="62">
        <f>+'cabar construcciones'!E22*0.8+'Constructora CB SAS'!E22*0.2</f>
        <v>3137</v>
      </c>
      <c r="F22" s="9"/>
      <c r="G22" s="8"/>
    </row>
    <row r="23" spans="1:8" x14ac:dyDescent="0.25">
      <c r="A23" s="7"/>
      <c r="B23" s="9"/>
      <c r="C23" s="9"/>
      <c r="D23" s="34"/>
      <c r="E23" s="9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0" t="s">
        <v>48</v>
      </c>
      <c r="C25" s="91"/>
      <c r="D25" s="91"/>
      <c r="E25" s="91"/>
      <c r="F25" s="92"/>
      <c r="G25" s="8"/>
    </row>
    <row r="26" spans="1:8" ht="30" x14ac:dyDescent="0.25">
      <c r="A26" s="7"/>
      <c r="B26" s="1" t="s">
        <v>20</v>
      </c>
      <c r="C26" s="2"/>
      <c r="D26" s="3" t="s">
        <v>70</v>
      </c>
      <c r="E26" s="3" t="s">
        <v>76</v>
      </c>
      <c r="F26" s="3" t="s">
        <v>21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5.4134065934065934</v>
      </c>
      <c r="E28" s="24" t="s">
        <v>82</v>
      </c>
      <c r="F28" s="26" t="s">
        <v>22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0.43880624258464906</v>
      </c>
      <c r="E30" s="24" t="s">
        <v>38</v>
      </c>
      <c r="F30" s="26" t="s">
        <v>22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37">
        <f>(D22*1000000)/C10</f>
        <v>1.5055552009355235</v>
      </c>
      <c r="E32" s="24" t="s">
        <v>16</v>
      </c>
      <c r="F32" s="26" t="s">
        <v>22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3" t="s">
        <v>49</v>
      </c>
      <c r="C34" s="93"/>
      <c r="D34" s="93"/>
      <c r="E34" s="93"/>
      <c r="F34" s="45" t="s">
        <v>22</v>
      </c>
      <c r="G34" s="8"/>
    </row>
    <row r="35" spans="1:7" x14ac:dyDescent="0.25">
      <c r="A35" s="7"/>
      <c r="B35" s="9"/>
      <c r="C35" s="9"/>
      <c r="D35" s="9"/>
      <c r="E35" s="9"/>
      <c r="F35" s="9"/>
      <c r="G35" s="8"/>
    </row>
    <row r="36" spans="1:7" x14ac:dyDescent="0.25">
      <c r="A36" s="7"/>
      <c r="B36" s="9" t="s">
        <v>84</v>
      </c>
      <c r="C36" s="9"/>
      <c r="D36" s="9"/>
      <c r="E36" s="9"/>
      <c r="F36" s="9"/>
      <c r="G36" s="8"/>
    </row>
    <row r="37" spans="1:7" x14ac:dyDescent="0.25">
      <c r="A37" s="7"/>
      <c r="B37" s="9"/>
      <c r="C37" s="9"/>
      <c r="D37" s="9"/>
      <c r="E37" s="9"/>
      <c r="F37" s="9"/>
      <c r="G37" s="8"/>
    </row>
    <row r="38" spans="1:7" x14ac:dyDescent="0.25">
      <c r="A38" s="7"/>
      <c r="B38" s="9"/>
      <c r="C38" s="9"/>
      <c r="D38" s="9"/>
      <c r="E38" s="9"/>
      <c r="F38" s="9"/>
      <c r="G38" s="8"/>
    </row>
    <row r="39" spans="1:7" x14ac:dyDescent="0.25">
      <c r="A39" s="7"/>
      <c r="B39" s="9"/>
      <c r="C39" s="9"/>
      <c r="D39" s="9"/>
      <c r="E39" s="9"/>
      <c r="F39" s="9"/>
      <c r="G39" s="8"/>
    </row>
    <row r="40" spans="1:7" x14ac:dyDescent="0.25">
      <c r="A40" s="7"/>
      <c r="B40" s="98" t="s">
        <v>30</v>
      </c>
      <c r="C40" s="98"/>
      <c r="D40" s="98"/>
      <c r="E40" s="98"/>
      <c r="F40" s="98"/>
      <c r="G40" s="8"/>
    </row>
    <row r="41" spans="1:7" x14ac:dyDescent="0.25">
      <c r="A41" s="7"/>
      <c r="B41" s="97" t="s">
        <v>29</v>
      </c>
      <c r="C41" s="97"/>
      <c r="D41" s="97"/>
      <c r="E41" s="97"/>
      <c r="F41" s="97"/>
      <c r="G41" s="8"/>
    </row>
    <row r="42" spans="1:7" x14ac:dyDescent="0.25">
      <c r="A42" s="7"/>
      <c r="B42" s="97" t="s">
        <v>23</v>
      </c>
      <c r="C42" s="97"/>
      <c r="D42" s="97"/>
      <c r="E42" s="97"/>
      <c r="F42" s="97"/>
      <c r="G42" s="8"/>
    </row>
    <row r="43" spans="1:7" ht="15.75" thickBot="1" x14ac:dyDescent="0.3">
      <c r="A43" s="14"/>
      <c r="B43" s="15"/>
      <c r="C43" s="15"/>
      <c r="D43" s="15"/>
      <c r="E43" s="15"/>
      <c r="F43" s="15"/>
      <c r="G43" s="16"/>
    </row>
    <row r="44" spans="1:7" ht="15.75" thickTop="1" x14ac:dyDescent="0.25"/>
  </sheetData>
  <mergeCells count="14">
    <mergeCell ref="B41:F41"/>
    <mergeCell ref="B42:F42"/>
    <mergeCell ref="C14:D14"/>
    <mergeCell ref="D16:E16"/>
    <mergeCell ref="B17:C17"/>
    <mergeCell ref="B25:F25"/>
    <mergeCell ref="B34:E34"/>
    <mergeCell ref="B40:F40"/>
    <mergeCell ref="C13:D13"/>
    <mergeCell ref="B3:F3"/>
    <mergeCell ref="B4:F4"/>
    <mergeCell ref="B6:F6"/>
    <mergeCell ref="B8:F8"/>
    <mergeCell ref="C12:D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50" zoomScaleNormal="150" zoomScalePageLayoutView="150" workbookViewId="0">
      <selection activeCell="B46" sqref="B46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72" t="s">
        <v>0</v>
      </c>
      <c r="C3" s="72"/>
      <c r="D3" s="72"/>
      <c r="E3" s="72"/>
      <c r="F3" s="72"/>
      <c r="G3" s="8"/>
    </row>
    <row r="4" spans="1:7" ht="15.75" x14ac:dyDescent="0.25">
      <c r="A4" s="7"/>
      <c r="B4" s="72" t="s">
        <v>1</v>
      </c>
      <c r="C4" s="72"/>
      <c r="D4" s="72"/>
      <c r="E4" s="72"/>
      <c r="F4" s="72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73" t="s">
        <v>83</v>
      </c>
      <c r="C6" s="73"/>
      <c r="D6" s="73"/>
      <c r="E6" s="73"/>
      <c r="F6" s="73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74" t="s">
        <v>57</v>
      </c>
      <c r="C8" s="74"/>
      <c r="D8" s="74"/>
      <c r="E8" s="74"/>
      <c r="F8" s="74"/>
      <c r="G8" s="8"/>
    </row>
    <row r="9" spans="1:7" ht="14.25" customHeight="1" x14ac:dyDescent="0.25">
      <c r="A9" s="7"/>
      <c r="B9" s="63"/>
      <c r="C9" s="63"/>
      <c r="D9" s="63"/>
      <c r="E9" s="63"/>
      <c r="F9" s="63"/>
      <c r="G9" s="8"/>
    </row>
    <row r="10" spans="1:7" ht="31.5" customHeight="1" x14ac:dyDescent="0.25">
      <c r="A10" s="7"/>
      <c r="B10" s="52" t="s">
        <v>19</v>
      </c>
      <c r="C10" s="12">
        <v>2449993197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56" t="s">
        <v>58</v>
      </c>
      <c r="D12" s="9"/>
      <c r="E12" s="9"/>
      <c r="F12" s="9"/>
      <c r="G12" s="8"/>
    </row>
    <row r="13" spans="1:7" ht="25.5" customHeight="1" x14ac:dyDescent="0.25">
      <c r="A13" s="7"/>
      <c r="B13" s="39" t="s">
        <v>17</v>
      </c>
      <c r="C13" s="56" t="s">
        <v>59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64" t="s">
        <v>33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86" t="s">
        <v>26</v>
      </c>
      <c r="E16" s="87"/>
      <c r="F16" s="9"/>
      <c r="G16" s="8"/>
    </row>
    <row r="17" spans="1:8" ht="34.5" customHeight="1" x14ac:dyDescent="0.25">
      <c r="A17" s="7"/>
      <c r="B17" s="88" t="s">
        <v>18</v>
      </c>
      <c r="C17" s="89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1256</v>
      </c>
      <c r="E18" s="19">
        <v>1616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17</v>
      </c>
      <c r="E19" s="19">
        <v>37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1574</v>
      </c>
      <c r="E20" s="19">
        <v>2114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101</v>
      </c>
      <c r="E21" s="19">
        <v>123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1474</v>
      </c>
      <c r="E22" s="19">
        <v>1991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0" t="s">
        <v>9</v>
      </c>
      <c r="C25" s="91"/>
      <c r="D25" s="91"/>
      <c r="E25" s="91"/>
      <c r="F25" s="92"/>
      <c r="G25" s="8"/>
    </row>
    <row r="26" spans="1:8" ht="30" x14ac:dyDescent="0.25">
      <c r="A26" s="7"/>
      <c r="B26" s="1" t="s">
        <v>20</v>
      </c>
      <c r="C26" s="2"/>
      <c r="D26" s="3" t="s">
        <v>70</v>
      </c>
      <c r="E26" s="3" t="s">
        <v>39</v>
      </c>
      <c r="F26" s="3" t="s">
        <v>21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73.882352941176464</v>
      </c>
      <c r="E28" s="24" t="s">
        <v>82</v>
      </c>
      <c r="F28" s="26" t="s">
        <v>22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6.4167725540025408E-2</v>
      </c>
      <c r="E30" s="24" t="s">
        <v>38</v>
      </c>
      <c r="F30" s="26" t="s">
        <v>22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66">
        <f>(D22*1000000)/C10</f>
        <v>0.60163432364012392</v>
      </c>
      <c r="E32" s="24" t="s">
        <v>16</v>
      </c>
      <c r="F32" s="26" t="s">
        <v>22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3" t="s">
        <v>50</v>
      </c>
      <c r="C34" s="93"/>
      <c r="D34" s="93"/>
      <c r="E34" s="93"/>
      <c r="F34" s="45" t="s">
        <v>22</v>
      </c>
      <c r="G34" s="8"/>
    </row>
    <row r="35" spans="1:7" ht="17.25" customHeight="1" x14ac:dyDescent="0.25">
      <c r="A35" s="7"/>
      <c r="B35" s="83" t="s">
        <v>51</v>
      </c>
      <c r="C35" s="84"/>
      <c r="D35" s="84"/>
      <c r="E35" s="85"/>
      <c r="F35" s="45" t="s">
        <v>22</v>
      </c>
      <c r="G35" s="8"/>
    </row>
    <row r="36" spans="1:7" ht="47.25" customHeight="1" x14ac:dyDescent="0.25">
      <c r="A36" s="7"/>
      <c r="B36" s="94" t="s">
        <v>31</v>
      </c>
      <c r="C36" s="95"/>
      <c r="D36" s="95"/>
      <c r="E36" s="96"/>
      <c r="F36" s="45" t="s">
        <v>22</v>
      </c>
      <c r="G36" s="8"/>
    </row>
    <row r="37" spans="1:7" ht="17.25" customHeight="1" x14ac:dyDescent="0.25">
      <c r="A37" s="7"/>
      <c r="B37" s="83" t="s">
        <v>71</v>
      </c>
      <c r="C37" s="84"/>
      <c r="D37" s="84"/>
      <c r="E37" s="85"/>
      <c r="F37" s="45" t="s">
        <v>45</v>
      </c>
      <c r="G37" s="8"/>
    </row>
    <row r="38" spans="1:7" ht="17.25" customHeight="1" x14ac:dyDescent="0.25">
      <c r="A38" s="7"/>
      <c r="B38" s="83" t="s">
        <v>72</v>
      </c>
      <c r="C38" s="84"/>
      <c r="D38" s="84"/>
      <c r="E38" s="85"/>
      <c r="F38" s="45" t="s">
        <v>22</v>
      </c>
      <c r="G38" s="8"/>
    </row>
    <row r="39" spans="1:7" ht="17.25" customHeight="1" x14ac:dyDescent="0.25">
      <c r="A39" s="7"/>
      <c r="B39" s="83" t="s">
        <v>73</v>
      </c>
      <c r="C39" s="84"/>
      <c r="D39" s="84"/>
      <c r="E39" s="85"/>
      <c r="F39" s="45" t="s">
        <v>22</v>
      </c>
      <c r="G39" s="8"/>
    </row>
    <row r="40" spans="1:7" ht="17.25" customHeight="1" x14ac:dyDescent="0.25">
      <c r="A40" s="7"/>
      <c r="B40" s="83" t="s">
        <v>74</v>
      </c>
      <c r="C40" s="84"/>
      <c r="D40" s="84"/>
      <c r="E40" s="85"/>
      <c r="F40" s="45" t="s">
        <v>45</v>
      </c>
      <c r="G40" s="8"/>
    </row>
    <row r="41" spans="1:7" ht="17.25" customHeight="1" x14ac:dyDescent="0.25">
      <c r="A41" s="7"/>
      <c r="B41" s="83" t="s">
        <v>41</v>
      </c>
      <c r="C41" s="84"/>
      <c r="D41" s="84"/>
      <c r="E41" s="85"/>
      <c r="F41" s="45" t="s">
        <v>45</v>
      </c>
      <c r="G41" s="8"/>
    </row>
    <row r="42" spans="1:7" ht="17.25" customHeight="1" x14ac:dyDescent="0.25">
      <c r="A42" s="7"/>
      <c r="B42" s="83" t="s">
        <v>43</v>
      </c>
      <c r="C42" s="84"/>
      <c r="D42" s="84"/>
      <c r="E42" s="85"/>
      <c r="F42" s="45" t="s">
        <v>45</v>
      </c>
      <c r="G42" s="8"/>
    </row>
    <row r="43" spans="1:7" ht="17.25" customHeight="1" x14ac:dyDescent="0.25">
      <c r="A43" s="7"/>
      <c r="B43" s="50"/>
      <c r="C43" s="50"/>
      <c r="D43" s="50"/>
      <c r="E43" s="50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84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75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98" t="s">
        <v>30</v>
      </c>
      <c r="C49" s="98"/>
      <c r="D49" s="98"/>
      <c r="E49" s="98"/>
      <c r="F49" s="98"/>
      <c r="G49" s="8"/>
    </row>
    <row r="50" spans="1:7" x14ac:dyDescent="0.25">
      <c r="A50" s="7"/>
      <c r="B50" s="97" t="s">
        <v>29</v>
      </c>
      <c r="C50" s="97"/>
      <c r="D50" s="97"/>
      <c r="E50" s="97"/>
      <c r="F50" s="97"/>
      <c r="G50" s="8"/>
    </row>
    <row r="51" spans="1:7" x14ac:dyDescent="0.25">
      <c r="A51" s="7"/>
      <c r="B51" s="97" t="s">
        <v>23</v>
      </c>
      <c r="C51" s="97"/>
      <c r="D51" s="97"/>
      <c r="E51" s="97"/>
      <c r="F51" s="97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55"/>
      <c r="D56" s="55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view="pageBreakPreview" zoomScale="150" zoomScaleNormal="150" zoomScalePageLayoutView="150" workbookViewId="0">
      <selection activeCell="B46" sqref="B46"/>
    </sheetView>
  </sheetViews>
  <sheetFormatPr baseColWidth="10" defaultRowHeight="15" x14ac:dyDescent="0.25"/>
  <cols>
    <col min="1" max="1" width="3.42578125" customWidth="1"/>
    <col min="2" max="2" width="35.42578125" customWidth="1"/>
    <col min="3" max="3" width="23.7109375" customWidth="1"/>
    <col min="4" max="4" width="21.140625" customWidth="1"/>
    <col min="5" max="5" width="21.28515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72" t="s">
        <v>0</v>
      </c>
      <c r="C3" s="72"/>
      <c r="D3" s="72"/>
      <c r="E3" s="72"/>
      <c r="F3" s="72"/>
      <c r="G3" s="8"/>
    </row>
    <row r="4" spans="1:7" ht="15.75" x14ac:dyDescent="0.25">
      <c r="A4" s="7"/>
      <c r="B4" s="72" t="s">
        <v>1</v>
      </c>
      <c r="C4" s="72"/>
      <c r="D4" s="72"/>
      <c r="E4" s="72"/>
      <c r="F4" s="72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73" t="s">
        <v>83</v>
      </c>
      <c r="C6" s="73"/>
      <c r="D6" s="73"/>
      <c r="E6" s="73"/>
      <c r="F6" s="73"/>
      <c r="G6" s="8"/>
    </row>
    <row r="7" spans="1:7" ht="15.75" x14ac:dyDescent="0.25">
      <c r="A7" s="7"/>
      <c r="B7" s="10"/>
      <c r="C7" s="10"/>
      <c r="D7" s="10"/>
      <c r="E7" s="10"/>
      <c r="F7" s="10"/>
      <c r="G7" s="8"/>
    </row>
    <row r="8" spans="1:7" ht="76.5" customHeight="1" x14ac:dyDescent="0.25">
      <c r="A8" s="7"/>
      <c r="B8" s="74" t="s">
        <v>57</v>
      </c>
      <c r="C8" s="74"/>
      <c r="D8" s="74"/>
      <c r="E8" s="74"/>
      <c r="F8" s="74"/>
      <c r="G8" s="8"/>
    </row>
    <row r="9" spans="1:7" ht="14.25" customHeight="1" x14ac:dyDescent="0.25">
      <c r="A9" s="7"/>
      <c r="B9" s="63"/>
      <c r="C9" s="63"/>
      <c r="D9" s="63"/>
      <c r="E9" s="63"/>
      <c r="F9" s="63"/>
      <c r="G9" s="8"/>
    </row>
    <row r="10" spans="1:7" ht="31.5" customHeight="1" x14ac:dyDescent="0.25">
      <c r="A10" s="7"/>
      <c r="B10" s="52" t="s">
        <v>19</v>
      </c>
      <c r="C10" s="12">
        <v>2449993197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51" customHeight="1" x14ac:dyDescent="0.25">
      <c r="A12" s="7"/>
      <c r="B12" s="38" t="s">
        <v>2</v>
      </c>
      <c r="C12" s="65" t="s">
        <v>60</v>
      </c>
      <c r="D12" s="9"/>
      <c r="E12" s="9"/>
      <c r="F12" s="9"/>
      <c r="G12" s="8"/>
    </row>
    <row r="13" spans="1:7" ht="25.5" customHeight="1" x14ac:dyDescent="0.25">
      <c r="A13" s="7"/>
      <c r="B13" s="39" t="s">
        <v>17</v>
      </c>
      <c r="C13" s="56" t="s">
        <v>61</v>
      </c>
      <c r="D13" s="9"/>
      <c r="E13" s="9"/>
      <c r="F13" s="9"/>
      <c r="G13" s="8"/>
    </row>
    <row r="14" spans="1:7" ht="25.5" customHeight="1" x14ac:dyDescent="0.25">
      <c r="A14" s="7"/>
      <c r="B14" s="40" t="s">
        <v>3</v>
      </c>
      <c r="C14" s="64" t="s">
        <v>33</v>
      </c>
      <c r="D14" s="9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86" t="s">
        <v>26</v>
      </c>
      <c r="E16" s="87"/>
      <c r="F16" s="9"/>
      <c r="G16" s="8"/>
    </row>
    <row r="17" spans="1:8" ht="34.5" customHeight="1" x14ac:dyDescent="0.25">
      <c r="A17" s="7"/>
      <c r="B17" s="88" t="s">
        <v>18</v>
      </c>
      <c r="C17" s="89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19">
        <v>1344</v>
      </c>
      <c r="E18" s="19">
        <v>1484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19">
        <v>17</v>
      </c>
      <c r="E19" s="19">
        <v>21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19">
        <v>1753</v>
      </c>
      <c r="E20" s="19">
        <v>1877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19">
        <v>474</v>
      </c>
      <c r="E21" s="19">
        <v>598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19">
        <v>1279</v>
      </c>
      <c r="E22" s="19">
        <v>1279</v>
      </c>
      <c r="F22" s="9"/>
      <c r="G22" s="8"/>
    </row>
    <row r="23" spans="1:8" x14ac:dyDescent="0.25">
      <c r="A23" s="7"/>
      <c r="B23" s="9"/>
      <c r="C23" s="9"/>
      <c r="D23" s="34"/>
      <c r="E23" s="34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0" t="s">
        <v>9</v>
      </c>
      <c r="C25" s="91"/>
      <c r="D25" s="91"/>
      <c r="E25" s="91"/>
      <c r="F25" s="92"/>
      <c r="G25" s="8"/>
    </row>
    <row r="26" spans="1:8" ht="30" x14ac:dyDescent="0.25">
      <c r="A26" s="7"/>
      <c r="B26" s="1" t="s">
        <v>20</v>
      </c>
      <c r="C26" s="2"/>
      <c r="D26" s="3" t="s">
        <v>70</v>
      </c>
      <c r="E26" s="3" t="s">
        <v>39</v>
      </c>
      <c r="F26" s="3" t="s">
        <v>21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23">
        <f>+D18/D19</f>
        <v>79.058823529411768</v>
      </c>
      <c r="E28" s="24" t="s">
        <v>80</v>
      </c>
      <c r="F28" s="26" t="s">
        <v>22</v>
      </c>
      <c r="G28" s="8"/>
    </row>
    <row r="29" spans="1:8" ht="17.25" customHeight="1" x14ac:dyDescent="0.25">
      <c r="A29" s="7"/>
      <c r="B29" s="20" t="s">
        <v>12</v>
      </c>
      <c r="C29" s="21"/>
      <c r="D29" s="21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25">
        <f>(D21/D20)</f>
        <v>0.27039361095265257</v>
      </c>
      <c r="E30" s="24" t="s">
        <v>38</v>
      </c>
      <c r="F30" s="26" t="s">
        <v>22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66">
        <f>(D22*1000000)/C10</f>
        <v>0.52204226589940206</v>
      </c>
      <c r="E32" s="24" t="s">
        <v>16</v>
      </c>
      <c r="F32" s="26" t="s">
        <v>22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3" t="s">
        <v>50</v>
      </c>
      <c r="C34" s="93"/>
      <c r="D34" s="93"/>
      <c r="E34" s="93"/>
      <c r="F34" s="45" t="s">
        <v>22</v>
      </c>
      <c r="G34" s="8"/>
    </row>
    <row r="35" spans="1:7" ht="17.25" customHeight="1" x14ac:dyDescent="0.25">
      <c r="A35" s="7"/>
      <c r="B35" s="83" t="s">
        <v>51</v>
      </c>
      <c r="C35" s="84"/>
      <c r="D35" s="84"/>
      <c r="E35" s="85"/>
      <c r="F35" s="45" t="s">
        <v>22</v>
      </c>
      <c r="G35" s="8"/>
    </row>
    <row r="36" spans="1:7" ht="47.25" customHeight="1" x14ac:dyDescent="0.25">
      <c r="A36" s="7"/>
      <c r="B36" s="94" t="s">
        <v>31</v>
      </c>
      <c r="C36" s="95"/>
      <c r="D36" s="95"/>
      <c r="E36" s="96"/>
      <c r="F36" s="45" t="s">
        <v>22</v>
      </c>
      <c r="G36" s="8"/>
    </row>
    <row r="37" spans="1:7" ht="17.25" customHeight="1" x14ac:dyDescent="0.25">
      <c r="A37" s="7"/>
      <c r="B37" s="83" t="s">
        <v>71</v>
      </c>
      <c r="C37" s="84"/>
      <c r="D37" s="84"/>
      <c r="E37" s="85"/>
      <c r="F37" s="45" t="s">
        <v>45</v>
      </c>
      <c r="G37" s="8"/>
    </row>
    <row r="38" spans="1:7" ht="17.25" customHeight="1" x14ac:dyDescent="0.25">
      <c r="A38" s="7"/>
      <c r="B38" s="83" t="s">
        <v>72</v>
      </c>
      <c r="C38" s="84"/>
      <c r="D38" s="84"/>
      <c r="E38" s="85"/>
      <c r="F38" s="45" t="s">
        <v>22</v>
      </c>
      <c r="G38" s="8"/>
    </row>
    <row r="39" spans="1:7" ht="17.25" customHeight="1" x14ac:dyDescent="0.25">
      <c r="A39" s="7"/>
      <c r="B39" s="83" t="s">
        <v>73</v>
      </c>
      <c r="C39" s="84"/>
      <c r="D39" s="84"/>
      <c r="E39" s="85"/>
      <c r="F39" s="45" t="s">
        <v>22</v>
      </c>
      <c r="G39" s="8"/>
    </row>
    <row r="40" spans="1:7" ht="17.25" customHeight="1" x14ac:dyDescent="0.25">
      <c r="A40" s="7"/>
      <c r="B40" s="83" t="s">
        <v>42</v>
      </c>
      <c r="C40" s="84"/>
      <c r="D40" s="84"/>
      <c r="E40" s="85"/>
      <c r="F40" s="45" t="s">
        <v>45</v>
      </c>
      <c r="G40" s="8"/>
    </row>
    <row r="41" spans="1:7" ht="17.25" customHeight="1" x14ac:dyDescent="0.25">
      <c r="A41" s="7"/>
      <c r="B41" s="83" t="s">
        <v>41</v>
      </c>
      <c r="C41" s="84"/>
      <c r="D41" s="84"/>
      <c r="E41" s="85"/>
      <c r="F41" s="45" t="s">
        <v>45</v>
      </c>
      <c r="G41" s="8"/>
    </row>
    <row r="42" spans="1:7" ht="17.25" customHeight="1" x14ac:dyDescent="0.25">
      <c r="A42" s="7"/>
      <c r="B42" s="83" t="s">
        <v>43</v>
      </c>
      <c r="C42" s="84"/>
      <c r="D42" s="84"/>
      <c r="E42" s="85"/>
      <c r="F42" s="45" t="s">
        <v>45</v>
      </c>
      <c r="G42" s="8"/>
    </row>
    <row r="43" spans="1:7" ht="17.25" customHeight="1" x14ac:dyDescent="0.25">
      <c r="A43" s="7"/>
      <c r="B43" s="50"/>
      <c r="C43" s="50"/>
      <c r="D43" s="50"/>
      <c r="E43" s="50"/>
      <c r="F43" s="44"/>
      <c r="G43" s="8"/>
    </row>
    <row r="44" spans="1:7" x14ac:dyDescent="0.25">
      <c r="A44" s="7"/>
      <c r="B44" s="9"/>
      <c r="C44" s="9"/>
      <c r="D44" s="9"/>
      <c r="E44" s="9"/>
      <c r="F44" s="9"/>
      <c r="G44" s="8"/>
    </row>
    <row r="45" spans="1:7" x14ac:dyDescent="0.25">
      <c r="A45" s="7"/>
      <c r="B45" s="9" t="s">
        <v>85</v>
      </c>
      <c r="C45" s="9"/>
      <c r="D45" s="9"/>
      <c r="E45" s="9"/>
      <c r="F45" s="9"/>
      <c r="G45" s="8"/>
    </row>
    <row r="46" spans="1:7" x14ac:dyDescent="0.25">
      <c r="A46" s="7"/>
      <c r="B46" s="9"/>
      <c r="C46" s="9"/>
      <c r="D46" s="9"/>
      <c r="E46" s="9"/>
      <c r="F46" s="9"/>
      <c r="G46" s="8"/>
    </row>
    <row r="47" spans="1:7" x14ac:dyDescent="0.25">
      <c r="A47" s="7"/>
      <c r="B47" s="9" t="s">
        <v>52</v>
      </c>
      <c r="C47" s="9"/>
      <c r="D47" s="9"/>
      <c r="E47" s="9"/>
      <c r="F47" s="9"/>
      <c r="G47" s="8"/>
    </row>
    <row r="48" spans="1:7" x14ac:dyDescent="0.25">
      <c r="A48" s="7"/>
      <c r="B48" s="9"/>
      <c r="C48" s="9"/>
      <c r="D48" s="9"/>
      <c r="E48" s="9"/>
      <c r="F48" s="9"/>
      <c r="G48" s="8"/>
    </row>
    <row r="49" spans="1:7" x14ac:dyDescent="0.25">
      <c r="A49" s="7"/>
      <c r="B49" s="98" t="s">
        <v>30</v>
      </c>
      <c r="C49" s="98"/>
      <c r="D49" s="98"/>
      <c r="E49" s="98"/>
      <c r="F49" s="98"/>
      <c r="G49" s="8"/>
    </row>
    <row r="50" spans="1:7" x14ac:dyDescent="0.25">
      <c r="A50" s="7"/>
      <c r="B50" s="97" t="s">
        <v>29</v>
      </c>
      <c r="C50" s="97"/>
      <c r="D50" s="97"/>
      <c r="E50" s="97"/>
      <c r="F50" s="97"/>
      <c r="G50" s="8"/>
    </row>
    <row r="51" spans="1:7" x14ac:dyDescent="0.25">
      <c r="A51" s="7"/>
      <c r="B51" s="97" t="s">
        <v>23</v>
      </c>
      <c r="C51" s="97"/>
      <c r="D51" s="97"/>
      <c r="E51" s="97"/>
      <c r="F51" s="97"/>
      <c r="G51" s="8"/>
    </row>
    <row r="52" spans="1:7" ht="15.75" thickBot="1" x14ac:dyDescent="0.3">
      <c r="A52" s="14"/>
      <c r="B52" s="15"/>
      <c r="C52" s="15"/>
      <c r="D52" s="15"/>
      <c r="E52" s="15"/>
      <c r="F52" s="15"/>
      <c r="G52" s="16"/>
    </row>
    <row r="53" spans="1:7" ht="15.75" thickTop="1" x14ac:dyDescent="0.25"/>
    <row r="56" spans="1:7" x14ac:dyDescent="0.25">
      <c r="C56" s="55"/>
      <c r="D56" s="55"/>
    </row>
  </sheetData>
  <mergeCells count="19">
    <mergeCell ref="B51:F51"/>
    <mergeCell ref="B39:E39"/>
    <mergeCell ref="B40:E40"/>
    <mergeCell ref="B41:E41"/>
    <mergeCell ref="B42:E42"/>
    <mergeCell ref="B49:F49"/>
    <mergeCell ref="B50:F50"/>
    <mergeCell ref="B38:E38"/>
    <mergeCell ref="B3:F3"/>
    <mergeCell ref="B4:F4"/>
    <mergeCell ref="B6:F6"/>
    <mergeCell ref="B8:F8"/>
    <mergeCell ref="D16:E16"/>
    <mergeCell ref="B17:C17"/>
    <mergeCell ref="B25:F25"/>
    <mergeCell ref="B34:E34"/>
    <mergeCell ref="B35:E35"/>
    <mergeCell ref="B36:E36"/>
    <mergeCell ref="B37:E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view="pageBreakPreview" topLeftCell="A22" zoomScale="125" zoomScaleNormal="125" zoomScalePageLayoutView="125" workbookViewId="0">
      <selection activeCell="B25" sqref="B25:F34"/>
    </sheetView>
  </sheetViews>
  <sheetFormatPr baseColWidth="10" defaultRowHeight="15" x14ac:dyDescent="0.25"/>
  <cols>
    <col min="1" max="1" width="3.42578125" customWidth="1"/>
    <col min="2" max="2" width="30.42578125" customWidth="1"/>
    <col min="3" max="3" width="23.7109375" customWidth="1"/>
    <col min="4" max="5" width="21.140625" customWidth="1"/>
    <col min="6" max="6" width="13" customWidth="1"/>
    <col min="7" max="7" width="3.42578125" customWidth="1"/>
    <col min="8" max="8" width="12" bestFit="1" customWidth="1"/>
  </cols>
  <sheetData>
    <row r="1" spans="1:7" ht="15.75" thickBot="1" x14ac:dyDescent="0.3"/>
    <row r="2" spans="1:7" ht="15.75" thickTop="1" x14ac:dyDescent="0.25">
      <c r="A2" s="4"/>
      <c r="B2" s="5"/>
      <c r="C2" s="5"/>
      <c r="D2" s="5"/>
      <c r="E2" s="5"/>
      <c r="F2" s="5"/>
      <c r="G2" s="6"/>
    </row>
    <row r="3" spans="1:7" ht="15.75" x14ac:dyDescent="0.25">
      <c r="A3" s="7"/>
      <c r="B3" s="72" t="s">
        <v>0</v>
      </c>
      <c r="C3" s="72"/>
      <c r="D3" s="72"/>
      <c r="E3" s="72"/>
      <c r="F3" s="72"/>
      <c r="G3" s="8"/>
    </row>
    <row r="4" spans="1:7" ht="15.75" x14ac:dyDescent="0.25">
      <c r="A4" s="7"/>
      <c r="B4" s="72" t="s">
        <v>1</v>
      </c>
      <c r="C4" s="72"/>
      <c r="D4" s="72"/>
      <c r="E4" s="72"/>
      <c r="F4" s="72"/>
      <c r="G4" s="8"/>
    </row>
    <row r="5" spans="1:7" x14ac:dyDescent="0.25">
      <c r="A5" s="7"/>
      <c r="B5" s="9"/>
      <c r="C5" s="9"/>
      <c r="D5" s="9"/>
      <c r="E5" s="9"/>
      <c r="F5" s="9"/>
      <c r="G5" s="8"/>
    </row>
    <row r="6" spans="1:7" ht="15.75" x14ac:dyDescent="0.25">
      <c r="A6" s="7"/>
      <c r="B6" s="73" t="s">
        <v>83</v>
      </c>
      <c r="C6" s="73"/>
      <c r="D6" s="73"/>
      <c r="E6" s="73"/>
      <c r="F6" s="73"/>
      <c r="G6" s="8"/>
    </row>
    <row r="7" spans="1:7" ht="15.75" x14ac:dyDescent="0.25">
      <c r="A7" s="7"/>
      <c r="B7" s="61"/>
      <c r="C7" s="61"/>
      <c r="D7" s="61"/>
      <c r="E7" s="61"/>
      <c r="F7" s="61"/>
      <c r="G7" s="8"/>
    </row>
    <row r="8" spans="1:7" ht="78.75" customHeight="1" x14ac:dyDescent="0.25">
      <c r="A8" s="7"/>
      <c r="B8" s="74" t="s">
        <v>57</v>
      </c>
      <c r="C8" s="74"/>
      <c r="D8" s="74"/>
      <c r="E8" s="74"/>
      <c r="F8" s="74"/>
      <c r="G8" s="8"/>
    </row>
    <row r="9" spans="1:7" ht="9" customHeight="1" x14ac:dyDescent="0.25">
      <c r="A9" s="7"/>
      <c r="B9" s="63"/>
      <c r="C9" s="63"/>
      <c r="D9" s="63"/>
      <c r="E9" s="63"/>
      <c r="F9" s="63"/>
      <c r="G9" s="8"/>
    </row>
    <row r="10" spans="1:7" ht="30" customHeight="1" x14ac:dyDescent="0.25">
      <c r="A10" s="7"/>
      <c r="B10" s="52" t="s">
        <v>19</v>
      </c>
      <c r="C10" s="12">
        <v>2449993197</v>
      </c>
      <c r="D10" s="9"/>
      <c r="E10" s="9"/>
      <c r="F10" s="9"/>
      <c r="G10" s="8"/>
    </row>
    <row r="11" spans="1:7" x14ac:dyDescent="0.25">
      <c r="A11" s="7"/>
      <c r="B11" s="9"/>
      <c r="C11" s="9"/>
      <c r="D11" s="13"/>
      <c r="E11" s="9"/>
      <c r="F11" s="9"/>
      <c r="G11" s="8"/>
    </row>
    <row r="12" spans="1:7" ht="35.25" customHeight="1" x14ac:dyDescent="0.25">
      <c r="A12" s="7"/>
      <c r="B12" s="38" t="s">
        <v>2</v>
      </c>
      <c r="C12" s="104" t="s">
        <v>78</v>
      </c>
      <c r="D12" s="105"/>
      <c r="E12" s="9"/>
      <c r="F12" s="9"/>
      <c r="G12" s="8"/>
    </row>
    <row r="13" spans="1:7" ht="25.5" customHeight="1" x14ac:dyDescent="0.25">
      <c r="A13" s="7"/>
      <c r="B13" s="39" t="s">
        <v>17</v>
      </c>
      <c r="C13" s="102"/>
      <c r="D13" s="103"/>
      <c r="E13" s="9"/>
      <c r="F13" s="9"/>
      <c r="G13" s="8"/>
    </row>
    <row r="14" spans="1:7" ht="25.5" customHeight="1" x14ac:dyDescent="0.25">
      <c r="A14" s="7"/>
      <c r="B14" s="40" t="s">
        <v>3</v>
      </c>
      <c r="C14" s="106" t="s">
        <v>47</v>
      </c>
      <c r="D14" s="107"/>
      <c r="E14" s="9"/>
      <c r="F14" s="9"/>
      <c r="G14" s="8"/>
    </row>
    <row r="15" spans="1:7" ht="6.75" customHeight="1" x14ac:dyDescent="0.25">
      <c r="A15" s="7"/>
      <c r="B15" s="35"/>
      <c r="C15" s="35"/>
      <c r="D15" s="9"/>
      <c r="E15" s="9"/>
      <c r="F15" s="9"/>
      <c r="G15" s="8"/>
    </row>
    <row r="16" spans="1:7" x14ac:dyDescent="0.25">
      <c r="A16" s="7"/>
      <c r="B16" s="9"/>
      <c r="C16" s="9"/>
      <c r="D16" s="86" t="s">
        <v>26</v>
      </c>
      <c r="E16" s="87"/>
      <c r="F16" s="9"/>
      <c r="G16" s="8"/>
    </row>
    <row r="17" spans="1:8" ht="34.5" customHeight="1" x14ac:dyDescent="0.25">
      <c r="A17" s="7"/>
      <c r="B17" s="88" t="s">
        <v>18</v>
      </c>
      <c r="C17" s="89"/>
      <c r="D17" s="27">
        <v>2015</v>
      </c>
      <c r="E17" s="27">
        <v>2014</v>
      </c>
      <c r="F17" s="9"/>
      <c r="G17" s="8"/>
    </row>
    <row r="18" spans="1:8" ht="17.25" customHeight="1" x14ac:dyDescent="0.25">
      <c r="A18" s="7"/>
      <c r="B18" s="17" t="s">
        <v>4</v>
      </c>
      <c r="C18" s="18"/>
      <c r="D18" s="62">
        <f>+'jesus j buendia'!D18*0.6+'Paola Lopez'!D18*0.4</f>
        <v>1291.2</v>
      </c>
      <c r="E18" s="62">
        <f>+'jesus j buendia'!E18*0.6+'Paola Lopez'!E18*0.4</f>
        <v>1563.1999999999998</v>
      </c>
      <c r="F18" s="9"/>
      <c r="G18" s="8"/>
    </row>
    <row r="19" spans="1:8" ht="17.25" customHeight="1" x14ac:dyDescent="0.25">
      <c r="A19" s="7"/>
      <c r="B19" s="17" t="s">
        <v>5</v>
      </c>
      <c r="C19" s="18"/>
      <c r="D19" s="62">
        <f>+'jesus j buendia'!D19*0.6+'Paola Lopez'!D19*0.4</f>
        <v>17</v>
      </c>
      <c r="E19" s="62">
        <f>+'jesus j buendia'!E19*0.6+'Paola Lopez'!E19*0.4</f>
        <v>30.6</v>
      </c>
      <c r="F19" s="9"/>
      <c r="G19" s="8"/>
    </row>
    <row r="20" spans="1:8" ht="17.25" customHeight="1" x14ac:dyDescent="0.25">
      <c r="A20" s="7"/>
      <c r="B20" s="17" t="s">
        <v>6</v>
      </c>
      <c r="C20" s="18"/>
      <c r="D20" s="62">
        <f>+'jesus j buendia'!D20*0.6+'Paola Lopez'!D20*0.4</f>
        <v>1645.6</v>
      </c>
      <c r="E20" s="62">
        <f>+'jesus j buendia'!E20*0.6+'Paola Lopez'!E20*0.4</f>
        <v>2019.1999999999998</v>
      </c>
      <c r="F20" s="9"/>
      <c r="G20" s="8"/>
    </row>
    <row r="21" spans="1:8" ht="17.25" customHeight="1" x14ac:dyDescent="0.25">
      <c r="A21" s="7"/>
      <c r="B21" s="17" t="s">
        <v>7</v>
      </c>
      <c r="C21" s="18"/>
      <c r="D21" s="62">
        <f>+'jesus j buendia'!D21*0.6+'Paola Lopez'!D21*0.4</f>
        <v>250.20000000000002</v>
      </c>
      <c r="E21" s="62">
        <f>+'jesus j buendia'!E21*0.6+'Paola Lopez'!E21*0.4</f>
        <v>313</v>
      </c>
      <c r="F21" s="34"/>
      <c r="G21" s="8"/>
    </row>
    <row r="22" spans="1:8" ht="17.25" customHeight="1" x14ac:dyDescent="0.25">
      <c r="A22" s="7"/>
      <c r="B22" s="17" t="s">
        <v>8</v>
      </c>
      <c r="C22" s="18"/>
      <c r="D22" s="62">
        <f>+'jesus j buendia'!D22*0.6+'Paola Lopez'!D22*0.4</f>
        <v>1396</v>
      </c>
      <c r="E22" s="62">
        <f>+'jesus j buendia'!E22*0.6+'Paola Lopez'!E22*0.4</f>
        <v>1706.1999999999998</v>
      </c>
      <c r="F22" s="9"/>
      <c r="G22" s="8"/>
    </row>
    <row r="23" spans="1:8" x14ac:dyDescent="0.25">
      <c r="A23" s="7"/>
      <c r="B23" s="9"/>
      <c r="C23" s="9"/>
      <c r="D23" s="34"/>
      <c r="E23" s="9"/>
      <c r="F23" s="9"/>
      <c r="G23" s="8"/>
      <c r="H23" s="36"/>
    </row>
    <row r="24" spans="1:8" x14ac:dyDescent="0.25">
      <c r="A24" s="7"/>
      <c r="B24" s="9"/>
      <c r="C24" s="9"/>
      <c r="D24" s="9"/>
      <c r="E24" s="9"/>
      <c r="F24" s="9"/>
      <c r="G24" s="8"/>
    </row>
    <row r="25" spans="1:8" x14ac:dyDescent="0.25">
      <c r="A25" s="7"/>
      <c r="B25" s="90" t="s">
        <v>48</v>
      </c>
      <c r="C25" s="91"/>
      <c r="D25" s="91"/>
      <c r="E25" s="91"/>
      <c r="F25" s="92"/>
      <c r="G25" s="8"/>
    </row>
    <row r="26" spans="1:8" ht="30" x14ac:dyDescent="0.25">
      <c r="A26" s="7"/>
      <c r="B26" s="1" t="s">
        <v>20</v>
      </c>
      <c r="C26" s="2"/>
      <c r="D26" s="3" t="s">
        <v>70</v>
      </c>
      <c r="E26" s="3" t="s">
        <v>77</v>
      </c>
      <c r="F26" s="3" t="s">
        <v>21</v>
      </c>
      <c r="G26" s="8"/>
    </row>
    <row r="27" spans="1:8" ht="17.25" customHeight="1" x14ac:dyDescent="0.25">
      <c r="A27" s="7"/>
      <c r="B27" s="20" t="s">
        <v>10</v>
      </c>
      <c r="C27" s="21"/>
      <c r="D27" s="21"/>
      <c r="E27" s="21"/>
      <c r="F27" s="22"/>
      <c r="G27" s="8"/>
    </row>
    <row r="28" spans="1:8" ht="17.25" customHeight="1" x14ac:dyDescent="0.25">
      <c r="A28" s="7"/>
      <c r="B28" s="17" t="s">
        <v>11</v>
      </c>
      <c r="C28" s="18"/>
      <c r="D28" s="68">
        <f>+D18/D19</f>
        <v>75.952941176470588</v>
      </c>
      <c r="E28" s="24" t="s">
        <v>82</v>
      </c>
      <c r="F28" s="26" t="s">
        <v>22</v>
      </c>
      <c r="G28" s="8"/>
    </row>
    <row r="29" spans="1:8" ht="17.25" customHeight="1" x14ac:dyDescent="0.25">
      <c r="A29" s="7"/>
      <c r="B29" s="20" t="s">
        <v>12</v>
      </c>
      <c r="C29" s="21"/>
      <c r="D29" s="69"/>
      <c r="E29" s="21"/>
      <c r="F29" s="22"/>
      <c r="G29" s="8"/>
    </row>
    <row r="30" spans="1:8" ht="17.25" customHeight="1" x14ac:dyDescent="0.25">
      <c r="A30" s="7"/>
      <c r="B30" s="17" t="s">
        <v>13</v>
      </c>
      <c r="C30" s="18"/>
      <c r="D30" s="70">
        <f>(D21/D20)</f>
        <v>0.15204180845892079</v>
      </c>
      <c r="E30" s="24" t="s">
        <v>38</v>
      </c>
      <c r="F30" s="26" t="s">
        <v>22</v>
      </c>
      <c r="G30" s="8"/>
    </row>
    <row r="31" spans="1:8" ht="17.25" customHeight="1" x14ac:dyDescent="0.25">
      <c r="A31" s="7"/>
      <c r="B31" s="20" t="s">
        <v>14</v>
      </c>
      <c r="C31" s="21"/>
      <c r="D31" s="21"/>
      <c r="E31" s="21"/>
      <c r="F31" s="22"/>
      <c r="G31" s="8"/>
    </row>
    <row r="32" spans="1:8" ht="17.25" customHeight="1" x14ac:dyDescent="0.25">
      <c r="A32" s="7"/>
      <c r="B32" s="17" t="s">
        <v>15</v>
      </c>
      <c r="C32" s="18"/>
      <c r="D32" s="67">
        <f>(D22*1000000)/C10</f>
        <v>0.56979750054383516</v>
      </c>
      <c r="E32" s="24" t="s">
        <v>16</v>
      </c>
      <c r="F32" s="26" t="s">
        <v>22</v>
      </c>
      <c r="G32" s="8"/>
    </row>
    <row r="33" spans="1:7" x14ac:dyDescent="0.25">
      <c r="A33" s="7"/>
      <c r="B33" s="9"/>
      <c r="C33" s="9"/>
      <c r="D33" s="9"/>
      <c r="E33" s="9"/>
      <c r="F33" s="9"/>
      <c r="G33" s="8"/>
    </row>
    <row r="34" spans="1:7" ht="17.25" customHeight="1" x14ac:dyDescent="0.25">
      <c r="A34" s="7"/>
      <c r="B34" s="93" t="s">
        <v>49</v>
      </c>
      <c r="C34" s="93"/>
      <c r="D34" s="93"/>
      <c r="E34" s="93"/>
      <c r="F34" s="45" t="s">
        <v>22</v>
      </c>
      <c r="G34" s="8"/>
    </row>
    <row r="35" spans="1:7" x14ac:dyDescent="0.25">
      <c r="A35" s="7"/>
      <c r="B35" s="9"/>
      <c r="C35" s="9"/>
      <c r="D35" s="9"/>
      <c r="E35" s="9"/>
      <c r="F35" s="9"/>
      <c r="G35" s="8"/>
    </row>
    <row r="36" spans="1:7" x14ac:dyDescent="0.25">
      <c r="A36" s="7"/>
      <c r="B36" s="9" t="s">
        <v>84</v>
      </c>
      <c r="C36" s="9"/>
      <c r="D36" s="9"/>
      <c r="E36" s="9"/>
      <c r="F36" s="9"/>
      <c r="G36" s="8"/>
    </row>
    <row r="37" spans="1:7" x14ac:dyDescent="0.25">
      <c r="A37" s="7"/>
      <c r="B37" s="9"/>
      <c r="C37" s="9"/>
      <c r="D37" s="9"/>
      <c r="E37" s="9"/>
      <c r="F37" s="9"/>
      <c r="G37" s="8"/>
    </row>
    <row r="38" spans="1:7" x14ac:dyDescent="0.25">
      <c r="A38" s="7"/>
      <c r="B38" s="9"/>
      <c r="C38" s="9"/>
      <c r="D38" s="9"/>
      <c r="E38" s="9"/>
      <c r="F38" s="9"/>
      <c r="G38" s="8"/>
    </row>
    <row r="39" spans="1:7" x14ac:dyDescent="0.25">
      <c r="A39" s="7"/>
      <c r="B39" s="9"/>
      <c r="C39" s="9"/>
      <c r="D39" s="9"/>
      <c r="E39" s="9"/>
      <c r="F39" s="9"/>
      <c r="G39" s="8"/>
    </row>
    <row r="40" spans="1:7" x14ac:dyDescent="0.25">
      <c r="A40" s="7"/>
      <c r="B40" s="98" t="s">
        <v>30</v>
      </c>
      <c r="C40" s="98"/>
      <c r="D40" s="98"/>
      <c r="E40" s="98"/>
      <c r="F40" s="98"/>
      <c r="G40" s="8"/>
    </row>
    <row r="41" spans="1:7" x14ac:dyDescent="0.25">
      <c r="A41" s="7"/>
      <c r="B41" s="97" t="s">
        <v>29</v>
      </c>
      <c r="C41" s="97"/>
      <c r="D41" s="97"/>
      <c r="E41" s="97"/>
      <c r="F41" s="97"/>
      <c r="G41" s="8"/>
    </row>
    <row r="42" spans="1:7" x14ac:dyDescent="0.25">
      <c r="A42" s="7"/>
      <c r="B42" s="97" t="s">
        <v>23</v>
      </c>
      <c r="C42" s="97"/>
      <c r="D42" s="97"/>
      <c r="E42" s="97"/>
      <c r="F42" s="97"/>
      <c r="G42" s="8"/>
    </row>
    <row r="43" spans="1:7" ht="15.75" thickBot="1" x14ac:dyDescent="0.3">
      <c r="A43" s="14"/>
      <c r="B43" s="15"/>
      <c r="C43" s="15"/>
      <c r="D43" s="15"/>
      <c r="E43" s="15"/>
      <c r="F43" s="15"/>
      <c r="G43" s="16"/>
    </row>
    <row r="44" spans="1:7" ht="15.75" thickTop="1" x14ac:dyDescent="0.25"/>
  </sheetData>
  <mergeCells count="14">
    <mergeCell ref="B41:F41"/>
    <mergeCell ref="B42:F42"/>
    <mergeCell ref="C14:D14"/>
    <mergeCell ref="D16:E16"/>
    <mergeCell ref="B17:C17"/>
    <mergeCell ref="B25:F25"/>
    <mergeCell ref="B34:E34"/>
    <mergeCell ref="B40:F40"/>
    <mergeCell ref="C13:D13"/>
    <mergeCell ref="B3:F3"/>
    <mergeCell ref="B4:F4"/>
    <mergeCell ref="B6:F6"/>
    <mergeCell ref="B8:F8"/>
    <mergeCell ref="C12:D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OFERTA ECONÓMICA</vt:lpstr>
      <vt:lpstr>Hoja3</vt:lpstr>
      <vt:lpstr>cabar construcciones</vt:lpstr>
      <vt:lpstr>Constructora CB SAS</vt:lpstr>
      <vt:lpstr>cons. CC</vt:lpstr>
      <vt:lpstr>jesus j buendia</vt:lpstr>
      <vt:lpstr>Paola Lopez</vt:lpstr>
      <vt:lpstr>Cons. Concitec PLT</vt:lpstr>
      <vt:lpstr>'OFERTA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Celia Ines Hernndez</cp:lastModifiedBy>
  <cp:lastPrinted>2015-08-06T19:48:23Z</cp:lastPrinted>
  <dcterms:created xsi:type="dcterms:W3CDTF">2015-03-22T15:44:41Z</dcterms:created>
  <dcterms:modified xsi:type="dcterms:W3CDTF">2016-07-25T22:58:38Z</dcterms:modified>
</cp:coreProperties>
</file>