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cihernandez\Documents\CONTRATOS\Publicación informe preliminar de evaluación\"/>
    </mc:Choice>
  </mc:AlternateContent>
  <bookViews>
    <workbookView xWindow="0" yWindow="0" windowWidth="20490" windowHeight="7065" tabRatio="924" firstSheet="2" activeTab="2"/>
  </bookViews>
  <sheets>
    <sheet name="OFERTA ECONÓMICA" sheetId="2" state="hidden" r:id="rId1"/>
    <sheet name="Hoja3" sheetId="3" state="hidden" r:id="rId2"/>
    <sheet name="formato MAA" sheetId="26" r:id="rId3"/>
  </sheets>
  <definedNames>
    <definedName name="_xlnm.Print_Area" localSheetId="2">'formato MAA'!$A$1:$D$16</definedName>
    <definedName name="_xlnm.Print_Area" localSheetId="0">'OFERTA ECONÓMICA'!$A$1:$G$21</definedName>
  </definedNames>
  <calcPr calcId="162913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1" i="2" l="1"/>
  <c r="E11" i="2"/>
  <c r="E10" i="2"/>
  <c r="C10" i="2"/>
  <c r="D37" i="3"/>
  <c r="A37" i="3"/>
  <c r="B36" i="3"/>
  <c r="C36" i="3"/>
  <c r="E36" i="3"/>
  <c r="B35" i="3"/>
  <c r="C35" i="3"/>
  <c r="E35" i="3"/>
  <c r="B34" i="3"/>
  <c r="C34" i="3"/>
  <c r="E34" i="3"/>
  <c r="B33" i="3"/>
  <c r="C33" i="3"/>
  <c r="E33" i="3"/>
  <c r="B32" i="3"/>
  <c r="C32" i="3"/>
  <c r="E32" i="3"/>
  <c r="B31" i="3"/>
  <c r="C31" i="3"/>
  <c r="E31" i="3"/>
  <c r="B30" i="3"/>
  <c r="C30" i="3"/>
  <c r="E30" i="3"/>
  <c r="C29" i="3"/>
  <c r="E29" i="3"/>
  <c r="C28" i="3"/>
  <c r="E28" i="3"/>
  <c r="C27" i="3"/>
  <c r="E27" i="3"/>
  <c r="C26" i="3"/>
  <c r="E26" i="3"/>
  <c r="C25" i="3"/>
  <c r="E25" i="3"/>
  <c r="B24" i="3"/>
  <c r="C24" i="3"/>
  <c r="E24" i="3"/>
  <c r="C23" i="3"/>
  <c r="E23" i="3"/>
  <c r="B22" i="3"/>
  <c r="C22" i="3"/>
  <c r="E22" i="3"/>
  <c r="C21" i="3"/>
  <c r="E21" i="3"/>
  <c r="C20" i="3"/>
  <c r="E20" i="3"/>
  <c r="B19" i="3"/>
  <c r="C19" i="3"/>
  <c r="E19" i="3"/>
  <c r="B18" i="3"/>
  <c r="C18" i="3"/>
  <c r="E18" i="3"/>
  <c r="B17" i="3"/>
  <c r="C17" i="3"/>
  <c r="E17" i="3"/>
  <c r="B16" i="3"/>
  <c r="C16" i="3"/>
  <c r="E16" i="3"/>
  <c r="B15" i="3"/>
  <c r="C15" i="3"/>
  <c r="E15" i="3"/>
  <c r="B14" i="3"/>
  <c r="C14" i="3"/>
  <c r="E14" i="3"/>
  <c r="B13" i="3"/>
  <c r="C13" i="3"/>
  <c r="E13" i="3"/>
  <c r="B12" i="3"/>
  <c r="C12" i="3"/>
  <c r="E12" i="3"/>
  <c r="B11" i="3"/>
  <c r="C11" i="3"/>
  <c r="E11" i="3"/>
  <c r="B10" i="3"/>
  <c r="C10" i="3"/>
  <c r="E10" i="3"/>
  <c r="C9" i="3"/>
  <c r="E9" i="3"/>
  <c r="B8" i="3"/>
  <c r="C8" i="3"/>
  <c r="E8" i="3"/>
  <c r="B7" i="3"/>
  <c r="C7" i="3"/>
  <c r="E7" i="3"/>
  <c r="B6" i="3"/>
  <c r="C6" i="3"/>
  <c r="E6" i="3"/>
  <c r="B5" i="3"/>
  <c r="C5" i="3"/>
  <c r="E5" i="3"/>
  <c r="B4" i="3"/>
  <c r="C4" i="3"/>
  <c r="E4" i="3"/>
  <c r="B3" i="3"/>
  <c r="C3" i="3"/>
  <c r="E3" i="3"/>
  <c r="B2" i="3"/>
  <c r="C2" i="3"/>
  <c r="C37" i="3"/>
  <c r="B37" i="3"/>
  <c r="E2" i="3"/>
</calcChain>
</file>

<file path=xl/sharedStrings.xml><?xml version="1.0" encoding="utf-8"?>
<sst xmlns="http://schemas.openxmlformats.org/spreadsheetml/2006/main" count="32" uniqueCount="29">
  <si>
    <t>INSTITUTO COLOMBIANO PARA LA EVALUACIÓN DE LA EDUCACIÓN - ICFES</t>
  </si>
  <si>
    <t>SUBDIRECCIÓN FINANCIERA Y CONTABLE</t>
  </si>
  <si>
    <t>Subdirección Financiera y Contable</t>
  </si>
  <si>
    <t>VALOR OFERTADO (valor unitario antes de IVA (en pesos
colombianos)</t>
  </si>
  <si>
    <t>PUNTAJE</t>
  </si>
  <si>
    <t>iva</t>
  </si>
  <si>
    <t>$ pesos</t>
  </si>
  <si>
    <t>Subdirector Financiero y Contable</t>
  </si>
  <si>
    <t>ÁLVARO ALONSO PÉREZ TIRADO</t>
  </si>
  <si>
    <t>Proponente</t>
  </si>
  <si>
    <t>Propuesta</t>
  </si>
  <si>
    <t>Puntaje</t>
  </si>
  <si>
    <t>P1</t>
  </si>
  <si>
    <t>Presupuesto Oficial</t>
  </si>
  <si>
    <t>PO</t>
  </si>
  <si>
    <r>
      <rPr>
        <b/>
        <sz val="11"/>
        <color theme="1"/>
        <rFont val="Calibri"/>
        <family val="2"/>
        <scheme val="minor"/>
      </rPr>
      <t>OBJETO PROCESO</t>
    </r>
    <r>
      <rPr>
        <sz val="11"/>
        <color theme="1"/>
        <rFont val="Calibri"/>
        <family val="2"/>
        <scheme val="minor"/>
      </rPr>
      <t>: Impresión, empaque y entrega al contratista distribuidor del material de examen de la prueba Saber 3°, 5°, 7° y 9° y las pruebas adicionales contempladas para el segundo semestre de 2015: Ascenso Mayores, Ascenso Patrulleros, Inglés Docentes, Ascenso Docentes e ICCS, entre otras, así como el suministro de materiales que conforman los kits de aplicación de estas pruebas y la entrega al contratista distribuidor, con las especificaciones técnicas contenidas en el Anexo Técnico.</t>
    </r>
  </si>
  <si>
    <t>Bogotá, agosto 6 de 2015</t>
  </si>
  <si>
    <t>EVALUACIÓN FINANCIERA PROCESO DE SELECCIÓN CP - 008 - 2015</t>
  </si>
  <si>
    <t>N/A</t>
  </si>
  <si>
    <t>Observación: Panamericana  Formas e Impresos S.A. cumple con los criterios de capacidad financiera , pero presenta una oferta ecónomica mayor a presupuesto oficial. Unión Temporal Comunicación gráfica 2015 no cumple cn los criterios de capacidad financiera</t>
  </si>
  <si>
    <t>Valor con IVA</t>
  </si>
  <si>
    <t>Consorcio Concitec PLT</t>
  </si>
  <si>
    <t>Consorcio CC</t>
  </si>
  <si>
    <t>P2</t>
  </si>
  <si>
    <t>TRM 2.928.67</t>
  </si>
  <si>
    <t>2364292442,14</t>
  </si>
  <si>
    <t>MGPO</t>
  </si>
  <si>
    <t>2403989804,63</t>
  </si>
  <si>
    <t>Bogotá, 25 de julio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</si>
</sst>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8" formatCode="&quot;$&quot;\ #,##0.00_);[Red]\(&quot;$&quot;\ #,##0.00\)"/>
    <numFmt numFmtId="44" formatCode="_(&quot;$&quot;\ * #,##0.00_);_(&quot;$&quot;\ * \(#,##0.00\);_(&quot;$&quot;\ * &quot;-&quot;??_);_(@_)"/>
    <numFmt numFmtId="43" formatCode="_(* #,##0.00_);_(* \(#,##0.00\);_(* &quot;-&quot;??_);_(@_)"/>
    <numFmt numFmtId="165" formatCode="_-&quot;$&quot;* #,##0.00_-;\-&quot;$&quot;* #,##0.00_-;_-&quot;$&quot;* &quot;-&quot;??_-;_-@_-"/>
    <numFmt numFmtId="166" formatCode="_-* #,##0.00\ _€_-;\-* #,##0.00\ _€_-;_-* &quot;-&quot;??\ _€_-;_-@_-"/>
    <numFmt numFmtId="167" formatCode="_-* #,##0\ _€_-;\-* #,##0\ _€_-;_-* &quot;-&quot;??\ _€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206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A6A6A6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rgb="FFFFFFFF"/>
      </right>
      <top/>
      <bottom style="medium">
        <color auto="1"/>
      </bottom>
      <diagonal/>
    </border>
    <border>
      <left/>
      <right style="medium">
        <color rgb="FFFFFFFF"/>
      </right>
      <top/>
      <bottom style="medium">
        <color auto="1"/>
      </bottom>
      <diagonal/>
    </border>
  </borders>
  <cellStyleXfs count="77">
    <xf numFmtId="0" fontId="0" fillId="0" borderId="0"/>
    <xf numFmtId="166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5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justify" vertical="top" wrapText="1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0" xfId="0" applyBorder="1" applyAlignment="1">
      <alignment horizontal="justify" vertical="top" wrapText="1"/>
    </xf>
    <xf numFmtId="0" fontId="2" fillId="3" borderId="1" xfId="0" applyFont="1" applyFill="1" applyBorder="1" applyAlignment="1">
      <alignment horizontal="center" vertical="center" wrapText="1"/>
    </xf>
    <xf numFmtId="166" fontId="0" fillId="0" borderId="0" xfId="1" applyFont="1"/>
    <xf numFmtId="166" fontId="6" fillId="0" borderId="0" xfId="1" applyFont="1"/>
    <xf numFmtId="166" fontId="6" fillId="0" borderId="0" xfId="0" applyNumberFormat="1" applyFont="1"/>
    <xf numFmtId="43" fontId="0" fillId="0" borderId="0" xfId="0" applyNumberFormat="1"/>
    <xf numFmtId="4" fontId="0" fillId="0" borderId="0" xfId="0" applyNumberFormat="1"/>
    <xf numFmtId="4" fontId="0" fillId="0" borderId="0" xfId="1" applyNumberFormat="1" applyFont="1"/>
    <xf numFmtId="0" fontId="0" fillId="0" borderId="0" xfId="0" applyBorder="1" applyAlignment="1">
      <alignment horizontal="justify" vertical="top" wrapText="1"/>
    </xf>
    <xf numFmtId="37" fontId="0" fillId="0" borderId="0" xfId="0" applyNumberFormat="1"/>
    <xf numFmtId="167" fontId="0" fillId="0" borderId="0" xfId="1" applyNumberFormat="1" applyFont="1" applyBorder="1"/>
    <xf numFmtId="0" fontId="2" fillId="0" borderId="0" xfId="0" applyFont="1" applyBorder="1" applyAlignment="1"/>
    <xf numFmtId="0" fontId="0" fillId="0" borderId="0" xfId="0" applyBorder="1" applyAlignment="1"/>
    <xf numFmtId="0" fontId="9" fillId="0" borderId="0" xfId="0" applyFont="1" applyFill="1" applyBorder="1"/>
    <xf numFmtId="8" fontId="9" fillId="0" borderId="0" xfId="0" applyNumberFormat="1" applyFont="1" applyFill="1"/>
    <xf numFmtId="0" fontId="0" fillId="0" borderId="0" xfId="0" applyBorder="1" applyAlignment="1">
      <alignment horizontal="right" vertical="top" wrapText="1"/>
    </xf>
    <xf numFmtId="0" fontId="10" fillId="0" borderId="1" xfId="0" applyFont="1" applyBorder="1"/>
    <xf numFmtId="0" fontId="13" fillId="0" borderId="1" xfId="0" applyFont="1" applyBorder="1" applyAlignment="1">
      <alignment vertical="center" wrapText="1"/>
    </xf>
    <xf numFmtId="0" fontId="14" fillId="0" borderId="0" xfId="0" applyFont="1"/>
    <xf numFmtId="0" fontId="10" fillId="0" borderId="14" xfId="0" applyNumberFormat="1" applyFont="1" applyBorder="1" applyAlignment="1">
      <alignment horizontal="right"/>
    </xf>
    <xf numFmtId="0" fontId="9" fillId="4" borderId="15" xfId="0" applyFont="1" applyFill="1" applyBorder="1"/>
    <xf numFmtId="0" fontId="9" fillId="4" borderId="16" xfId="0" applyFont="1" applyFill="1" applyBorder="1"/>
    <xf numFmtId="165" fontId="2" fillId="4" borderId="14" xfId="0" applyNumberFormat="1" applyFont="1" applyFill="1" applyBorder="1" applyAlignment="1">
      <alignment horizontal="right" indent="1"/>
    </xf>
    <xf numFmtId="0" fontId="9" fillId="4" borderId="1" xfId="0" applyFont="1" applyFill="1" applyBorder="1" applyAlignment="1">
      <alignment horizontal="center"/>
    </xf>
    <xf numFmtId="165" fontId="13" fillId="0" borderId="1" xfId="0" applyNumberFormat="1" applyFont="1" applyBorder="1" applyAlignment="1">
      <alignment horizontal="right" indent="1"/>
    </xf>
    <xf numFmtId="37" fontId="10" fillId="0" borderId="1" xfId="0" applyNumberFormat="1" applyFont="1" applyBorder="1" applyAlignment="1">
      <alignment horizontal="right"/>
    </xf>
    <xf numFmtId="3" fontId="10" fillId="0" borderId="1" xfId="0" applyNumberFormat="1" applyFont="1" applyBorder="1" applyAlignment="1">
      <alignment horizontal="right"/>
    </xf>
    <xf numFmtId="0" fontId="10" fillId="0" borderId="1" xfId="0" applyFont="1" applyFill="1" applyBorder="1"/>
    <xf numFmtId="2" fontId="13" fillId="0" borderId="1" xfId="0" applyNumberFormat="1" applyFont="1" applyBorder="1" applyAlignment="1">
      <alignment horizontal="right" indent="1"/>
    </xf>
    <xf numFmtId="2" fontId="2" fillId="0" borderId="1" xfId="1" applyNumberFormat="1" applyFont="1" applyBorder="1" applyAlignment="1">
      <alignment horizontal="right" indent="1"/>
    </xf>
    <xf numFmtId="0" fontId="0" fillId="0" borderId="0" xfId="0" applyBorder="1" applyAlignment="1">
      <alignment horizontal="left" vertical="top" wrapText="1"/>
    </xf>
    <xf numFmtId="0" fontId="3" fillId="0" borderId="0" xfId="0" applyFont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0" fillId="0" borderId="0" xfId="0" applyBorder="1" applyAlignment="1">
      <alignment horizontal="justify" vertical="top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37" fontId="7" fillId="0" borderId="2" xfId="2" applyNumberFormat="1" applyFont="1" applyBorder="1" applyAlignment="1">
      <alignment horizontal="center" vertical="center" wrapText="1"/>
    </xf>
    <xf numFmtId="37" fontId="7" fillId="0" borderId="3" xfId="2" applyNumberFormat="1" applyFont="1" applyBorder="1" applyAlignment="1">
      <alignment horizontal="center" vertical="center" wrapText="1"/>
    </xf>
    <xf numFmtId="37" fontId="8" fillId="3" borderId="2" xfId="1" applyNumberFormat="1" applyFont="1" applyFill="1" applyBorder="1" applyAlignment="1">
      <alignment horizontal="center" vertical="center" wrapText="1"/>
    </xf>
    <xf numFmtId="37" fontId="8" fillId="3" borderId="3" xfId="1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wrapText="1"/>
    </xf>
  </cellXfs>
  <cellStyles count="77"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Millares" xfId="1" builtinId="3"/>
    <cellStyle name="Moneda" xfId="2" builtinId="4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view="pageBreakPreview" zoomScale="60" zoomScaleNormal="70" zoomScalePageLayoutView="70" workbookViewId="0">
      <selection activeCell="E12" sqref="E12:F12"/>
    </sheetView>
  </sheetViews>
  <sheetFormatPr baseColWidth="10" defaultRowHeight="15" x14ac:dyDescent="0.25"/>
  <cols>
    <col min="1" max="1" width="3.42578125" customWidth="1"/>
    <col min="2" max="2" width="30.42578125" customWidth="1"/>
    <col min="3" max="3" width="21.42578125" customWidth="1"/>
    <col min="4" max="6" width="19.42578125" customWidth="1"/>
    <col min="7" max="7" width="3.7109375" customWidth="1"/>
    <col min="9" max="9" width="20.42578125" bestFit="1" customWidth="1"/>
  </cols>
  <sheetData>
    <row r="1" spans="1:9" ht="15.75" thickBot="1" x14ac:dyDescent="0.3"/>
    <row r="2" spans="1:9" ht="15.75" thickTop="1" x14ac:dyDescent="0.25">
      <c r="A2" s="1"/>
      <c r="B2" s="2"/>
      <c r="C2" s="2"/>
      <c r="D2" s="2"/>
      <c r="E2" s="2"/>
      <c r="F2" s="2"/>
      <c r="G2" s="3"/>
    </row>
    <row r="3" spans="1:9" ht="15.75" x14ac:dyDescent="0.25">
      <c r="A3" s="4"/>
      <c r="B3" s="43" t="s">
        <v>0</v>
      </c>
      <c r="C3" s="43"/>
      <c r="D3" s="43"/>
      <c r="E3" s="43"/>
      <c r="F3" s="43"/>
      <c r="G3" s="5"/>
    </row>
    <row r="4" spans="1:9" ht="15.75" x14ac:dyDescent="0.25">
      <c r="A4" s="4"/>
      <c r="B4" s="43" t="s">
        <v>1</v>
      </c>
      <c r="C4" s="43"/>
      <c r="D4" s="43"/>
      <c r="E4" s="43"/>
      <c r="F4" s="43"/>
      <c r="G4" s="5"/>
    </row>
    <row r="5" spans="1:9" x14ac:dyDescent="0.25">
      <c r="A5" s="4"/>
      <c r="B5" s="6"/>
      <c r="C5" s="6"/>
      <c r="D5" s="6"/>
      <c r="E5" s="6"/>
      <c r="F5" s="6"/>
      <c r="G5" s="5"/>
    </row>
    <row r="6" spans="1:9" ht="15.75" x14ac:dyDescent="0.25">
      <c r="A6" s="4"/>
      <c r="B6" s="44" t="s">
        <v>17</v>
      </c>
      <c r="C6" s="44"/>
      <c r="D6" s="44"/>
      <c r="E6" s="44"/>
      <c r="F6" s="44"/>
      <c r="G6" s="5"/>
    </row>
    <row r="7" spans="1:9" ht="15.75" x14ac:dyDescent="0.25">
      <c r="A7" s="4"/>
      <c r="B7" s="7"/>
      <c r="C7" s="7"/>
      <c r="D7" s="7"/>
      <c r="E7" s="7"/>
      <c r="F7" s="7"/>
      <c r="G7" s="5"/>
    </row>
    <row r="8" spans="1:9" ht="82.5" customHeight="1" x14ac:dyDescent="0.25">
      <c r="A8" s="4"/>
      <c r="B8" s="45" t="s">
        <v>15</v>
      </c>
      <c r="C8" s="45"/>
      <c r="D8" s="45"/>
      <c r="E8" s="45"/>
      <c r="F8" s="45"/>
      <c r="G8" s="5"/>
    </row>
    <row r="9" spans="1:9" x14ac:dyDescent="0.25">
      <c r="A9" s="4"/>
      <c r="B9" s="12"/>
      <c r="C9" s="12"/>
      <c r="D9" s="12"/>
      <c r="E9" s="20"/>
      <c r="F9" s="27" t="s">
        <v>6</v>
      </c>
      <c r="G9" s="5"/>
    </row>
    <row r="10" spans="1:9" ht="45" customHeight="1" x14ac:dyDescent="0.25">
      <c r="A10" s="4"/>
      <c r="B10" s="52" t="s">
        <v>3</v>
      </c>
      <c r="C10" s="46" t="e">
        <f>+#REF!</f>
        <v>#REF!</v>
      </c>
      <c r="D10" s="47"/>
      <c r="E10" s="46" t="e">
        <f>+#REF!</f>
        <v>#REF!</v>
      </c>
      <c r="F10" s="47"/>
      <c r="G10" s="5"/>
      <c r="I10" s="21"/>
    </row>
    <row r="11" spans="1:9" ht="45" customHeight="1" x14ac:dyDescent="0.25">
      <c r="A11" s="4"/>
      <c r="B11" s="53"/>
      <c r="C11" s="48">
        <f>5878255062/1.16</f>
        <v>5067461260.3448277</v>
      </c>
      <c r="D11" s="49"/>
      <c r="E11" s="48">
        <f>4584547057/1.16</f>
        <v>3952195738.7931037</v>
      </c>
      <c r="F11" s="49"/>
      <c r="G11" s="5"/>
    </row>
    <row r="12" spans="1:9" ht="18.75" x14ac:dyDescent="0.25">
      <c r="A12" s="4"/>
      <c r="B12" s="13" t="s">
        <v>4</v>
      </c>
      <c r="C12" s="50">
        <v>400</v>
      </c>
      <c r="D12" s="51"/>
      <c r="E12" s="50" t="s">
        <v>18</v>
      </c>
      <c r="F12" s="51"/>
      <c r="G12" s="5"/>
    </row>
    <row r="13" spans="1:9" x14ac:dyDescent="0.25">
      <c r="A13" s="4"/>
      <c r="B13" s="8"/>
      <c r="C13" s="8"/>
      <c r="D13" s="8"/>
      <c r="E13" s="20"/>
      <c r="F13" s="20"/>
      <c r="G13" s="5"/>
    </row>
    <row r="14" spans="1:9" ht="51" customHeight="1" x14ac:dyDescent="0.25">
      <c r="A14" s="4"/>
      <c r="B14" s="42" t="s">
        <v>19</v>
      </c>
      <c r="C14" s="42"/>
      <c r="D14" s="42"/>
      <c r="E14" s="42"/>
      <c r="F14" s="42"/>
      <c r="G14" s="5"/>
      <c r="I14" s="14"/>
    </row>
    <row r="15" spans="1:9" x14ac:dyDescent="0.25">
      <c r="A15" s="4"/>
      <c r="B15" s="6"/>
      <c r="C15" s="6"/>
      <c r="E15" s="6"/>
      <c r="F15" s="22"/>
      <c r="G15" s="5"/>
      <c r="I15" s="15"/>
    </row>
    <row r="16" spans="1:9" x14ac:dyDescent="0.25">
      <c r="A16" s="4"/>
      <c r="B16" s="6" t="s">
        <v>16</v>
      </c>
      <c r="C16" s="6"/>
      <c r="E16" s="6"/>
      <c r="F16" s="22"/>
      <c r="G16" s="5"/>
      <c r="I16" s="14"/>
    </row>
    <row r="17" spans="1:9" x14ac:dyDescent="0.25">
      <c r="A17" s="4"/>
      <c r="B17" s="6"/>
      <c r="C17" s="6"/>
      <c r="D17" s="6"/>
      <c r="E17" s="6"/>
      <c r="F17" s="6"/>
      <c r="G17" s="5"/>
      <c r="I17" s="14"/>
    </row>
    <row r="18" spans="1:9" x14ac:dyDescent="0.25">
      <c r="A18" s="4"/>
      <c r="B18" s="23" t="s">
        <v>8</v>
      </c>
      <c r="C18" s="23"/>
      <c r="D18" s="23"/>
      <c r="E18" s="23"/>
      <c r="F18" s="23"/>
      <c r="G18" s="5"/>
      <c r="I18" s="14"/>
    </row>
    <row r="19" spans="1:9" x14ac:dyDescent="0.25">
      <c r="A19" s="4"/>
      <c r="B19" s="24" t="s">
        <v>7</v>
      </c>
      <c r="C19" s="24"/>
      <c r="D19" s="24"/>
      <c r="E19" s="24"/>
      <c r="F19" s="24"/>
      <c r="G19" s="5"/>
      <c r="I19" s="16"/>
    </row>
    <row r="20" spans="1:9" x14ac:dyDescent="0.25">
      <c r="A20" s="4"/>
      <c r="B20" s="24" t="s">
        <v>2</v>
      </c>
      <c r="C20" s="24"/>
      <c r="D20" s="24"/>
      <c r="E20" s="24"/>
      <c r="F20" s="24"/>
      <c r="G20" s="5"/>
      <c r="I20" s="17"/>
    </row>
    <row r="21" spans="1:9" ht="15.75" thickBot="1" x14ac:dyDescent="0.3">
      <c r="A21" s="9"/>
      <c r="B21" s="10"/>
      <c r="C21" s="10"/>
      <c r="D21" s="10"/>
      <c r="E21" s="10"/>
      <c r="F21" s="10"/>
      <c r="G21" s="11"/>
    </row>
    <row r="22" spans="1:9" ht="15.75" thickTop="1" x14ac:dyDescent="0.25"/>
  </sheetData>
  <mergeCells count="12">
    <mergeCell ref="B14:F14"/>
    <mergeCell ref="B3:F3"/>
    <mergeCell ref="B4:F4"/>
    <mergeCell ref="B6:F6"/>
    <mergeCell ref="B8:F8"/>
    <mergeCell ref="C10:D10"/>
    <mergeCell ref="C11:D11"/>
    <mergeCell ref="C12:D12"/>
    <mergeCell ref="B10:B11"/>
    <mergeCell ref="E10:F10"/>
    <mergeCell ref="E11:F11"/>
    <mergeCell ref="E12:F12"/>
  </mergeCells>
  <printOptions horizontalCentered="1" verticalCentered="1"/>
  <pageMargins left="0.70866141732283472" right="0.70866141732283472" top="1.6929133858267718" bottom="0.74803149606299213" header="0.31496062992125984" footer="0.31496062992125984"/>
  <pageSetup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opLeftCell="A19" workbookViewId="0">
      <selection activeCell="G20" sqref="G20"/>
    </sheetView>
  </sheetViews>
  <sheetFormatPr baseColWidth="10" defaultRowHeight="15" x14ac:dyDescent="0.25"/>
  <sheetData>
    <row r="1" spans="1:5" x14ac:dyDescent="0.25">
      <c r="B1" t="s">
        <v>5</v>
      </c>
    </row>
    <row r="2" spans="1:5" x14ac:dyDescent="0.25">
      <c r="A2" s="18">
        <v>26524519</v>
      </c>
      <c r="B2" s="18">
        <f>+A2*16%</f>
        <v>4243923.04</v>
      </c>
      <c r="C2" s="18">
        <f>+A2+B2</f>
        <v>30768442.039999999</v>
      </c>
      <c r="D2" s="18">
        <v>30768442</v>
      </c>
      <c r="E2" s="18">
        <f>+C2-D2</f>
        <v>3.9999999105930328E-2</v>
      </c>
    </row>
    <row r="3" spans="1:5" x14ac:dyDescent="0.25">
      <c r="A3" s="18">
        <v>7495061</v>
      </c>
      <c r="B3" s="18">
        <f t="shared" ref="B3:B36" si="0">+A3*16%</f>
        <v>1199209.76</v>
      </c>
      <c r="C3" s="18">
        <f t="shared" ref="C3:C36" si="1">+A3+B3</f>
        <v>8694270.7599999998</v>
      </c>
      <c r="D3" s="18">
        <v>8694271</v>
      </c>
      <c r="E3" s="18">
        <f t="shared" ref="E3:E36" si="2">+C3-D3</f>
        <v>-0.24000000022351742</v>
      </c>
    </row>
    <row r="4" spans="1:5" x14ac:dyDescent="0.25">
      <c r="A4" s="18">
        <v>6485764</v>
      </c>
      <c r="B4" s="18">
        <f t="shared" si="0"/>
        <v>1037722.24</v>
      </c>
      <c r="C4" s="18">
        <f t="shared" si="1"/>
        <v>7523486.2400000002</v>
      </c>
      <c r="D4" s="18">
        <v>7523486</v>
      </c>
      <c r="E4" s="18">
        <f t="shared" si="2"/>
        <v>0.24000000022351742</v>
      </c>
    </row>
    <row r="5" spans="1:5" x14ac:dyDescent="0.25">
      <c r="A5" s="18">
        <v>2665930</v>
      </c>
      <c r="B5" s="18">
        <f t="shared" si="0"/>
        <v>426548.8</v>
      </c>
      <c r="C5" s="18">
        <f t="shared" si="1"/>
        <v>3092478.8</v>
      </c>
      <c r="D5" s="19">
        <v>3092479</v>
      </c>
      <c r="E5" s="18">
        <f t="shared" si="2"/>
        <v>-0.20000000018626451</v>
      </c>
    </row>
    <row r="6" spans="1:5" x14ac:dyDescent="0.25">
      <c r="A6" s="18">
        <v>76200000</v>
      </c>
      <c r="B6" s="18">
        <f t="shared" si="0"/>
        <v>12192000</v>
      </c>
      <c r="C6" s="18">
        <f t="shared" si="1"/>
        <v>88392000</v>
      </c>
      <c r="D6" s="19">
        <v>88392000</v>
      </c>
      <c r="E6" s="18">
        <f t="shared" si="2"/>
        <v>0</v>
      </c>
    </row>
    <row r="7" spans="1:5" x14ac:dyDescent="0.25">
      <c r="A7" s="18">
        <v>19180000</v>
      </c>
      <c r="B7" s="18">
        <f t="shared" si="0"/>
        <v>3068800</v>
      </c>
      <c r="C7" s="18">
        <f t="shared" si="1"/>
        <v>22248800</v>
      </c>
      <c r="D7" s="19">
        <v>22248800</v>
      </c>
      <c r="E7" s="18">
        <f t="shared" si="2"/>
        <v>0</v>
      </c>
    </row>
    <row r="8" spans="1:5" x14ac:dyDescent="0.25">
      <c r="A8" s="18">
        <v>6283000</v>
      </c>
      <c r="B8" s="18">
        <f t="shared" si="0"/>
        <v>1005280</v>
      </c>
      <c r="C8" s="18">
        <f t="shared" si="1"/>
        <v>7288280</v>
      </c>
      <c r="D8" s="19">
        <v>7288280</v>
      </c>
      <c r="E8" s="18">
        <f t="shared" si="2"/>
        <v>0</v>
      </c>
    </row>
    <row r="9" spans="1:5" x14ac:dyDescent="0.25">
      <c r="A9" s="18">
        <v>16692000</v>
      </c>
      <c r="B9" s="18"/>
      <c r="C9" s="18">
        <f t="shared" si="1"/>
        <v>16692000</v>
      </c>
      <c r="D9" s="19">
        <v>16692000</v>
      </c>
      <c r="E9" s="18">
        <f t="shared" si="2"/>
        <v>0</v>
      </c>
    </row>
    <row r="10" spans="1:5" x14ac:dyDescent="0.25">
      <c r="A10" s="18">
        <v>5653297</v>
      </c>
      <c r="B10" s="18">
        <f t="shared" si="0"/>
        <v>904527.52</v>
      </c>
      <c r="C10" s="18">
        <f t="shared" si="1"/>
        <v>6557824.5199999996</v>
      </c>
      <c r="D10" s="19">
        <v>6557825</v>
      </c>
      <c r="E10" s="18">
        <f t="shared" si="2"/>
        <v>-0.48000000044703484</v>
      </c>
    </row>
    <row r="11" spans="1:5" x14ac:dyDescent="0.25">
      <c r="A11" s="18">
        <v>3811500</v>
      </c>
      <c r="B11" s="18">
        <f t="shared" si="0"/>
        <v>609840</v>
      </c>
      <c r="C11" s="18">
        <f t="shared" si="1"/>
        <v>4421340</v>
      </c>
      <c r="D11" s="19">
        <v>4421340</v>
      </c>
      <c r="E11" s="18">
        <f t="shared" si="2"/>
        <v>0</v>
      </c>
    </row>
    <row r="12" spans="1:5" x14ac:dyDescent="0.25">
      <c r="A12" s="18">
        <v>4000500</v>
      </c>
      <c r="B12" s="18">
        <f t="shared" si="0"/>
        <v>640080</v>
      </c>
      <c r="C12" s="18">
        <f t="shared" si="1"/>
        <v>4640580</v>
      </c>
      <c r="D12" s="19">
        <v>4640580</v>
      </c>
      <c r="E12" s="18">
        <f t="shared" si="2"/>
        <v>0</v>
      </c>
    </row>
    <row r="13" spans="1:5" x14ac:dyDescent="0.25">
      <c r="A13" s="18">
        <v>4473690</v>
      </c>
      <c r="B13" s="18">
        <f t="shared" si="0"/>
        <v>715790.4</v>
      </c>
      <c r="C13" s="18">
        <f t="shared" si="1"/>
        <v>5189480.4000000004</v>
      </c>
      <c r="D13" s="18">
        <v>5189480</v>
      </c>
      <c r="E13" s="18">
        <f t="shared" si="2"/>
        <v>0.40000000037252903</v>
      </c>
    </row>
    <row r="14" spans="1:5" x14ac:dyDescent="0.25">
      <c r="A14" s="18">
        <v>24388578</v>
      </c>
      <c r="B14" s="18">
        <f t="shared" si="0"/>
        <v>3902172.48</v>
      </c>
      <c r="C14" s="18">
        <f t="shared" si="1"/>
        <v>28290750.48</v>
      </c>
      <c r="D14" s="18">
        <v>28290750</v>
      </c>
      <c r="E14" s="18">
        <f t="shared" si="2"/>
        <v>0.48000000044703484</v>
      </c>
    </row>
    <row r="15" spans="1:5" x14ac:dyDescent="0.25">
      <c r="A15" s="18">
        <v>3893621</v>
      </c>
      <c r="B15" s="18">
        <f t="shared" si="0"/>
        <v>622979.36</v>
      </c>
      <c r="C15" s="18">
        <f t="shared" si="1"/>
        <v>4516600.3600000003</v>
      </c>
      <c r="D15" s="18">
        <v>4516600</v>
      </c>
      <c r="E15" s="18">
        <f t="shared" si="2"/>
        <v>0.36000000033527613</v>
      </c>
    </row>
    <row r="16" spans="1:5" x14ac:dyDescent="0.25">
      <c r="A16" s="18">
        <v>3150000</v>
      </c>
      <c r="B16" s="18">
        <f t="shared" si="0"/>
        <v>504000</v>
      </c>
      <c r="C16" s="18">
        <f t="shared" si="1"/>
        <v>3654000</v>
      </c>
      <c r="D16" s="18">
        <v>3654000</v>
      </c>
      <c r="E16" s="18">
        <f t="shared" si="2"/>
        <v>0</v>
      </c>
    </row>
    <row r="17" spans="1:5" x14ac:dyDescent="0.25">
      <c r="A17" s="18">
        <v>22755915</v>
      </c>
      <c r="B17" s="18">
        <f t="shared" si="0"/>
        <v>3640946.4</v>
      </c>
      <c r="C17" s="18">
        <f t="shared" si="1"/>
        <v>26396861.399999999</v>
      </c>
      <c r="D17" s="18">
        <v>26396861</v>
      </c>
      <c r="E17" s="18">
        <f t="shared" si="2"/>
        <v>0.39999999850988388</v>
      </c>
    </row>
    <row r="18" spans="1:5" x14ac:dyDescent="0.25">
      <c r="A18" s="18">
        <v>7152000</v>
      </c>
      <c r="B18" s="18">
        <f t="shared" si="0"/>
        <v>1144320</v>
      </c>
      <c r="C18" s="18">
        <f t="shared" si="1"/>
        <v>8296320</v>
      </c>
      <c r="D18" s="18">
        <v>8296320</v>
      </c>
      <c r="E18" s="18">
        <f t="shared" si="2"/>
        <v>0</v>
      </c>
    </row>
    <row r="19" spans="1:5" x14ac:dyDescent="0.25">
      <c r="A19" s="18">
        <v>26204700</v>
      </c>
      <c r="B19" s="18">
        <f t="shared" si="0"/>
        <v>4192752</v>
      </c>
      <c r="C19" s="18">
        <f t="shared" si="1"/>
        <v>30397452</v>
      </c>
      <c r="D19" s="18">
        <v>30397452</v>
      </c>
      <c r="E19" s="18">
        <f t="shared" si="2"/>
        <v>0</v>
      </c>
    </row>
    <row r="20" spans="1:5" x14ac:dyDescent="0.25">
      <c r="A20" s="18">
        <v>2577400</v>
      </c>
      <c r="B20" s="18"/>
      <c r="C20" s="18">
        <f t="shared" si="1"/>
        <v>2577400</v>
      </c>
      <c r="D20" s="18">
        <v>2577400</v>
      </c>
      <c r="E20" s="18">
        <f t="shared" si="2"/>
        <v>0</v>
      </c>
    </row>
    <row r="21" spans="1:5" x14ac:dyDescent="0.25">
      <c r="A21" s="18">
        <v>1494892</v>
      </c>
      <c r="B21" s="18"/>
      <c r="C21" s="18">
        <f t="shared" si="1"/>
        <v>1494892</v>
      </c>
      <c r="D21" s="18">
        <v>1494892</v>
      </c>
      <c r="E21" s="18">
        <f t="shared" si="2"/>
        <v>0</v>
      </c>
    </row>
    <row r="22" spans="1:5" x14ac:dyDescent="0.25">
      <c r="A22" s="18">
        <v>26460</v>
      </c>
      <c r="B22" s="18">
        <f t="shared" si="0"/>
        <v>4233.6000000000004</v>
      </c>
      <c r="C22" s="18">
        <f t="shared" si="1"/>
        <v>30693.599999999999</v>
      </c>
      <c r="D22" s="18">
        <v>30694</v>
      </c>
      <c r="E22" s="18">
        <f t="shared" si="2"/>
        <v>-0.40000000000145519</v>
      </c>
    </row>
    <row r="23" spans="1:5" x14ac:dyDescent="0.25">
      <c r="A23" s="18">
        <v>9665250</v>
      </c>
      <c r="B23" s="18"/>
      <c r="C23" s="18">
        <f t="shared" si="1"/>
        <v>9665250</v>
      </c>
      <c r="D23" s="18">
        <v>9665250</v>
      </c>
      <c r="E23" s="18">
        <f t="shared" si="2"/>
        <v>0</v>
      </c>
    </row>
    <row r="24" spans="1:5" x14ac:dyDescent="0.25">
      <c r="A24" s="18">
        <v>66150</v>
      </c>
      <c r="B24" s="18">
        <f t="shared" si="0"/>
        <v>10584</v>
      </c>
      <c r="C24" s="18">
        <f t="shared" si="1"/>
        <v>76734</v>
      </c>
      <c r="D24" s="18">
        <v>76734</v>
      </c>
      <c r="E24" s="18">
        <f t="shared" si="2"/>
        <v>0</v>
      </c>
    </row>
    <row r="25" spans="1:5" x14ac:dyDescent="0.25">
      <c r="A25" s="18">
        <v>12758130</v>
      </c>
      <c r="B25" s="18"/>
      <c r="C25" s="18">
        <f t="shared" si="1"/>
        <v>12758130</v>
      </c>
      <c r="D25" s="18">
        <v>12758130</v>
      </c>
      <c r="E25" s="18">
        <f t="shared" si="2"/>
        <v>0</v>
      </c>
    </row>
    <row r="26" spans="1:5" x14ac:dyDescent="0.25">
      <c r="A26" s="18">
        <v>1907276</v>
      </c>
      <c r="B26" s="18"/>
      <c r="C26" s="18">
        <f t="shared" si="1"/>
        <v>1907276</v>
      </c>
      <c r="D26" s="18">
        <v>1907276</v>
      </c>
      <c r="E26" s="18">
        <f t="shared" si="2"/>
        <v>0</v>
      </c>
    </row>
    <row r="27" spans="1:5" x14ac:dyDescent="0.25">
      <c r="A27" s="18">
        <v>1056734</v>
      </c>
      <c r="B27" s="18"/>
      <c r="C27" s="18">
        <f t="shared" si="1"/>
        <v>1056734</v>
      </c>
      <c r="D27" s="18">
        <v>1056734</v>
      </c>
      <c r="E27" s="18">
        <f t="shared" si="2"/>
        <v>0</v>
      </c>
    </row>
    <row r="28" spans="1:5" x14ac:dyDescent="0.25">
      <c r="A28" s="18">
        <v>13531350</v>
      </c>
      <c r="B28" s="18"/>
      <c r="C28" s="18">
        <f t="shared" si="1"/>
        <v>13531350</v>
      </c>
      <c r="D28" s="18">
        <v>13531350</v>
      </c>
      <c r="E28" s="18">
        <f t="shared" si="2"/>
        <v>0</v>
      </c>
    </row>
    <row r="29" spans="1:5" x14ac:dyDescent="0.25">
      <c r="A29" s="18">
        <v>1159830</v>
      </c>
      <c r="B29" s="18"/>
      <c r="C29" s="18">
        <f t="shared" si="1"/>
        <v>1159830</v>
      </c>
      <c r="D29" s="18">
        <v>1159830</v>
      </c>
      <c r="E29" s="18">
        <f t="shared" si="2"/>
        <v>0</v>
      </c>
    </row>
    <row r="30" spans="1:5" x14ac:dyDescent="0.25">
      <c r="A30" s="18">
        <v>97020</v>
      </c>
      <c r="B30" s="18">
        <f t="shared" si="0"/>
        <v>15523.2</v>
      </c>
      <c r="C30" s="18">
        <f t="shared" si="1"/>
        <v>112543.2</v>
      </c>
      <c r="D30" s="18">
        <v>112543</v>
      </c>
      <c r="E30" s="18">
        <f t="shared" si="2"/>
        <v>0.19999999999708962</v>
      </c>
    </row>
    <row r="31" spans="1:5" x14ac:dyDescent="0.25">
      <c r="A31" s="18">
        <v>4500000</v>
      </c>
      <c r="B31" s="18">
        <f t="shared" si="0"/>
        <v>720000</v>
      </c>
      <c r="C31" s="18">
        <f t="shared" si="1"/>
        <v>5220000</v>
      </c>
      <c r="D31" s="18">
        <v>5220000</v>
      </c>
      <c r="E31" s="18">
        <f t="shared" si="2"/>
        <v>0</v>
      </c>
    </row>
    <row r="32" spans="1:5" x14ac:dyDescent="0.25">
      <c r="A32" s="18">
        <v>4845344</v>
      </c>
      <c r="B32" s="18">
        <f t="shared" si="0"/>
        <v>775255.04000000004</v>
      </c>
      <c r="C32" s="18">
        <f t="shared" si="1"/>
        <v>5620599.04</v>
      </c>
      <c r="D32" s="18">
        <v>5620599</v>
      </c>
      <c r="E32" s="18">
        <f t="shared" si="2"/>
        <v>4.0000000037252903E-2</v>
      </c>
    </row>
    <row r="33" spans="1:5" x14ac:dyDescent="0.25">
      <c r="A33" s="18">
        <v>10980000</v>
      </c>
      <c r="B33" s="18">
        <f t="shared" si="0"/>
        <v>1756800</v>
      </c>
      <c r="C33" s="18">
        <f t="shared" si="1"/>
        <v>12736800</v>
      </c>
      <c r="D33" s="18">
        <v>12736800</v>
      </c>
      <c r="E33" s="18">
        <f t="shared" si="2"/>
        <v>0</v>
      </c>
    </row>
    <row r="34" spans="1:5" x14ac:dyDescent="0.25">
      <c r="A34" s="18">
        <v>12180831</v>
      </c>
      <c r="B34" s="18">
        <f t="shared" si="0"/>
        <v>1948932.96</v>
      </c>
      <c r="C34" s="18">
        <f t="shared" si="1"/>
        <v>14129763.960000001</v>
      </c>
      <c r="D34" s="18">
        <v>14129764</v>
      </c>
      <c r="E34" s="18">
        <f t="shared" si="2"/>
        <v>-3.9999999105930328E-2</v>
      </c>
    </row>
    <row r="35" spans="1:5" x14ac:dyDescent="0.25">
      <c r="A35" s="18">
        <v>3552468</v>
      </c>
      <c r="B35" s="18">
        <f t="shared" si="0"/>
        <v>568394.88</v>
      </c>
      <c r="C35" s="18">
        <f t="shared" si="1"/>
        <v>4120862.88</v>
      </c>
      <c r="D35" s="18">
        <v>4120863</v>
      </c>
      <c r="E35" s="18">
        <f t="shared" si="2"/>
        <v>-0.12000000011175871</v>
      </c>
    </row>
    <row r="36" spans="1:5" x14ac:dyDescent="0.25">
      <c r="A36" s="18">
        <v>4000000</v>
      </c>
      <c r="B36" s="18">
        <f t="shared" si="0"/>
        <v>640000</v>
      </c>
      <c r="C36" s="18">
        <f t="shared" si="1"/>
        <v>4640000</v>
      </c>
      <c r="D36" s="18">
        <v>4640000</v>
      </c>
      <c r="E36" s="18">
        <f t="shared" si="2"/>
        <v>0</v>
      </c>
    </row>
    <row r="37" spans="1:5" x14ac:dyDescent="0.25">
      <c r="A37" s="18">
        <f>SUM(A2:A36)</f>
        <v>351409210</v>
      </c>
      <c r="B37" s="18">
        <f t="shared" ref="B37:C37" si="3">SUM(B2:B36)</f>
        <v>46490615.680000007</v>
      </c>
      <c r="C37" s="18">
        <f t="shared" si="3"/>
        <v>397899825.68000001</v>
      </c>
      <c r="D37" s="19">
        <f>SUM(D2:D36)</f>
        <v>397899825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tabSelected="1" view="pageBreakPreview" zoomScale="150" zoomScaleNormal="150" zoomScaleSheetLayoutView="100" zoomScalePageLayoutView="150" workbookViewId="0">
      <selection activeCell="A9" sqref="A9"/>
    </sheetView>
  </sheetViews>
  <sheetFormatPr baseColWidth="10" defaultRowHeight="15" x14ac:dyDescent="0.25"/>
  <cols>
    <col min="1" max="1" width="45" customWidth="1"/>
    <col min="2" max="2" width="9.42578125" bestFit="1" customWidth="1"/>
    <col min="3" max="3" width="22" bestFit="1" customWidth="1"/>
    <col min="4" max="4" width="11.42578125" bestFit="1" customWidth="1"/>
    <col min="6" max="6" width="20.28515625" customWidth="1"/>
    <col min="7" max="7" width="13.85546875" bestFit="1" customWidth="1"/>
  </cols>
  <sheetData>
    <row r="1" spans="1:13" x14ac:dyDescent="0.25">
      <c r="A1" s="35" t="s">
        <v>9</v>
      </c>
      <c r="B1" s="35" t="s">
        <v>10</v>
      </c>
      <c r="C1" s="35" t="s">
        <v>20</v>
      </c>
      <c r="D1" s="35" t="s">
        <v>11</v>
      </c>
    </row>
    <row r="2" spans="1:13" x14ac:dyDescent="0.25">
      <c r="A2" s="28" t="s">
        <v>22</v>
      </c>
      <c r="B2" s="28" t="s">
        <v>12</v>
      </c>
      <c r="C2" s="36" t="s">
        <v>25</v>
      </c>
      <c r="D2" s="37">
        <v>491743</v>
      </c>
    </row>
    <row r="3" spans="1:13" ht="24" customHeight="1" thickBot="1" x14ac:dyDescent="0.3">
      <c r="A3" s="29" t="s">
        <v>21</v>
      </c>
      <c r="B3" s="29" t="s">
        <v>23</v>
      </c>
      <c r="C3" s="40">
        <v>2398456201</v>
      </c>
      <c r="D3" s="38">
        <v>498849</v>
      </c>
      <c r="E3" s="31"/>
    </row>
    <row r="4" spans="1:13" x14ac:dyDescent="0.25">
      <c r="A4" s="39" t="s">
        <v>13</v>
      </c>
      <c r="B4" s="39" t="s">
        <v>14</v>
      </c>
      <c r="C4" s="41">
        <v>2449993197</v>
      </c>
      <c r="D4" s="39"/>
    </row>
    <row r="5" spans="1:13" ht="15.75" thickBot="1" x14ac:dyDescent="0.3">
      <c r="A5" s="32"/>
      <c r="B5" s="33" t="s">
        <v>26</v>
      </c>
      <c r="C5" s="34" t="s">
        <v>27</v>
      </c>
      <c r="E5" s="30"/>
    </row>
    <row r="6" spans="1:13" x14ac:dyDescent="0.25">
      <c r="A6" s="25"/>
      <c r="B6" s="25"/>
      <c r="C6" s="26"/>
    </row>
    <row r="7" spans="1:13" x14ac:dyDescent="0.25">
      <c r="A7" s="54"/>
      <c r="B7" s="54"/>
      <c r="C7" s="54"/>
      <c r="D7" s="54"/>
    </row>
    <row r="8" spans="1:13" x14ac:dyDescent="0.25">
      <c r="A8" s="54"/>
      <c r="B8" s="54"/>
      <c r="C8" s="54"/>
      <c r="D8" s="54"/>
    </row>
    <row r="9" spans="1:13" x14ac:dyDescent="0.25">
      <c r="A9" s="25"/>
      <c r="B9" s="25"/>
      <c r="C9" s="26"/>
    </row>
    <row r="10" spans="1:13" x14ac:dyDescent="0.25">
      <c r="A10" s="6" t="s">
        <v>28</v>
      </c>
      <c r="B10" s="25"/>
      <c r="C10" s="26"/>
    </row>
    <row r="11" spans="1:13" x14ac:dyDescent="0.25">
      <c r="A11" s="25" t="s">
        <v>24</v>
      </c>
      <c r="B11" s="25"/>
      <c r="C11" s="26"/>
    </row>
    <row r="13" spans="1:13" x14ac:dyDescent="0.25">
      <c r="A13" s="23" t="s">
        <v>8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</row>
    <row r="14" spans="1:13" x14ac:dyDescent="0.25">
      <c r="A14" s="24" t="s">
        <v>7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</row>
    <row r="15" spans="1:13" x14ac:dyDescent="0.25">
      <c r="A15" s="24" t="s">
        <v>2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</row>
    <row r="16" spans="1:13" ht="15.75" thickBot="1" x14ac:dyDescent="0.3">
      <c r="A16" s="10"/>
      <c r="B16" s="10"/>
      <c r="C16" s="10"/>
      <c r="D16" s="10"/>
    </row>
    <row r="17" ht="15.75" thickTop="1" x14ac:dyDescent="0.25"/>
  </sheetData>
  <sortState ref="A2:D8">
    <sortCondition ref="C2:C8"/>
  </sortState>
  <mergeCells count="1">
    <mergeCell ref="A7:D8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OFERTA ECONÓMICA</vt:lpstr>
      <vt:lpstr>Hoja3</vt:lpstr>
      <vt:lpstr>formato MAA</vt:lpstr>
      <vt:lpstr>'formato MAA'!Área_de_impresión</vt:lpstr>
      <vt:lpstr>'OFERTA ECONÓMICA'!Área_de_impresión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Celia Ines Hernndez</cp:lastModifiedBy>
  <cp:lastPrinted>2015-08-06T19:48:23Z</cp:lastPrinted>
  <dcterms:created xsi:type="dcterms:W3CDTF">2015-03-22T15:44:41Z</dcterms:created>
  <dcterms:modified xsi:type="dcterms:W3CDTF">2016-07-25T22:57:33Z</dcterms:modified>
</cp:coreProperties>
</file>