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5600" windowHeight="11640" tabRatio="989" firstSheet="2" activeTab="9"/>
  </bookViews>
  <sheets>
    <sheet name="CUMPLIMIENTO DE DOCUMENTACION F" sheetId="1" r:id="rId1"/>
    <sheet name="EXPERIENCIA FASE I" sheetId="4" r:id="rId2"/>
    <sheet name="EQUIPO DE TRABAJO FASE I" sheetId="6" r:id="rId3"/>
    <sheet name="TÉCNICA FASE I" sheetId="16" r:id="rId4"/>
    <sheet name="ECONÓMICA FASE I" sheetId="17" r:id="rId5"/>
    <sheet name="C DOCUMENTACION FASE II" sheetId="20" r:id="rId6"/>
    <sheet name="EXPERIENCIA FASE II" sheetId="19" r:id="rId7"/>
    <sheet name="EQUIPO DE TRABAJO FASE II" sheetId="21" r:id="rId8"/>
    <sheet name="TECNICA FASE II" sheetId="18" r:id="rId9"/>
    <sheet name="ECONOMICA FASE II" sheetId="22" r:id="rId10"/>
  </sheets>
  <calcPr calcId="124519"/>
</workbook>
</file>

<file path=xl/calcChain.xml><?xml version="1.0" encoding="utf-8"?>
<calcChain xmlns="http://schemas.openxmlformats.org/spreadsheetml/2006/main">
  <c r="F14" i="17"/>
  <c r="H14" s="1"/>
  <c r="H15"/>
  <c r="F16"/>
  <c r="H16" s="1"/>
  <c r="F17"/>
  <c r="H17" s="1"/>
  <c r="F18"/>
  <c r="H18" s="1"/>
  <c r="F13"/>
  <c r="H13" s="1"/>
  <c r="H162" i="16"/>
  <c r="H148"/>
  <c r="H138"/>
  <c r="H128"/>
  <c r="H97"/>
  <c r="F24" i="22"/>
  <c r="I5"/>
  <c r="K5"/>
  <c r="I6"/>
  <c r="K6"/>
  <c r="K7"/>
  <c r="I7"/>
  <c r="G16"/>
  <c r="H16"/>
  <c r="I16"/>
  <c r="I12"/>
  <c r="K12"/>
  <c r="I11"/>
  <c r="K11"/>
  <c r="I13"/>
  <c r="H117" i="16"/>
  <c r="H107"/>
  <c r="D15" i="17"/>
  <c r="E15"/>
  <c r="H54" i="16"/>
  <c r="H56" s="1"/>
  <c r="H66"/>
  <c r="H76"/>
  <c r="H86"/>
  <c r="C10" i="4"/>
  <c r="C12" s="1"/>
  <c r="B12"/>
  <c r="D12"/>
  <c r="B13"/>
  <c r="D13"/>
  <c r="B14"/>
  <c r="B15" s="1"/>
  <c r="D14"/>
  <c r="D15" s="1"/>
  <c r="B19"/>
  <c r="C19"/>
  <c r="D19"/>
  <c r="C10" i="19"/>
  <c r="C13"/>
  <c r="C14"/>
  <c r="D10"/>
  <c r="D12"/>
  <c r="B13"/>
  <c r="B14"/>
  <c r="D13"/>
  <c r="D14"/>
  <c r="C16"/>
  <c r="B19"/>
  <c r="C19"/>
  <c r="D19"/>
  <c r="D22" i="20"/>
  <c r="D23"/>
  <c r="D24"/>
  <c r="D25"/>
  <c r="D26"/>
  <c r="D15" i="19"/>
  <c r="D16"/>
  <c r="B16"/>
  <c r="B17"/>
  <c r="C17" s="1"/>
  <c r="D17" s="1"/>
  <c r="E17" s="1"/>
  <c r="B15"/>
  <c r="E19" i="22"/>
  <c r="I19"/>
  <c r="C15" i="19"/>
  <c r="D16" i="4"/>
  <c r="C13"/>
  <c r="C14" s="1"/>
  <c r="C12" i="19"/>
  <c r="H19" i="17" l="1"/>
  <c r="C15" i="4"/>
  <c r="C16"/>
  <c r="C17" s="1"/>
  <c r="D17" s="1"/>
  <c r="E17" s="1"/>
  <c r="B16"/>
  <c r="B17" s="1"/>
  <c r="F26" i="17" l="1"/>
</calcChain>
</file>

<file path=xl/sharedStrings.xml><?xml version="1.0" encoding="utf-8"?>
<sst xmlns="http://schemas.openxmlformats.org/spreadsheetml/2006/main" count="1372" uniqueCount="535">
  <si>
    <t xml:space="preserve">1) Folio 160 a 167. NO  </t>
  </si>
  <si>
    <t>Folio 975.</t>
  </si>
  <si>
    <t>Para los procesos de Impresión las plantas deben estar ubicadas en la ciudad de Bogotá, registre la dirección respectiva de cada una de ellas, indicando el o los procesos que se ejecutarán en cada una de ellas. Para el caso de empaque primario deberá indicar el área propuesta y acompañar con un plano de la misma.</t>
  </si>
  <si>
    <t>Indique las condiciones, materiales y ubicación de los cableados en la(s) planta(s) destinada(s) a la impresión y, en las áreas de empaque (ejemplo: aéreo, canaleta metálica de XX número de cables o líneas, etc…) el cumplimiento de normatividad al respecto y sistemas de protección y señalización.</t>
  </si>
  <si>
    <t>791 m2  Cra 68 B # 13 – 61</t>
  </si>
  <si>
    <t>400 m2    Cra 92 No. 64 C - 21</t>
  </si>
  <si>
    <t>164 m2   Cra 68 B # 13 – 61</t>
  </si>
  <si>
    <t>100 m2  Cra 68 B # 13 – 61</t>
  </si>
  <si>
    <t>200 m2  Cra 68 B # 13 – 61</t>
  </si>
  <si>
    <t>620 m2   Cra 68 B # 13 – 61</t>
  </si>
  <si>
    <t>Personalización cuadernillos – indicando la ubicación de la planta</t>
  </si>
  <si>
    <t xml:space="preserve">Impresión offset hojas de respuesta, indicando la ubicación de la planta </t>
  </si>
  <si>
    <t>Personalización Hojas de respuesta– indicando la ubicación de la planta</t>
  </si>
  <si>
    <t xml:space="preserve">Impresión offset hojas de Operaciones, indicando la ubicación de la planta </t>
  </si>
  <si>
    <t>50 m2 CRA 68B N 17-73</t>
  </si>
  <si>
    <t>2432 m2  Cra 68 B # 13 – 61</t>
  </si>
  <si>
    <t>700 m2   Cra 68 B # 13 – 61</t>
  </si>
  <si>
    <t xml:space="preserve"> Cra 92 No. 64 C - 21</t>
  </si>
  <si>
    <t>176 a 478</t>
  </si>
  <si>
    <t>Máquina Plana Ubicada en la Planta 1 CRA 68 B N° 13-61</t>
  </si>
  <si>
    <t>Solna</t>
  </si>
  <si>
    <t xml:space="preserve">c-96   </t>
  </si>
  <si>
    <t>953-0129 /  943-104</t>
  </si>
  <si>
    <t>Cosedora Ubicada en la Planta 1 CRA 68 B N°13-61</t>
  </si>
  <si>
    <t>MULLER MARTINI</t>
  </si>
  <si>
    <t>146004 / 25334</t>
  </si>
  <si>
    <t>Los equipos utilizados para la personalización de los cuadernillos serán del tipo Ink Jet ubicados en la planta de Bogotá de la CRA 68 B N°13-61</t>
  </si>
  <si>
    <t>Video Jet</t>
  </si>
  <si>
    <t xml:space="preserve">S/N 1133126C23ZH,
S/N 1133123C23ZH
S/N 1133129C23ZH
100SS70C12ZH - EQUIPO VJ1610
1133120C23ZH - EQUIPO VJ1620
1217768C23ZH - EQUIPO VJ1620
1023149C12ZH - EQUIPO VJ1610
1023147C12ZH - EQUIPO VJ1610
1205480C23ZH - EQUIPO VJ1620
1023146C12ZH - EQUIPO VJ1610
</t>
  </si>
  <si>
    <t>Rotativa ubicada en la Carrera 92 No. 64 C - 21 Centro Empresarial El Dorado</t>
  </si>
  <si>
    <t>HARRIS</t>
  </si>
  <si>
    <t xml:space="preserve">22" Modelo 500HT                                        </t>
  </si>
  <si>
    <t xml:space="preserve">Serie LW 3141                                                        </t>
  </si>
  <si>
    <t>Destructora Ubicada en la Planta 1 CRA 68 B N°13-61</t>
  </si>
  <si>
    <t>Destructora SEM</t>
  </si>
  <si>
    <t>88ft/min</t>
  </si>
  <si>
    <t>88 ft/min</t>
  </si>
  <si>
    <t xml:space="preserve">El proceso de Empaque se realizará en la planta de Bogotá de la CRA 68 B N° 13-61 </t>
  </si>
  <si>
    <t>Rotativa ubicada en la Planta  de Bogotá CRA 68 B N° 13-61</t>
  </si>
  <si>
    <t>FLEXIBOBINE</t>
  </si>
  <si>
    <t>41100 Vendome France</t>
  </si>
  <si>
    <t>Impresora digital de tóner ubicada en la Planta  de Bogotá            CRA 68 B N° 13-61</t>
  </si>
  <si>
    <t>XEROX DP 4135, XEROX DP4180</t>
  </si>
  <si>
    <t>1987, 1998, 2004</t>
  </si>
  <si>
    <t>DN7025122, 7VV0160050, DN7025117, 7VV015331, 7VV015591, 7VV015575, 7VV015085, 7VV015086, 7VV015089, 7VV015087, 8VE050818, G3U100069, G3U100175, H0L0110290, G3U-100032, H0L0110100, H0L0101350, G3U1000750, G3U041487</t>
  </si>
  <si>
    <t>Guillotina ubicada en la Carrera 92 No. 64 C - 21 Centro Empresarial El Dorado</t>
  </si>
  <si>
    <t xml:space="preserve">Challenge </t>
  </si>
  <si>
    <t xml:space="preserve">Modelo MC Champion                                                </t>
  </si>
  <si>
    <t xml:space="preserve">Serie 8440             </t>
  </si>
  <si>
    <t>Para el proceso de logística las oficinas deberán estar ubicadas en la ciudad de Bogotá, registre la dirección y escriba la ubicación de cada de ellas, indicando el o los procesos que se ejecutarán en cada una de ellas. Para el caso de almacenamiento y cu</t>
  </si>
  <si>
    <t xml:space="preserve">
Indique las condiciones, materiales y ubicación de los cableados en la(s) oficina(s) destinada(s) al proceso de logística (ejemplo: aéreo, canaleta metálica de XX número de cables o líneas, etc…) el cumplimiento de normatividad al respecto y los sistemas</t>
  </si>
  <si>
    <t>Escriba la altura de su techo y la altura del aislamiento que colocará para su bodega principal</t>
  </si>
  <si>
    <t>Señale si cuenta o no con circuito cerrado de televisión en cada Bodega y explique el número de cámaras y mecanismos de monitoreo, este circuito cerrado o monitoreo de cámaras es condición para la bodega principal, so pena de ser declarado incumplido el r</t>
  </si>
  <si>
    <t>BODEGA NODO (debe diligenciar un formato por cada bodega ofertada para ser utilizada en el proceso de la prueba controlada y censal)</t>
  </si>
  <si>
    <t>Escriba la altura de su techo y la altura del aislamiento que colocará para su bodega nodo.</t>
  </si>
  <si>
    <t>Señale si cuenta o no con circuito cerrado de televisión en cada Bodega y explique el número de cámaras y mecanismos de monitoreo, este circuito cerrado o monitoreo de cámaras como condición principal, so pena de ser declarado incumplido el requisito míni</t>
  </si>
  <si>
    <t>BODEGA REGIONAL (debe diligenciar un formato por cada bodega ofertada para ser utilizada en el proceso de la prueba controlada y censal)</t>
  </si>
  <si>
    <t>Señale si cuenta o no con circuito cerrado de televisión en cada Bodega de custodia y explique el número de cámaras y mecanismos de monitoreo, este circuito cerrado o monitoreo de cámaras como condición principal, so pena de ser declarado incumplido el re</t>
  </si>
  <si>
    <t>Describa el cerramiento con que cuenta el área de recepción de materiales y despacho de cada una  de las bodegas regional que utilizará para cumplir con el objeto contractual de la prueba controlada. No debe almacenar el material con otros productos de ot</t>
  </si>
  <si>
    <t>Debe ofertar bodegas como mínimo: Bodega principal en la ciudad de BOGOTÁ y bodegas nodo en las ciudades de BARRANQUILLA, MEDELLIN, CALI, BUCARAMANGA, PASTO y MONTERIA.
Especificar el personal administrativo por bodegas y el respectivo perfil profesional.</t>
  </si>
  <si>
    <t xml:space="preserve"> </t>
  </si>
  <si>
    <t>Se deberá la manera como al interior de la empresa se documentan estos resultados, como se definen y documentan los planes de mejor, a quien se le presenta el plan de Mejoramiento y como se realiza la trazabilidad al cumplimiento de las acciones de mejora</t>
  </si>
  <si>
    <t>Presentar en este aspecto el modelo operativo con el que ejecutará las actividades según la división o divisiones a las cuales está presentando propuesta, indicando el tipo de registro de las mismas e instrumentos que utilizará en el control y monitoreo d</t>
  </si>
  <si>
    <t>Describa a continuación los uniformes a ofrecer para los operarios o personas de coordinación y supervisión de las áreas de logística (distribución, custodia, retorno y destrucción), independiente cada uno, señalando las características y color de cada un</t>
  </si>
  <si>
    <t>MODELO DE OPERACIÓN Y CONTROL PRUEBA CENSAL</t>
  </si>
  <si>
    <t>MODELO DE OPERACIÓN Y CONTROL PRUEBA CONTROLADA</t>
  </si>
  <si>
    <t>TABLA 5. SEGURIDAD Y CUSTODIA DE MATERIAL DE EXAMEN</t>
  </si>
  <si>
    <t>El contratista deberá adjuntar la siguiente documentación:</t>
  </si>
  <si>
    <t>Certificados sobre Implementación de tecnología GPS para control y seguimiento de vehículos.</t>
  </si>
  <si>
    <t xml:space="preserve">TABLA 6. IDENTIFICACIÓN DE PERSONAL Y DOTACIÓN </t>
  </si>
  <si>
    <t>Describa a continuación las características del carnet que identificaría a un operario de su empresa, si considera oportuno adjuntar un formato del tipo de carnet.</t>
  </si>
  <si>
    <t>Describa a continuación los uniformes o la identificación que se dará a las personas autorizadas por el ICFES, diferentes a las que están en los procesos de logística (distribución, custodia, retorno y destrucción).</t>
  </si>
  <si>
    <t>Describa a continuación que otros instrumentos utilizaría para la identificación y dotacion del personal.</t>
  </si>
  <si>
    <t>N/A</t>
  </si>
  <si>
    <t>x</t>
  </si>
  <si>
    <t>AREAS DE OPERACIÓN POR PLANTA</t>
  </si>
  <si>
    <t>Los aspectos a continuación deberán cumplirse para todas las áreas que el contratista dediqué para los procesos del ICFES. Si los procesos se realizarán en más de 1 planta PROPIA O SUBCONTRATADA las condiciones deberán cumplirse de igual manera en cada un</t>
  </si>
  <si>
    <t>Describa las condiciones, materiales y características de techos, pisos, ventanas y puertas, de los espacios que destinará dentro de cada planta para cumplir con el objeto contractual.</t>
  </si>
  <si>
    <t>Señale si cuenta o no con circuito cerrado de televisión y explique el número de cámaras y mecanismos de monitoreo. La ubicación de estas cámaras deberá marcarse en el plano del sitio donde se vaya a hacer la operación.</t>
  </si>
  <si>
    <t xml:space="preserve">Cerramiento </t>
  </si>
  <si>
    <t>Escriba la altura de su techo y la altura del aislamiento que colocará para los espacios donde se procesará el material de la prueba Saber 359.</t>
  </si>
  <si>
    <t>Estos requisitos aplican para las áreas donde se realice cualquier proceso relacionado con el material confidencial. No incluye las áreas de impresión de hojas de respuestas.</t>
  </si>
  <si>
    <t>Requisitos de seguridad del área de procesos o subprocesos Impresión del Material de Examen</t>
  </si>
  <si>
    <t>Grafique su diseño de planta dentro del espacio físico ofertado, en caso de requerir un documento anexo, indicar en este espacio el número de folio y su identificación.</t>
  </si>
  <si>
    <t xml:space="preserve">Escriba el material con el que realizará el cerramiento de cada una de las áreas adecuadas por subproceso. </t>
  </si>
  <si>
    <t>Describa las características y ubicación de la Caja Fuerte para el almacenamiento del cuadernillo original y el CD con los archivos.</t>
  </si>
  <si>
    <t>Describa las características de los cerramientos y el área del recinto seguro ofrecido para el almacenamiento de las planchas y las pruebas de impresión apropiadas.</t>
  </si>
  <si>
    <t>Subproceso</t>
  </si>
  <si>
    <t>Área ofertada (m²)</t>
  </si>
  <si>
    <t>Área que dedicará para cada subproceso en m²</t>
  </si>
  <si>
    <t xml:space="preserve">Impresión offset, indicando la ubicación de la planta </t>
  </si>
  <si>
    <t>Corte o refile – indicando la ubicación de la planta</t>
  </si>
  <si>
    <t>Plegado – indicando la ubicación de la planta</t>
  </si>
  <si>
    <t>Cosido – indicando la ubicación de la  planta</t>
  </si>
  <si>
    <t>Compaginado – indicando la ubicación de la planta</t>
  </si>
  <si>
    <t>Zona de empaque, con área no inferior a 1.200 m², so pena de no cumplimiento de requisito mínimo.</t>
  </si>
  <si>
    <t>Bodegaje mínimo de producto terminado no inferior a 102 m² – Indicando la ubicación física de la planta (dirección y ciudad).</t>
  </si>
  <si>
    <t>TABLA 2. SEGURIDAD INDUSTRIAL</t>
  </si>
  <si>
    <t>TABLA 3.MAQUINARIA Y EQUIPOS</t>
  </si>
  <si>
    <t>CUADERNILLOS</t>
  </si>
  <si>
    <t>Características de la máquina ofertada</t>
  </si>
  <si>
    <t>Tipo de máquina y ubicación (planta):</t>
  </si>
  <si>
    <t>Marca:</t>
  </si>
  <si>
    <t>Modelo:</t>
  </si>
  <si>
    <t>Serial:</t>
  </si>
  <si>
    <t>Rendimiento real/ hora(deben tenerse en cuenta tiempos de montaje , ajustes, paradas y cualquier otro que se considere) de operación de la máquina por hora (unidades):</t>
  </si>
  <si>
    <t>Número de máquinas:</t>
  </si>
  <si>
    <t>Duración del proceso / subproceso (Días) formula de calculo (Cantidad total de cuadernillos p.e. 2600000)/(Rendimiento máquina x No. Maq.))/24)</t>
  </si>
  <si>
    <t>Adjunta la ficha técnica de cada máquina y copia del capítulo del manual de fabricante, en español o inglés, donde se hable de la capacidad de producción que ofrece la maquinaria a utilizar en estos procesos.</t>
  </si>
  <si>
    <t>Rendimiento real de operación de la máquina por hora:</t>
  </si>
  <si>
    <t>Duración del proceso / subproceso (Días)- formula de calculo (Cantidad total de cuadernillos p.e. 2600000)/(Rendimiento máquina x No. Maq.))/24)</t>
  </si>
  <si>
    <t>HOJAS DE RESPUESTAS</t>
  </si>
  <si>
    <t>Duración del proceso / subproceso (Días) formula de calculo (Cantidad total de cuadernillos p.e. 4.310.000)/(Rendimiento máquina x No. Maq.))/24)</t>
  </si>
  <si>
    <t>Duración del proceso / subproceso (Días) formula de calculo (Cantidad total de cuadernillos p.e. 1600000)/(Rendimiento máquina x No. Maq.))/24)</t>
  </si>
  <si>
    <t>EMPAQUE</t>
  </si>
  <si>
    <t>No. De Líneas de empaque</t>
  </si>
  <si>
    <t>No. Personas por línea de empaque</t>
  </si>
  <si>
    <t>Rendimiento por línea real de la operación por hora:</t>
  </si>
  <si>
    <t>Horas por turno</t>
  </si>
  <si>
    <t>Turnos por día</t>
  </si>
  <si>
    <t>Duración del proceso / subproceso (Días) formula de calculo (Cantidad total de cuadernillos p.e. 2600000)/( No. Líneas * Rendimiento por línea * Horas / turno * Turnos por día)</t>
  </si>
  <si>
    <t>DESTRUCCIÓN DE MATERIAL</t>
  </si>
  <si>
    <t xml:space="preserve">TABLA 4. CALIDAD MATERIAS PRIMAS </t>
  </si>
  <si>
    <t>Hacer relación a todos los materiales que se utilizan en el procesamiento o en la entrega del material examen.  Anexe a continuación carta suscrita por el representante legal que soporta el cumplimiento de toda la exigencia expuesta en el Anexo Técnico.</t>
  </si>
  <si>
    <t>TABLA 5. SISTEMA DE GESTIÓN DE CALIDAD</t>
  </si>
  <si>
    <t xml:space="preserve">Presentar el sistema de gestión de calidad que dispondrá para la operación de impresión, empaque, según corresponda. </t>
  </si>
  <si>
    <t>TABLA 6. MODELOS DE OPERACIÓN Y CONTROL</t>
  </si>
  <si>
    <t>Presentar en este aspecto el modelo operativo con el que ejecutará las actividades según los subprocesos asociados a los productos ofertados, indicando el tipo de registro de las mismas e instrumentos que utilizará en el control y monitoreo de las mismas.</t>
  </si>
  <si>
    <t>SUBPROCESO DE PREPRENSA:</t>
  </si>
  <si>
    <t>SUBPROCESO DE IMPRESIÓN:</t>
  </si>
  <si>
    <t>SUBPROCESO DE ACABADOS:</t>
  </si>
  <si>
    <t>SUBPROCESO DE PERSONALIZACIÓN:</t>
  </si>
  <si>
    <t>SUBPROCESO DE EMPAQUE:</t>
  </si>
  <si>
    <t xml:space="preserve">TABLA 7. SEGURIDAD FISICA Y CUSTODIA DEL MATERIAL DE EXAMEN </t>
  </si>
  <si>
    <t xml:space="preserve">TABLA 7. SEGURIDAD FÍSICA Y CUSTODIA DEL MATERIAL DE EXAMEN
</t>
  </si>
  <si>
    <t>Registre el nombre de la compañía de seguridad que prestará sus servicios en desarrollo del alcance de su oferta. Adicionalmente, se debe anexar carta suscrita por el representante legal que cumple con las exigencias de las OBLIGACIONES Y CONDICIONES TECN</t>
  </si>
  <si>
    <t xml:space="preserve">TABLA 8. IDENTIFICACIÓN DE PERSONAL Y DOTACIÓN </t>
  </si>
  <si>
    <t>Anexe a continuación características que identifican a un carnet de operario de su empresa, si considera oportuno adjuntar un formato tipo.</t>
  </si>
  <si>
    <t>Describa a continuación los uniformes a ofrecer para los operarios o personas de coordinación y supervisión de las áreas de impresión y empaque, independiente cada uno, señalando las características y color de cada uno de ellos.</t>
  </si>
  <si>
    <t>Describa a continuación los uniformes o la identificación que se  dará a las personas autorizadas por el ICFES, diferentes a las que están en los procesos de impresión y empaque dentro de las instalaciones del contratista.</t>
  </si>
  <si>
    <t>Describa a continuación que otros instrumentos utilizaría para la identficación y dotación del personal.</t>
  </si>
  <si>
    <t>REPÚBLICA DE COLOMBIA</t>
  </si>
  <si>
    <t xml:space="preserve">     INSTITUTO COLOMBIANO PARA LA EVALUACIÓN DE LA EDUCACIÓN - ICFES</t>
  </si>
  <si>
    <t>CONTRATAR LA IMPRESIÓN Y EMPAQUE DE MATERIALES PARA PRUEBAS SABER 3, 5 Y 9 2013</t>
  </si>
  <si>
    <t>FORMATO 4 - OFERTA ECONÓMICA</t>
  </si>
  <si>
    <t xml:space="preserve">FASE I: Proceso de impresión y empaque del material de examen para las pruebas Saber 3°, 5° y 9°, que debe aplicar el ICFES para el mes de octubre de 2013, con protocolos de seguridad. </t>
  </si>
  <si>
    <t>ÍTEM</t>
  </si>
  <si>
    <t>DESCRIPCIÓN</t>
  </si>
  <si>
    <t>MEDIDA</t>
  </si>
  <si>
    <t>CANTIDAD MÍNIMA</t>
  </si>
  <si>
    <t>CANTIDAD MÁXIMA</t>
  </si>
  <si>
    <t>CANTIDAD PROMEDIO</t>
  </si>
  <si>
    <t>PRECIO UNITARIO</t>
  </si>
  <si>
    <t>Impresión, armado y personalización del cuadernillo</t>
  </si>
  <si>
    <t>Unidad (Cuadernillo)</t>
  </si>
  <si>
    <t xml:space="preserve">Impresión y personalización hojas de respuestas tipo A </t>
  </si>
  <si>
    <t>Unidad (Hoja)</t>
  </si>
  <si>
    <t xml:space="preserve">Impresión y personalización hojas de respuestas tipo B </t>
  </si>
  <si>
    <t>Hoja de operaciones</t>
  </si>
  <si>
    <t>Rótulo de Acta</t>
  </si>
  <si>
    <t>Material de empaque y proceso de empaque</t>
  </si>
  <si>
    <t>Unidad (Paquete)</t>
  </si>
  <si>
    <r>
      <t xml:space="preserve">VALOR TOTAL </t>
    </r>
    <r>
      <rPr>
        <b/>
        <sz val="12"/>
        <color indexed="10"/>
        <rFont val="Arial"/>
        <family val="2"/>
      </rPr>
      <t>=</t>
    </r>
    <r>
      <rPr>
        <b/>
        <sz val="9"/>
        <rFont val="Arial"/>
        <family val="2"/>
      </rPr>
      <t xml:space="preserve">
PRECIO UNITARIO </t>
    </r>
    <r>
      <rPr>
        <b/>
        <sz val="11"/>
        <color indexed="10"/>
        <rFont val="Arial"/>
        <family val="2"/>
      </rPr>
      <t>X</t>
    </r>
    <r>
      <rPr>
        <b/>
        <sz val="9"/>
        <rFont val="Arial"/>
        <family val="2"/>
      </rPr>
      <t xml:space="preserve">
 CANTIDAD PROMEDIO</t>
    </r>
  </si>
  <si>
    <r>
      <t xml:space="preserve">VALOR TOTAL FASE I </t>
    </r>
    <r>
      <rPr>
        <b/>
        <sz val="14"/>
        <color indexed="10"/>
        <rFont val="Arial"/>
        <family val="2"/>
      </rPr>
      <t>=</t>
    </r>
    <r>
      <rPr>
        <b/>
        <sz val="14"/>
        <rFont val="Arial"/>
        <family val="2"/>
      </rPr>
      <t xml:space="preserve">
sumatoria (i19:i24)</t>
    </r>
  </si>
  <si>
    <t>CONTRATO NO 4220</t>
  </si>
  <si>
    <t>CADENA S.A</t>
  </si>
  <si>
    <t xml:space="preserve">Servicios relacionados con la impresión in house y out house procesos de empaque de los productos especificados por el banco y sus filiales, garantizando los niveles de calidad, oportunidad y eficiencia requeridos. </t>
  </si>
  <si>
    <t>BANCOLOMBIA</t>
  </si>
  <si>
    <t>CONTARTO 3839</t>
  </si>
  <si>
    <t>proveer la elaboraciòn, producción, almacenamiento, distribución de formas, entre ellas plegable, stickers (adhesivos), carpetas, tarjetas lord, a nivel nacional incluyendo tipologías por ciudades principales e intermedias y custodias de las formas para el Banco.</t>
  </si>
  <si>
    <t>CONTRATO NO 46000010259</t>
  </si>
  <si>
    <t>EMPRESA DE TELECOMUNICAIONS DE BOGOTA S.A ESP</t>
  </si>
  <si>
    <t>Prestar los servicios de suministro de papel preimpreso y servicios de impresión electrónica, terminado (dobladas, grapadas y ensobradas), entrega al courrier, o donde ETB señale, para el 70% de las facturas de mercado masivo, excluidos los desprendibles de nomina ETB.</t>
  </si>
  <si>
    <t>CONTRATO NO 47</t>
  </si>
  <si>
    <t>COLVANES S.A</t>
  </si>
  <si>
    <t>prestar los servicios de transporte, entrega y/o distribución en los 32 departamentos del país.</t>
  </si>
  <si>
    <t>LOGYTECH MOBILE</t>
  </si>
  <si>
    <t>No se especifiaca No contrato</t>
  </si>
  <si>
    <t>BLACK &amp; DECKER</t>
  </si>
  <si>
    <t>Transporte de Mercancìas vía terrestre y Mensajería expresa a nivel Nacional.</t>
  </si>
  <si>
    <t>VIGENTE</t>
  </si>
  <si>
    <t>CONTRATO 5197</t>
  </si>
  <si>
    <t>CADENA COURRIER</t>
  </si>
  <si>
    <t>Servicio de distribución de remeses, servicio de administración y operación logística del servicio de distribución garantizando que los documentos sean entregados a los destinatarios designados en luegares establecidos por el Bando y sus filiales.</t>
  </si>
  <si>
    <t>12/09/204</t>
  </si>
  <si>
    <r>
      <t xml:space="preserve">2.2. PROCESOS LOGÍSTICOS. (FORMATO 7.1)
</t>
    </r>
    <r>
      <rPr>
        <sz val="10"/>
        <color indexed="8"/>
        <rFont val="Calibri"/>
        <family val="2"/>
      </rPr>
      <t>1) Gerente de operación logística: Profesional universitario en carreras administrativas o ingeniería industrial, con especialización o maestría en áreas administrativas con más de cinco (5) años de experiencia en en el sector productivo relacionada con procesos de producción o logística.</t>
    </r>
  </si>
  <si>
    <t>Ingeniero industrial, La Pontificia Universidad Javeriana</t>
  </si>
  <si>
    <t>Especialista en Administración</t>
  </si>
  <si>
    <t>20 años de experiencia en el sector de impresos.</t>
  </si>
  <si>
    <t>Ingeniería Industrial, Universidad Nacional</t>
  </si>
  <si>
    <t>5 de experiencia en el sector industrial.</t>
  </si>
  <si>
    <t>22 a 25</t>
  </si>
  <si>
    <t>25 a 26</t>
  </si>
  <si>
    <t>4 años de experiencia como coordinador en el sector de impresos.</t>
  </si>
  <si>
    <t>Especialista en Gerencia de Proyectos (Acta de Grado)</t>
  </si>
  <si>
    <t>Ingeniera de procesos, Universidad EAFIT (Acta de Grado)</t>
  </si>
  <si>
    <t>26 a 27</t>
  </si>
  <si>
    <t>Ingeniero de Produccion, Universidad EAFIT (Acta de grado)</t>
  </si>
  <si>
    <t>48 a 49</t>
  </si>
  <si>
    <t>10 años y 6 meses de experiencia como coordinador en el sector de impresos.</t>
  </si>
  <si>
    <t>OBSERVACIONES</t>
  </si>
  <si>
    <t>ITEM</t>
  </si>
  <si>
    <t>FOLIO</t>
  </si>
  <si>
    <t>REQUERIMIENTO</t>
  </si>
  <si>
    <t>TIENE DOCUMENTO</t>
  </si>
  <si>
    <t>NO TIENE DOCUMENTO</t>
  </si>
  <si>
    <t>Capitulo 3: Contenido de la Propuesta</t>
  </si>
  <si>
    <t>III. B.
1. EXPERIENCIA GENERAL MÍNIMA REQUERIDA</t>
  </si>
  <si>
    <r>
      <t xml:space="preserve">1.1. IMPRESIÓN Y EMPAQUE.
</t>
    </r>
    <r>
      <rPr>
        <sz val="10"/>
        <color indexed="8"/>
        <rFont val="Calibri"/>
        <family val="2"/>
      </rPr>
      <t>Se requiere que el proponente haya ejecutado durante los cinco (5) últimos años contados a partir del cierre del presente procedimiento , HASTA mínimo tres (3) contratos con objeto "Procesos de impresión de material en offset y/o digital", cuya sumatoria de valores ejecutados, sea equivalente o superior a 10.800 salarios mínimos de acuerdo con la tabla de equivalencia presentada en el pliego de condiciones ICFES CP 010 2013</t>
    </r>
  </si>
  <si>
    <r>
      <t xml:space="preserve">1.3. DOCUMENTOS PARA ACREDITAR EXPERIENCIA TÉCNICA.
</t>
    </r>
    <r>
      <rPr>
        <sz val="10"/>
        <color indexed="8"/>
        <rFont val="Calibri"/>
        <family val="2"/>
      </rPr>
      <t xml:space="preserve">A) Certificaciones de contratos que contengan como mínimo la información requerida en el pliego de condiciones ICFES CP 010 2013.
</t>
    </r>
  </si>
  <si>
    <t>III. B.
2. PERFIL DEL PERSONAL QUE CONFORMA EL EQUIPO DE TRABAJO</t>
  </si>
  <si>
    <t>2) Líder de Calidad: Profesional universitario en carreras de diseño, publicidad, administrativas o ingenieria con más de tres (3) años de experiencia como lider de calidad en el sector industrial.</t>
  </si>
  <si>
    <t>3) Coordinador de empaque: Profesional universitario en carreras ingeniería o administrativa con más de tres (3) años de experiencia en el sector de impresos.</t>
  </si>
  <si>
    <t>CUADRO RESUMEN DE VERIFICACION PROCESO ICFES CP 010 2013</t>
  </si>
  <si>
    <t>4) Coordinador de impresión: Profesional universitario en carreras de diseño, publicidad, ingeniería industrial o administrativas con más de tres (3) años de experiencia en el sector de impresos.</t>
  </si>
  <si>
    <t>3) Coordinador Logístico: Profesional técnico o tecnólogo en carreras administrativas o ingenierías con mínimo 4 años de experiencia relacionada con organización logística.</t>
  </si>
  <si>
    <r>
      <t xml:space="preserve">2.1. IMPRESIÓN Y EMPAQUE. (FORMATO 7)
</t>
    </r>
    <r>
      <rPr>
        <sz val="10"/>
        <color indexed="8"/>
        <rFont val="Calibri"/>
        <family val="2"/>
      </rPr>
      <t>1) Gerente del Proyecto: Profesional universitario en carreras de diseño, publicidad, administrativas o ingeniería industrial, con especialización o maestría en áreas administrativas con mas de cinco (5) años de experiencia en el sector de impresos, artes gráficas y/o comunicación gráfica, Ó si no presenta especialización o maestría, debe demostrar diez (10) años de experiencia.</t>
    </r>
  </si>
  <si>
    <t>IV. A.
OFERTA TÉCNICA</t>
  </si>
  <si>
    <t>FORMATO 3 "DILIGENCIAMIENTO DE PROPUESTA TÉCNICA FASE I". Ó FORMATO 3.1. "DILIGENCIAMIENTO DE PROPUESTA TÉCNICA FASE 2" Según sea el caso.</t>
  </si>
  <si>
    <t>IV. B. OFERTA ECONÓMICA</t>
  </si>
  <si>
    <t>FORMATO 4 "OFERTA ECONÓMICA," Según fase a la cual se presenta el proponente.</t>
  </si>
  <si>
    <t>VI. C. 
1.2.1. TIEMPO DE RESPUESTA</t>
  </si>
  <si>
    <t>FORMATO 5 "FORMATO DILIGENCIAMIENTO TIEMPO DE RESPUESTA FASE I" Ó FORMATO 5.1. Para la fase 2 Según corresponda.</t>
  </si>
  <si>
    <t>VI. C. 1.2.3.
ESTIMULO A LA INDUSTRIA COLOMBIANA</t>
  </si>
  <si>
    <t>FORMATO 6 "ESTIMULO A LA INDUSTRIA COLOMBIANA".</t>
  </si>
  <si>
    <t>X</t>
  </si>
  <si>
    <t>CONCEPTO EXPERIENCIA GENERAL</t>
  </si>
  <si>
    <t>EXPERIENCIA ACREDITADA O ESPECIFICA</t>
  </si>
  <si>
    <t>OBSERVACION</t>
  </si>
  <si>
    <t>CONTRATO No.1</t>
  </si>
  <si>
    <t>CONTRATO No.2</t>
  </si>
  <si>
    <t>CONTRATO No.3</t>
  </si>
  <si>
    <t>IDENTIFICACION DEL CONTRATO</t>
  </si>
  <si>
    <t xml:space="preserve">CONTRATISTA </t>
  </si>
  <si>
    <t>OBJETO DEL CONTRATO O SERVICIO</t>
  </si>
  <si>
    <t>ENTIDAD CONTRATANTE O CLIENTE</t>
  </si>
  <si>
    <t>VALOR DEL CONTRATO O FACTURACION EN PESOS</t>
  </si>
  <si>
    <t>PORCENTAJE DE PARTICIPACION</t>
  </si>
  <si>
    <t>VALOR DEL CONTRATO DE ACUERDO AL PORCENTAJE DE PARTICIPACION</t>
  </si>
  <si>
    <t>VALOR EJECUTADO A LA FECHA</t>
  </si>
  <si>
    <t>VALOR EJECUTADO A LA FECHA DE ACUERDO AL PORCENTAJE DE PARTICIPACION</t>
  </si>
  <si>
    <t xml:space="preserve">VALOR EJECUTADO A LA FECHA EN PORCENTAJE </t>
  </si>
  <si>
    <t>VALOR EJECUTADO DEL CONTRATO EN SMMLV - FECHA DE SUSCRIPCION</t>
  </si>
  <si>
    <t>VALOR ACUMULADO DE CONTRATOS 
ACUMULADO MAYOR O IGUAL 1000 SMMLV</t>
  </si>
  <si>
    <t xml:space="preserve">FECHA DE INICIACION </t>
  </si>
  <si>
    <t>CUMPLEN</t>
  </si>
  <si>
    <t>FECHA DE TERMINACIÓN</t>
  </si>
  <si>
    <t>CONCEPTO EXPERIENCIA ESPECIFICA</t>
  </si>
  <si>
    <t>CONTRATO A PARTIR DEL 1 DE ENERO DE 2008?</t>
  </si>
  <si>
    <t>No</t>
  </si>
  <si>
    <t xml:space="preserve">DOCUMENTO </t>
  </si>
  <si>
    <t>CONCEPTO</t>
  </si>
  <si>
    <t>PROPUESTA DE PERSONAL</t>
  </si>
  <si>
    <t>a</t>
  </si>
  <si>
    <t>No presenta</t>
  </si>
  <si>
    <t>b</t>
  </si>
  <si>
    <t>COORDINADOR DE IMPRESIÓN</t>
  </si>
  <si>
    <t>c</t>
  </si>
  <si>
    <t>NO CUMPLE</t>
  </si>
  <si>
    <t>GERENTE PROYECTO</t>
  </si>
  <si>
    <t>CUMPLE</t>
  </si>
  <si>
    <t>FORMATO No. 7 EQUIPO DE TRABAJO FASE 1 DILIGENCIADO CORRECTAMENTE</t>
  </si>
  <si>
    <t>CERTIFICACIÓN DE EXPERIENCIA</t>
  </si>
  <si>
    <t xml:space="preserve">AÑOS DE EXPERIENCIA </t>
  </si>
  <si>
    <t>LÍDER DE CALIDAD</t>
  </si>
  <si>
    <t>COORDINADOR DE EMPAQUE</t>
  </si>
  <si>
    <t>FIRMA REPRESENTANTE LEGAL EN FORMATO 7</t>
  </si>
  <si>
    <t xml:space="preserve">TABLA 1: INFRAESTRUCTURA FÍSICA
REQUISITOS TECNICOS MÍNIMOS OBLIGATORIOS en el numeral INFRAESTRUCTURA FÍSICA
</t>
  </si>
  <si>
    <t>Aspecto</t>
  </si>
  <si>
    <t xml:space="preserve">OBSERVACION </t>
  </si>
  <si>
    <t>Ubicación</t>
  </si>
  <si>
    <t>Estado de techo, piso y ventanas</t>
  </si>
  <si>
    <t>Cableado eléctrico regulado y no regulado. Cableado estructurado cubierto y debidamente protegido</t>
  </si>
  <si>
    <t>Circuito cerrado de televisión</t>
  </si>
  <si>
    <t>Fecha de la carta</t>
  </si>
  <si>
    <t>Remitente</t>
  </si>
  <si>
    <t>Referencia</t>
  </si>
  <si>
    <t>Contenido: Aceptación del cumplimiento del alcance exigido</t>
  </si>
  <si>
    <t>Firma del Representante Legal</t>
  </si>
  <si>
    <t>Adjunte el Programa de higiene, seguridad industrial y Salud Ocupacional vigente actualmente.</t>
  </si>
  <si>
    <t>Enuncie el encargado o la persona responsable del tema</t>
  </si>
  <si>
    <t>NOMBRE DEL SUBPROCESO</t>
  </si>
  <si>
    <t>Número de Folios Anexados</t>
  </si>
  <si>
    <t>Del folio</t>
  </si>
  <si>
    <t>Al folio</t>
  </si>
  <si>
    <t>Anexar el plan de Auditorias Internas de Calidad planteado por proceso y por producto</t>
  </si>
  <si>
    <t>Anexar la metodología a ser utilizada en el desarrollo de las auditorías</t>
  </si>
  <si>
    <t>Metodo de documentación de las conformidades y No conformidades del proceso y del producto</t>
  </si>
  <si>
    <t>Presentar los instrumentos de medición, formatos, metodología manual o digital (sofware), por cada uno de los subprocesos definidos dentro del proceso de impresión.</t>
  </si>
  <si>
    <t>Presentar cual es el mapa de indicadores y de riesgos sobre el proceso.</t>
  </si>
  <si>
    <t>En el presente formato el oferente deberá diligenciar su oferta técnica diligenciando todos los espacios en blanco, en la casilla “aspecto” se detalla la información que se debe suministrar o los soportes que debe adjuntar en su propuesta.</t>
  </si>
  <si>
    <r>
      <t xml:space="preserve">A continuación el oferente manifiesta que entiende y se sujeta a todas y cada una de las especificaciones y condiciones contenidas en el </t>
    </r>
    <r>
      <rPr>
        <b/>
        <sz val="10"/>
        <color indexed="8"/>
        <rFont val="Arial"/>
        <family val="2"/>
      </rPr>
      <t>ANEXO REQUISITOS TÉCNICOS MÍNIMOS</t>
    </r>
    <r>
      <rPr>
        <sz val="10"/>
        <color indexed="8"/>
        <rFont val="Arial"/>
        <family val="2"/>
      </rPr>
      <t xml:space="preserve"> y en el pliego de condiciones.</t>
    </r>
  </si>
  <si>
    <t>AREAS DE OPERACIÓN DE ADMINISTRACION DEL PROYECTO</t>
  </si>
  <si>
    <t xml:space="preserve">
Describa las condiciones, materiales y características de techos, pisos, ventanas y puertas, y de los espacios que destinará dentro de cada oficina para cumplir con el objeto contractual.
</t>
  </si>
  <si>
    <t>Señale si cuenta o no con circuito cerrado de televisión y explique número de cámaras y mecanismos de monitoreo. La ubicación de estas cámaras deberá marcarse en el plano del sitio donde se vaya a hacer la operación.</t>
  </si>
  <si>
    <t>BODEGA PRINCIPAL (debe diligenciar un formato por cada bodega ofertada para ser utilizada en el proceso de la prueba controlada y censal)</t>
  </si>
  <si>
    <t>La ubicación debe corresponder a la ciudad de Bogotá, debe indicar la dirección de la bodega donde se realizará este proceso.</t>
  </si>
  <si>
    <t>Área de bodegaje</t>
  </si>
  <si>
    <t>Escriba el área de bodegaje que destinará exclusivamente al proceso ICFES, en ningún caso podrá ser inferior a 720 posiciones en racks, so pena de ser calificado como no cumple en los requisitos mínimos.</t>
  </si>
  <si>
    <t>Cerramiento</t>
  </si>
  <si>
    <t>Material de cerramiento</t>
  </si>
  <si>
    <t>Escriba el material con que hará el cerramiento de la bodega principal.</t>
  </si>
  <si>
    <t>Racks disponibles</t>
  </si>
  <si>
    <t>Escriba el número de posiciones de racks disponibles al interior del área que destinará exclusivamente para el ICFES.</t>
  </si>
  <si>
    <t>Estado de techo, piso, puertas y ventanas</t>
  </si>
  <si>
    <t>Describa las condiciones, materiales y características de techos, pisos, ventanas y puertas, de los espacios que destinará dentro de cada bodega para cumplir este subproceso.</t>
  </si>
  <si>
    <t>Área de recepción del material</t>
  </si>
  <si>
    <t>Describa el cerramiento con que cuenta el área de recepción de materiales y despacho de cada una de las bodegas que utilizará para  cumplir con el objeto contractual de la prueba controlada.</t>
  </si>
  <si>
    <t>Escriba la ciudad y dirección de la bodega nodo donde realizará la distribución</t>
  </si>
  <si>
    <t>Escriba el área de bodegaje que destinará exclusivamente al proceso ICFES, en ningún caso podrá ser inferior a 80 posiciones en racks para las bodegas regionales, so pena de ser calificado como no cumple en los requisitos mínimos.</t>
  </si>
  <si>
    <t>Escriba el material con que hará el cerramiento de las bodegas nodo.</t>
  </si>
  <si>
    <t>Describa las condiciones, materiales y características de techos, pisos, ventanas y puertas, de los espacios que destinará dentro de cada bodega nodo para cumplir este subproceso.</t>
  </si>
  <si>
    <t>Describa el cerramiento con que cuenta el área de recepción de materiales y despacho de cada una  de las bodegas nodo que utilizará para  cumplir con el objeto contractual de la prueba controlada.</t>
  </si>
  <si>
    <t>Escriba la ciudad y dirección de la bodega regional.</t>
  </si>
  <si>
    <t>Escriba el área de bodegaje que destinará exclusivamente al proceso ICFES, en ningún caso podrá ser inferior a 40 posiciones en racks, so pena de ser calificado como no cumple en los requisitos mínimos.</t>
  </si>
  <si>
    <t xml:space="preserve">Escriba la altura de su techo y la altura del aislamiento que colocará para las bodegas nodo. </t>
  </si>
  <si>
    <t>Escriba el material con que hará el cerramiento de las bodegas de custodia.</t>
  </si>
  <si>
    <t>Describa las condiciones, materiales y características de techos, pisos, ventanas y puertas, de los espacios que destinará dentro de cada bodega de custodia para cumplir este subproceso.</t>
  </si>
  <si>
    <t xml:space="preserve">Circuito cerrado de televisión
(Requisito Mínimo)
</t>
  </si>
  <si>
    <t xml:space="preserve">PUNTOS DE ENTREGA- PRUEBA CENSAL
</t>
  </si>
  <si>
    <t>Lectores de código de barras</t>
  </si>
  <si>
    <t>Escriba el número de pistolas para lectura de código de barras que contará en la totalidad de los puntos de entrega.</t>
  </si>
  <si>
    <t xml:space="preserve">Personal </t>
  </si>
  <si>
    <t>Escriba el número total de operarios que dispondrá en los puntos de entrega incluyendo satélites.</t>
  </si>
  <si>
    <t>Recursos adicionales</t>
  </si>
  <si>
    <t>Indique los recursos adicionales que dispondrá para atender la operación en cada punto de entrega.</t>
  </si>
  <si>
    <t>ENTREGA DEL MATERIAL DE EXAMEN Y RECEPCIÓN DE HOJAS DE RESPUESTA EN PUNTO DE ENTREGA</t>
  </si>
  <si>
    <t>PLAN DE CONTINGENCIA PARA LECTURA DE RETORNO DE HOJAS DE RESPUESTAS EN PUNTO DE ENTREGA</t>
  </si>
  <si>
    <t>Escriba detalladamente el plan de contingencia que implementará como alternativa a la lectura de retorno de hojas de respuesta en puntos de entrega.</t>
  </si>
  <si>
    <t xml:space="preserve">TABLA 2. SEGURIDAD INDUSTRIAL
</t>
  </si>
  <si>
    <t xml:space="preserve">Anexe a continuación carta suscrita del representante legal que soporta el cumplimiento de toda la exigencia expuesta en este ítem y los respectivos anexos requeridos en Condiciones del servicio. </t>
  </si>
  <si>
    <t>TABLA 3. SISTEMA DE GESTIÓN DE CALIDAD</t>
  </si>
  <si>
    <t>TABLA 4. MODELOS DE OPERACIÓN Y CONTROL</t>
  </si>
  <si>
    <t xml:space="preserve"> Folio 971. Todo el personal es de nacionalidad colombiana.</t>
  </si>
  <si>
    <t xml:space="preserve">1) Folio 966.   tiempo en Días ofertados 50. NO corresponde con el formato que se encuentra en la página WEB. </t>
  </si>
  <si>
    <t>1) Folio 26 a 27.  Hugo Hernan Zuluaga Agudelo
2) Folio 48. acta de grado.
3) Folio 49  Diploma
4)  Folio 58  carta de intención para participar en el proyectos
5) Folio 59 Certificación.
6) Folio 60 a 63  hoja de vida.</t>
  </si>
  <si>
    <t>1) Folio 25  Angélica María Zapata Sierra
2 )Folio 51   carta de intenciòn para participar en el proyecto
3) Folio 52 certificación.
4) Folio 53  Acta de grado
5) Folio 54 a 57.  Hoja de vida</t>
  </si>
  <si>
    <t>1) Folio 22.  Carlos Fernando Gonzalez Sánchez
2) Folio 39  carta de manifiesto de deseo de participar en el proyecto.
3) Folio 40.  certificación laboral.
4) Folio 41 y 42 Diploma y acta de grado
5) Folio 43 a 47 hoja de vida</t>
  </si>
  <si>
    <t>1) Folio 22.  Juan Carlos Cruz Valderruten
2) Folio 29  carta de interès para participar en el proyectos
3) Folio 30 certificación .
4)Folio 31 a 32 Diploma.
5)  Folio 33 a 37 Hoja de vida</t>
  </si>
  <si>
    <t>Se anexan certificaciones de los siguientes contratos. 
1) Folio 6. Contrato con ICFES 09/2009 a 31/12/2009
2) Folio 7 Contrato con ICFES 08/2012 a  12/2012
3) Folio 8 a 9  contrato con Bancolombia  08/2005 a 09/2014.
4) folio 10 con trato con Bancolombia 08/2003 a 07/2013.
5)  folio 11 a 12 contrato conEmpresa de Telecomunicaciones de Bogotá 08/210 a 07/2013.
6) folio 13 a 14 contrato con empresa de Telecomunicaciones de Bogotá. 08/2008 a 08/2010.
7) Folio 15 contrato con epm 07/2009 a 07/2012 y 07/2012 a 07/2015.</t>
  </si>
  <si>
    <r>
      <rPr>
        <b/>
        <sz val="10"/>
        <color indexed="8"/>
        <rFont val="Calibri"/>
        <family val="2"/>
      </rPr>
      <t xml:space="preserve">1.2. PROCESOS LOGÍSTICOS.
</t>
    </r>
    <r>
      <rPr>
        <sz val="10"/>
        <color indexed="8"/>
        <rFont val="Calibri"/>
        <family val="2"/>
      </rPr>
      <t>Se requiere que el proponente haya ejecutado durante los cinco (5) últimos años, contados a partir de la fecha de cierre del presente procedimiento, HASTA máximo tres (3) contratos demostrando "experiencia específica en proceso de transporte y almacenamiento o distribución, que requieran protocolo de custodia de material", cuya sumatoria de valores ejecutados, sea equivalente o superior a 33,930 salarios mínimos de acuerdo con la tabla de equivalencia presentada en el pliego de condiciones ICFES CP 010 2013</t>
    </r>
  </si>
  <si>
    <t>N.A</t>
  </si>
  <si>
    <t>Folio 17. contrato con Logytech Mobile 11/2010 a 10/2012. Folio 18 contrato con Black &amp; Decker. 03/2001 hasta la fecha.  Folio 19 a 20 contrato con Bancolombia  06/2008 a 09/2014.</t>
  </si>
  <si>
    <t>2) Supervisores de empaque: Cantidad: 3. Profesional universitario en carreras administrativas, ingenerías, técnicos o tecnólogos en carreras administrativas con tres (3) años de experiencia para profesionales en las áreas de producción, logística, o asegguramiento de la cadena logística, o aseguramiento de la cadena logística, Ó 5 años de experiencia en las mismas áreas para el caso de técnicos o técnologos.</t>
  </si>
  <si>
    <t>4) Coordinador de puntos de entrega y sistema de información puntos de entrega: Profesional en carreras administrativas o ingenerías, técnicos o tecnólogos con Más de tres (3) años de experiencia en monitoreo de proceso para profesionales o más de cinco (5) años paras el caso de técnicos o tecnólogos.</t>
  </si>
  <si>
    <t>NOMBRE</t>
  </si>
  <si>
    <t>GERENTE DE OPERACION LOGISTICA</t>
  </si>
  <si>
    <t>FORMATO No. 7 EQUIPO DE TRABAJO FASE II DILIGENCIADO CORRECTAMENTE</t>
  </si>
  <si>
    <t>ESTUDIOS PREGRADO</t>
  </si>
  <si>
    <t>ESTUDIO POSGRADO</t>
  </si>
  <si>
    <t>EXPERIENCIA</t>
  </si>
  <si>
    <t xml:space="preserve">1 certificación </t>
  </si>
  <si>
    <t>SUPERVISOR DE EMPAQUE N° 1</t>
  </si>
  <si>
    <t>ESTUDIO PREGRADO</t>
  </si>
  <si>
    <t>SUPERVISOR DE EMPAQUE N°2</t>
  </si>
  <si>
    <t xml:space="preserve"> 5 años y 7 meses de experiencia certificada.</t>
  </si>
  <si>
    <t>SUPERVISOR DE EMPAQUE N° 3</t>
  </si>
  <si>
    <t>COORDINADOR LOGISTICO</t>
  </si>
  <si>
    <t>COORDINADOR DE PUNTOS DE ENTREGA Y SISTEMA DE INFORMACION DE PUNTOS DE ENTREGA</t>
  </si>
  <si>
    <t>JUAN CAMILO VELEZ JOHNSON</t>
  </si>
  <si>
    <t>Ingenería industrial. Escuela de Ingenería de Antioquia</t>
  </si>
  <si>
    <t xml:space="preserve">7 años   </t>
  </si>
  <si>
    <t>JORGE QUIJANO RIOS</t>
  </si>
  <si>
    <t>Administración de Empresas - Universidad Cooperativa de Colombia</t>
  </si>
  <si>
    <t>30 años</t>
  </si>
  <si>
    <t>YOHANA BUENAVENTURA BARRIENTOS</t>
  </si>
  <si>
    <t>Ingeniería industrial, Escuela de Ingenería de Antioquia.</t>
  </si>
  <si>
    <t>Executive MBA. Isead Madrid</t>
  </si>
  <si>
    <t>LUIS ARMANDO CORREA MONTOYA</t>
  </si>
  <si>
    <t>4 años y 5 meses</t>
  </si>
  <si>
    <t>JOHN JAIRO BAUTISTA RUEDA</t>
  </si>
  <si>
    <t>Ingeniería Industrial, Universidad Distrital Francisco José de Caldas.</t>
  </si>
  <si>
    <t>JUVENAL AGUIRRE ACEVEDO</t>
  </si>
  <si>
    <t>Ingeniería de Sistemas, Universidad de Medellín</t>
  </si>
  <si>
    <t>Especilización en Gerencia de proyectos, Universidad Escuela de Ingenería de Antioquia</t>
  </si>
  <si>
    <t>2 años y 5 meses</t>
  </si>
  <si>
    <t xml:space="preserve">
160
Plano 170
CADENA S.A
1, Planta 1 con la dirección Cra 68 B # 13 – 61 Bogotá
2. Planta 2 con la dirección Cra 68b No. 17 - 73 Bogotá:
3. Planta 3 con la dirección Cra 92 No. 64 C - 21 Centro Empresarial El Dorado Bogotá:</t>
  </si>
  <si>
    <t>160
Se realiza descripción de los elementos solicitados.</t>
  </si>
  <si>
    <t>160
Se describe el material de los cabelados de las diferentes plantas ofertadas.</t>
  </si>
  <si>
    <t>176 a 355
Se anexa carta de constitución del copaso, matriz de aspectos e impactos ambientales, matriz de peligros, matriz de elemento de protección personal, plan de emergencia, plan de manejo ambiental, plan de gestión ambiental de residuos y programa de higien, seguridad industrial y salud ocupacional.  Dentro de la  información entrega se repiten documentos.</t>
  </si>
  <si>
    <t>JUAN CARLOS CRUZ VALDERRUTEN</t>
  </si>
  <si>
    <t>CARLOS FERNANDO GONZALEZ SANCHEZ</t>
  </si>
  <si>
    <t xml:space="preserve"> Serie  1824                                                                                      </t>
  </si>
  <si>
    <t>HARRIS SCRIBER</t>
  </si>
  <si>
    <t xml:space="preserve">17" Modelo 500HT                                        </t>
  </si>
  <si>
    <t xml:space="preserve"> Serie LW 862                                                     </t>
  </si>
  <si>
    <t>Atlas Seguridad Ltda</t>
  </si>
  <si>
    <t>En el plano no estan descritas las areas destinadas al proyecto.</t>
  </si>
  <si>
    <t>Ver folio 780</t>
  </si>
  <si>
    <t>Ver folio 780. ubicada en la calle 13 No. 84 - 60</t>
  </si>
  <si>
    <t xml:space="preserve"> Falta la descripción el piso.</t>
  </si>
  <si>
    <t>CADENA:</t>
  </si>
  <si>
    <t>Ver folio 781.  Describe el sistema de gestion integral  y seguridad industrial, pero no describe el item</t>
  </si>
  <si>
    <t>La descripción realizada es insufieciente.</t>
  </si>
  <si>
    <t>781.</t>
  </si>
  <si>
    <t xml:space="preserve">CADENA: </t>
  </si>
  <si>
    <t>Ver folio 782.</t>
  </si>
  <si>
    <t xml:space="preserve">Ver folio 782.  Calle 13 No. 84 - 60.
</t>
  </si>
  <si>
    <t xml:space="preserve"> Ver folio 782.</t>
  </si>
  <si>
    <t>Ver folio 782</t>
  </si>
  <si>
    <t>Ver folio 782. Área Operativa en metros cuadrados de 1020</t>
  </si>
  <si>
    <t>No se indican posiciones de racks</t>
  </si>
  <si>
    <t>. Falta la descripción del piso.</t>
  </si>
  <si>
    <t>Ver folio 783 al 787.</t>
  </si>
  <si>
    <t>Ver Folio 783 al 787.</t>
  </si>
  <si>
    <t xml:space="preserve"> Ver folio 783 al 787.</t>
  </si>
  <si>
    <t>Ver folio 783 al 788.</t>
  </si>
  <si>
    <t>Ver folio 783 al 788</t>
  </si>
  <si>
    <t xml:space="preserve"> Ver folio  789 al 797.</t>
  </si>
  <si>
    <t xml:space="preserve"> Ver folio  783 al 797.</t>
  </si>
  <si>
    <t xml:space="preserve"> No describe la bodega nodo de Barranquilla.</t>
  </si>
  <si>
    <t>Ver folio 797</t>
  </si>
  <si>
    <t>Falta la descripción el piso.
 No describe la bodega nodo de Barranquilla.</t>
  </si>
  <si>
    <t>Se oferta bodega regional de Barranquilla</t>
  </si>
  <si>
    <t>Ver folio 797. 946 más 13 en bodegas propuestas.</t>
  </si>
  <si>
    <t>Ver folio 958 al 964</t>
  </si>
  <si>
    <t xml:space="preserve"> Ver folio 798 al 922</t>
  </si>
  <si>
    <t xml:space="preserve"> Ver folio 798 al 923</t>
  </si>
  <si>
    <t>31 de julio de 2013</t>
  </si>
  <si>
    <t>Ver anexo 805.</t>
  </si>
  <si>
    <t>Ver anexo 805.  Representante legal: JUAN FERNANDO SALAZAR OSORIO.</t>
  </si>
  <si>
    <t xml:space="preserve"> Ver folio 808 al 922.</t>
  </si>
  <si>
    <t xml:space="preserve"> Ver folio 918 al 922.</t>
  </si>
  <si>
    <t>. Ver folio 918 al 922.</t>
  </si>
  <si>
    <t>Ver folio 921</t>
  </si>
  <si>
    <t>Se encuentra el plan de calidad . No se encuentra el  plan de auditorias internas.</t>
  </si>
  <si>
    <t>Esta descrita la documentación de procesos .Mo se encuentra la metodologia para el desarrollo de las auditorias</t>
  </si>
  <si>
    <t>Se encuentra el plan de calidad pero no se encuentra la documentación de conformidades. No conformidades del proceso y del producto</t>
  </si>
  <si>
    <t>. Se encuentra el plan de calidad. No se encuentra el mapa de indicadores</t>
  </si>
  <si>
    <t>. Se encuentra el plan de calidad. No se detalla el plan de mejora</t>
  </si>
  <si>
    <t>Ver folio 954 - 964</t>
  </si>
  <si>
    <t xml:space="preserve"> Ver folio 924</t>
  </si>
  <si>
    <t xml:space="preserve"> Ver folio 802</t>
  </si>
  <si>
    <t>MES</t>
  </si>
  <si>
    <t>VALOR TOTAL ANTES DE IVA</t>
  </si>
  <si>
    <t>IVA</t>
  </si>
  <si>
    <t xml:space="preserve">VALOR TOTAL CON IVA </t>
  </si>
  <si>
    <t>FASE II: Procesos logísticos de distribución, recolección, bodegaje, custodia del material de examen, desempaque y destrucción para las pruebas Saber 3°, 5° y 9°, que debe aplicar el ICFES para el mes de octubre de 2013con protocolos de seguridad.</t>
  </si>
  <si>
    <t xml:space="preserve"> DISTRIBUCIÓN - RECOLECCIÓN PRUEBA CONTROLADA</t>
  </si>
  <si>
    <t xml:space="preserve"> DISTRIBUCIÓN - RECOLECCIÓN PRUEBA CENSAL</t>
  </si>
  <si>
    <t>Distribución de paquetes de cuadernillos a  Puntos de Entrega que incluye la entrega a  Rectores o Representantes.</t>
  </si>
  <si>
    <t xml:space="preserve">Transporte de hojas de respuesta del punto de entrega a Bogotá (ICFES)  que incluye la recolección de hojas de  Rectores o Representantes en Puntos de Entrega </t>
  </si>
  <si>
    <t>CUSTODIA Y DESTRUCCIÓN DEL MATERIAL</t>
  </si>
  <si>
    <t xml:space="preserve">CANTIDAD </t>
  </si>
  <si>
    <t>VALOR UNITARIO SIN IVA</t>
  </si>
  <si>
    <t>VALOR TOTAL INCLUIDO IVA</t>
  </si>
  <si>
    <t>Custodia y Destrucción de Material de Examen de la Prueba Controlada (400 M2 APROX, CON ALTURA DE 3 RACKS ALTURA MAX 4 M, MÁS ÁREAS DE CIRCULACIÓN) - BODEGAJE DESDE EL PRIMER DÍA DESPUÉS DEL RETORNO DEL MATERIAL A BOGOTÁ</t>
  </si>
  <si>
    <r>
      <t xml:space="preserve">Distribución y Recolección Directa en Sitios de Aplicación del Material de Examen, incluye entrega organizada de Hojas de Respuesta en Bogotá (ICFES) - </t>
    </r>
    <r>
      <rPr>
        <b/>
        <sz val="9"/>
        <rFont val="Arial"/>
        <family val="2"/>
      </rPr>
      <t>URBANO</t>
    </r>
  </si>
  <si>
    <r>
      <t xml:space="preserve">Distribución y Recolección Directa en Sitios de Aplicación del Material de Examen - </t>
    </r>
    <r>
      <rPr>
        <b/>
        <sz val="9"/>
        <rFont val="Arial"/>
        <family val="2"/>
      </rPr>
      <t>RURAL</t>
    </r>
  </si>
  <si>
    <r>
      <t>VALOR TOTAL ANTES DE IVA</t>
    </r>
    <r>
      <rPr>
        <b/>
        <sz val="9"/>
        <color indexed="10"/>
        <rFont val="Arial"/>
        <family val="2"/>
      </rPr>
      <t xml:space="preserve"> = </t>
    </r>
    <r>
      <rPr>
        <b/>
        <sz val="9"/>
        <rFont val="Arial"/>
        <family val="2"/>
      </rPr>
      <t xml:space="preserve">
sumatoria (i32:i33)</t>
    </r>
  </si>
  <si>
    <r>
      <t xml:space="preserve">VALOR TOTAL CON IVA </t>
    </r>
    <r>
      <rPr>
        <b/>
        <sz val="9"/>
        <color indexed="10"/>
        <rFont val="Arial"/>
        <family val="2"/>
      </rPr>
      <t>=</t>
    </r>
    <r>
      <rPr>
        <b/>
        <sz val="9"/>
        <rFont val="Arial"/>
        <family val="2"/>
      </rPr>
      <t xml:space="preserve"> 
sumatoria (k32:k33) </t>
    </r>
  </si>
  <si>
    <r>
      <t xml:space="preserve">VALOR TOTAL DISTRIBUCIÓN - RECOLECCIÓN </t>
    </r>
    <r>
      <rPr>
        <sz val="9"/>
        <color indexed="10"/>
        <rFont val="Arial"/>
        <family val="2"/>
      </rPr>
      <t>=</t>
    </r>
    <r>
      <rPr>
        <sz val="9"/>
        <rFont val="Arial"/>
        <family val="2"/>
      </rPr>
      <t xml:space="preserve">
sumatoria (i37:i39) </t>
    </r>
  </si>
  <si>
    <r>
      <t xml:space="preserve">VALOR TOTAL CON IVA </t>
    </r>
    <r>
      <rPr>
        <b/>
        <sz val="9"/>
        <color indexed="10"/>
        <rFont val="Arial"/>
        <family val="2"/>
      </rPr>
      <t>=</t>
    </r>
    <r>
      <rPr>
        <b/>
        <sz val="9"/>
        <rFont val="Arial"/>
        <family val="2"/>
      </rPr>
      <t xml:space="preserve"> 
sumatoria (k37:k39) </t>
    </r>
  </si>
  <si>
    <r>
      <t xml:space="preserve">VALOR TOTAL FASE II </t>
    </r>
    <r>
      <rPr>
        <b/>
        <sz val="9"/>
        <color indexed="60"/>
        <rFont val="Arial"/>
        <family val="2"/>
      </rPr>
      <t>ANTES DE IVA</t>
    </r>
  </si>
  <si>
    <r>
      <t xml:space="preserve">VALOR TOTAL FASE II </t>
    </r>
    <r>
      <rPr>
        <b/>
        <sz val="9"/>
        <color indexed="60"/>
        <rFont val="Arial"/>
        <family val="2"/>
      </rPr>
      <t>CON IVA</t>
    </r>
  </si>
  <si>
    <r>
      <t xml:space="preserve">VALOR TOTAL FASE II </t>
    </r>
    <r>
      <rPr>
        <b/>
        <sz val="9"/>
        <color indexed="60"/>
        <rFont val="Arial"/>
        <family val="2"/>
      </rPr>
      <t>ANTES</t>
    </r>
    <r>
      <rPr>
        <b/>
        <sz val="9"/>
        <rFont val="Arial"/>
        <family val="2"/>
      </rPr>
      <t xml:space="preserve"> DE IVA </t>
    </r>
    <r>
      <rPr>
        <b/>
        <sz val="9"/>
        <color indexed="60"/>
        <rFont val="Arial"/>
        <family val="2"/>
      </rPr>
      <t>=</t>
    </r>
    <r>
      <rPr>
        <b/>
        <sz val="9"/>
        <rFont val="Arial"/>
        <family val="2"/>
      </rPr>
      <t xml:space="preserve"> 
VALOR TOTAL DISTRIBUCIÓN - RECOLECCIÓN PRUEBA CONTROLADA </t>
    </r>
    <r>
      <rPr>
        <b/>
        <sz val="9"/>
        <color indexed="60"/>
        <rFont val="Arial"/>
        <family val="2"/>
      </rPr>
      <t xml:space="preserve">(ANTES DE IVA) + </t>
    </r>
    <r>
      <rPr>
        <b/>
        <sz val="9"/>
        <rFont val="Arial"/>
        <family val="2"/>
      </rPr>
      <t xml:space="preserve">VALOR TOTAL DISTRIBUCIÓN - RECOLECCIÓN PRUEBA CENSAL </t>
    </r>
    <r>
      <rPr>
        <b/>
        <sz val="9"/>
        <color indexed="60"/>
        <rFont val="Arial"/>
        <family val="2"/>
      </rPr>
      <t xml:space="preserve">(ANTES DE IVA) +  </t>
    </r>
    <r>
      <rPr>
        <b/>
        <sz val="9"/>
        <rFont val="Arial"/>
        <family val="2"/>
      </rPr>
      <t>VALOR TOTAL ANTES IVA DE CUSTODIA Y DESTRUCCIÓN DEL MATERIAL</t>
    </r>
    <r>
      <rPr>
        <b/>
        <sz val="9"/>
        <color indexed="60"/>
        <rFont val="Arial"/>
        <family val="2"/>
      </rPr>
      <t xml:space="preserve">  (ANTES DE IVA)</t>
    </r>
  </si>
  <si>
    <r>
      <t xml:space="preserve">VALOR TOTAL FASE II  </t>
    </r>
    <r>
      <rPr>
        <b/>
        <sz val="9"/>
        <color indexed="60"/>
        <rFont val="Arial"/>
        <family val="2"/>
      </rPr>
      <t>CON</t>
    </r>
    <r>
      <rPr>
        <b/>
        <sz val="9"/>
        <rFont val="Arial"/>
        <family val="2"/>
      </rPr>
      <t xml:space="preserve"> IVA = 
VALOR TOTAL DISTRIBUCIÓN - RECOLECCIÓN PRUEBA CONTROLADA </t>
    </r>
    <r>
      <rPr>
        <b/>
        <sz val="9"/>
        <color indexed="60"/>
        <rFont val="Arial"/>
        <family val="2"/>
      </rPr>
      <t xml:space="preserve">(CON IVA) + </t>
    </r>
    <r>
      <rPr>
        <b/>
        <sz val="9"/>
        <rFont val="Arial"/>
        <family val="2"/>
      </rPr>
      <t xml:space="preserve">VALOR TOTAL DISTRIBUCIÓN - RECOLECCIÓN PRUEBA CENSAL </t>
    </r>
    <r>
      <rPr>
        <b/>
        <sz val="9"/>
        <color indexed="60"/>
        <rFont val="Arial"/>
        <family val="2"/>
      </rPr>
      <t xml:space="preserve">(CON IVA) + </t>
    </r>
    <r>
      <rPr>
        <b/>
        <sz val="9"/>
        <rFont val="Arial"/>
        <family val="2"/>
      </rPr>
      <t>VALOR TOTAL DE CUSTODIA Y DESTRUCCIÓN DEL MATERIAL</t>
    </r>
    <r>
      <rPr>
        <b/>
        <sz val="9"/>
        <color indexed="60"/>
        <rFont val="Arial"/>
        <family val="2"/>
      </rPr>
      <t xml:space="preserve"> (CON IVA) </t>
    </r>
  </si>
  <si>
    <t>CALIFICACIÓN DEL CONTRATISTA</t>
  </si>
  <si>
    <t>CALIFICACION DEL CONTRATISTA</t>
  </si>
  <si>
    <t>JUAN CARLOS SALAZAR  Identificado como aparece al pie de mi firma y como representante de la firma NO APLICA declaro abierta y expresamente y sin condicionamientos que lo descrito al interior del presente formato,  corresponde a la realidad, que entiendo y acepto todas las condiciones y obligaciones y que comprometo a la firma que represento CADENA S.A a cumplir con todos los aspectos descritos en el pliego y el Anexo Requisitos Técnicos mínimos, así como los aquí ofertados. (Folio 160).</t>
  </si>
  <si>
    <t xml:space="preserve"> Ó B) Copia de los contratos y acta de liquidación o constancia de ejecución.
</t>
  </si>
  <si>
    <t>NO APLICA</t>
  </si>
  <si>
    <t>Satisfactorio</t>
  </si>
  <si>
    <t>Ha demostrado seriedad, cumplimiento, y calidad del servicio.
Bueno</t>
  </si>
  <si>
    <t>Buena</t>
  </si>
  <si>
    <t>OFERTA</t>
  </si>
  <si>
    <t>una Certificación</t>
  </si>
  <si>
    <t>Certificación de la empresa actual</t>
  </si>
  <si>
    <t>ANGÉLICA MARÍA ZAPATA SIERRA</t>
  </si>
  <si>
    <t>HUGO HERNÁN ZULUAGA AGUDELO</t>
  </si>
  <si>
    <t xml:space="preserve">Ó B) Copia de los contratos y acta de liquidación o constancia de ejecución.
</t>
  </si>
  <si>
    <t>Registre el nombre de la compañía de seguridad que prestará sus servicios en desarrollo del alcance de su oferta. Adicionalmente, se debe anexar carta suscrita por el representante legal que cumple con las exigencias de las OBLIGACIONES Y CONDICIONES TECNICAS DEL SERVICIO DE SEGURIDAD exigidas, en el anexo técnico.</t>
  </si>
  <si>
    <t>176 y 177 con fecha del 31 de julio de 2013</t>
  </si>
  <si>
    <t>Folio 769 Carta
Folio 770 a 778 Licencia de unfcionamiento</t>
  </si>
  <si>
    <t>Folio 743 a 746 Modelo de Operación Empaque
Folio 765 a 767 Modelo de operación. Empaque división procesos logísticos.</t>
  </si>
  <si>
    <t>Folio 733 a 734 Modelo de operación: Impresión- cuadernillos
746 a 750 Modelo de operación impresión</t>
  </si>
  <si>
    <t>735 a 735 Modelo de operación impresión- cuadernillos
751 a 753 Modelo de operación impresión-Hojas de respuesta</t>
  </si>
  <si>
    <t>735 738 Modelo de operación impresión - cuadernillos</t>
  </si>
  <si>
    <t>739 a 741 Modelo de operación impresión- cuadernillos
754 a 760Modelo de operación impresión - Hojas de respuesta</t>
  </si>
  <si>
    <t>FORMULA</t>
  </si>
  <si>
    <t>RESULTADO</t>
  </si>
  <si>
    <r>
      <t>La evaluación económica se realizará sobre el valor registrado por losproponentes en el formato 4- propuesta económica para la fase I (procesos de impresión y empaque del material de examen para las pruebas saber 3o, 5o y 9o, qie debe aplicar el ICFES para el mes de octubre de 2013), en la</t>
    </r>
    <r>
      <rPr>
        <b/>
        <sz val="10"/>
        <rFont val="Arial"/>
        <family val="2"/>
      </rPr>
      <t xml:space="preserve"> casilla i25 la cual corrsponde al valor total fase i.</t>
    </r>
    <r>
      <rPr>
        <sz val="10"/>
        <rFont val="Arial"/>
        <family val="2"/>
      </rPr>
      <t xml:space="preserve">
Obtendrá el máximo puntaje de 700 puntos, la oferta que ofrezca para la fase I el valor más bajo y las demás serán calificadas de forma proporcional y decreciente de acuerdo con la fórmula.</t>
    </r>
  </si>
  <si>
    <t xml:space="preserve">
donde P.P.E= Puntaje propuesta evaluada
V.O.M.P = Valor de la Oferta Consolidada,que tenta el menor valor total.
V.O.E= Valor de la Oferta Consolidada a Evaluar</t>
  </si>
  <si>
    <t>La evaluación económica se realizará sobre el valor registrado pr los proponentes en el Formato 4 Propuesta económica para la fase II, la cual corresponde al valor total fase II antes del IVA. Obtendrá el máximo puntaje de 700 puntos, la oferta que ofrezca para la fase II el valor más bajo y las demás serán calificadas de forma proporcional y decreciente de acuerdo con la siguiente fórmula:</t>
  </si>
  <si>
    <t xml:space="preserve">fFolio 66 Juan Camilo Velez Johnson.
2)  79, 80 Certificación
3)  81, 88 Diploma
4) 82 a 87 Hoja de Vida </t>
  </si>
  <si>
    <t xml:space="preserve">Folio 70 Jorque Quijano Rios
2) 89 Carta de interés para participar en el proyecto 
3) 90, 92 Certificación
4) 93.  Diploma
5) 94 a 99 Hoja de Vida
Folio 71 Yohana Buenaventura Barrientos
2) 101  Carta de interés para participar en el proyecto
3) 102   Certificación
4) 109 a 111 Diploma
5) 102 a 108  Hoja de Vida
Folio 72. Luis Armando Correa Montoya
2) 112  Carta de interés para participar en el proyecto
3) 113 Certificación
4) 114 y 115  Diploma
5) 116 a 118  Hoja de Vida
</t>
  </si>
  <si>
    <t>Folio 73 Jhon Jairo Bautista Rueda
2) 118 Carta de interés para participar en el proyecto
3) 119a 124 Certificación
4)125 a 131  Diploma
5) 132 a 135 Hoja de Vida
6) 136 Tarjeta profesional</t>
  </si>
  <si>
    <t>77 Juvenal Aguirre Acevedo
2)137  Carta de interés para participar en el proyecto
3) 138  Certificación
4) 139 , 140, 149 a 157 Diploma
5) 142 a 148 Hoja de Vida</t>
  </si>
  <si>
    <t>780 a 802</t>
  </si>
  <si>
    <t>975 a 976</t>
  </si>
  <si>
    <t>La prestación del servicios es calificada como excelente.</t>
  </si>
  <si>
    <t>Excelente</t>
  </si>
  <si>
    <t>2 certificaciones</t>
  </si>
  <si>
    <t>1 certificación</t>
  </si>
  <si>
    <t>4 certificaciones</t>
  </si>
  <si>
    <t>EDUARDO GIRALDO MEJIA  Identificado como aparece al pie de mi firma y como representante de la firma NO APLICA declaro abierta y expresamente y sin condicionamientos que lo descrito al interior del presente formato,  corresponde a la realidad, que entiendo y acepto todas las condiciones y obligaciones y que comprometo a la firma que represento COLVANES S.A.S a cumplir con todos los aspectos descritos en el pliego y el Anexo Requisitos Técnicos mínimos, así como los aquí ofertados. (Folio 780).</t>
  </si>
  <si>
    <t xml:space="preserve">Escriba detalladamente los procedimientos que implementará en cada uno de los puntos de entrega para la entrega del material de examen y la recolección y lectura de retorno de hojas de respuesta en puntos de entrega. Incluya todos los recursos físicos, huhumanos y tecnológicos que dispondrá antes, durante y después de la aplicación.
Indique detalladamente cómo las actividades que establezca y el montaje tecnológico que disponga podrán generar la información de retorno de hojas de respuesta.
Relacione el número de vehículos que utilizará en distribución masiva a bodegas para la prueba control y para la prueba censal en forma independiente y capacidades por vehículo.
</t>
  </si>
  <si>
    <t>No diligenció</t>
  </si>
  <si>
    <t>381 a 597</t>
  </si>
  <si>
    <t>633 y 665</t>
  </si>
  <si>
    <t>368
635 a 652</t>
  </si>
  <si>
    <t>362 a 364
362 a 363</t>
  </si>
  <si>
    <t>NO RESPONDE EL ITEM</t>
  </si>
  <si>
    <t>CUADRO RESUMEN EVALUACION CUMPLIMIENTO DOCUMENTOS EXIGIDOS ICFES CP 010 2013</t>
  </si>
  <si>
    <t xml:space="preserve">CADENA S.A </t>
  </si>
  <si>
    <t>3. CONDICIONES DE CAPACIDAD TECNICA</t>
  </si>
  <si>
    <t xml:space="preserve">ORIGINAL FIRMADO </t>
  </si>
  <si>
    <t>EDGAR ROJAS GORDILLO</t>
  </si>
  <si>
    <t>NORMA VILLANUEVA</t>
  </si>
  <si>
    <t>NATALIA ANDREA VELASQUES</t>
  </si>
  <si>
    <t>Subdirector Aplicación de Instrumentos</t>
  </si>
  <si>
    <t>Profesional Subdirecció Aplicación de Instrumentos</t>
  </si>
  <si>
    <t>SALARIOS MÍNIMOS</t>
  </si>
  <si>
    <r>
      <rPr>
        <b/>
        <sz val="10"/>
        <color indexed="8"/>
        <rFont val="Arial"/>
        <family val="2"/>
      </rPr>
      <t>AREA DE IMPRESIÓN POR SUBPROCESO ( Preprensa, impresión, acabados (corte, plegado, cosido, y compaginado), personalización y empaque):</t>
    </r>
    <r>
      <rPr>
        <sz val="10"/>
        <color indexed="8"/>
        <rFont val="Arial"/>
        <family val="2"/>
      </rPr>
      <t xml:space="preserve"> Las áreas listadas a continuación serán de uso exclusivo del proyecto del ICFES. En caso de ubicar los subprocesos reque</t>
    </r>
  </si>
  <si>
    <r>
      <t xml:space="preserve">Anexe a continuación carta suscrita del representante legal que soporta el cumplimiento de toda la exigencia expuesta en este ítem y los respectivos anexos requeridos en </t>
    </r>
    <r>
      <rPr>
        <b/>
        <sz val="10"/>
        <color indexed="8"/>
        <rFont val="Arial"/>
        <family val="2"/>
      </rPr>
      <t xml:space="preserve">- Anexo - requisitos mínimos seguridad industrial. </t>
    </r>
  </si>
  <si>
    <r>
      <t xml:space="preserve">El contratista debe describir cantidad y tipos de maquinaria por proceso y adjuntar el </t>
    </r>
    <r>
      <rPr>
        <b/>
        <sz val="10"/>
        <color indexed="8"/>
        <rFont val="Arial"/>
        <family val="2"/>
      </rPr>
      <t xml:space="preserve">título de propiedad o arrendamiento </t>
    </r>
    <r>
      <rPr>
        <sz val="10"/>
        <color indexed="8"/>
        <rFont val="Arial"/>
        <family val="2"/>
      </rPr>
      <t>correspondiente. Adicionalmente, debe anexar carta suscrita por el representante legal donde certifica que todas las máquinas y herr</t>
    </r>
  </si>
  <si>
    <r>
      <t xml:space="preserve">A continuación describa la maquinaria ofertada para el proceso de </t>
    </r>
    <r>
      <rPr>
        <b/>
        <sz val="10"/>
        <color indexed="8"/>
        <rFont val="Arial"/>
        <family val="2"/>
      </rPr>
      <t>impresión</t>
    </r>
    <r>
      <rPr>
        <sz val="10"/>
        <color indexed="8"/>
        <rFont val="Arial"/>
        <family val="2"/>
      </rPr>
      <t xml:space="preserve"> de cuadernillos.</t>
    </r>
  </si>
  <si>
    <r>
      <t xml:space="preserve">A continuación describa la maquinaria ofertada para el proceso de </t>
    </r>
    <r>
      <rPr>
        <b/>
        <sz val="10"/>
        <color indexed="8"/>
        <rFont val="Arial"/>
        <family val="2"/>
      </rPr>
      <t>cosido</t>
    </r>
    <r>
      <rPr>
        <sz val="10"/>
        <color indexed="8"/>
        <rFont val="Arial"/>
        <family val="2"/>
      </rPr>
      <t xml:space="preserve"> de cuadernillos.</t>
    </r>
  </si>
  <si>
    <r>
      <t xml:space="preserve">A continuación describa la maquinaria ofertada para el proceso de </t>
    </r>
    <r>
      <rPr>
        <b/>
        <sz val="10"/>
        <color indexed="8"/>
        <rFont val="Arial"/>
        <family val="2"/>
      </rPr>
      <t>compaginado de cuadernillos</t>
    </r>
    <r>
      <rPr>
        <sz val="10"/>
        <color indexed="8"/>
        <rFont val="Arial"/>
        <family val="2"/>
      </rPr>
      <t>.</t>
    </r>
  </si>
  <si>
    <r>
      <t xml:space="preserve">A continuación describa la maquinaria ofertada para el proceso de </t>
    </r>
    <r>
      <rPr>
        <b/>
        <sz val="10"/>
        <color indexed="8"/>
        <rFont val="Arial"/>
        <family val="2"/>
      </rPr>
      <t>personalización</t>
    </r>
    <r>
      <rPr>
        <sz val="10"/>
        <color indexed="8"/>
        <rFont val="Arial"/>
        <family val="2"/>
      </rPr>
      <t xml:space="preserve"> de cuadernillos.</t>
    </r>
  </si>
  <si>
    <r>
      <t xml:space="preserve">A continuación describa la maquinaria ofertada para el proceso de </t>
    </r>
    <r>
      <rPr>
        <b/>
        <sz val="10"/>
        <color indexed="8"/>
        <rFont val="Arial"/>
        <family val="2"/>
      </rPr>
      <t>impresión de hojas de respuestas (A y B y formato separador de hojas de respuestas)</t>
    </r>
  </si>
  <si>
    <r>
      <t xml:space="preserve">A continuación describa la maquinaria ofertada para el proceso de </t>
    </r>
    <r>
      <rPr>
        <b/>
        <sz val="10"/>
        <color indexed="8"/>
        <rFont val="Arial"/>
        <family val="2"/>
      </rPr>
      <t>corte o refile de hojas de respuestas (A y B) y formato separador de hojas de respuestas.</t>
    </r>
  </si>
  <si>
    <r>
      <t xml:space="preserve">A continuación describa la maquinaria ofertada para el proceso de impresión de </t>
    </r>
    <r>
      <rPr>
        <b/>
        <sz val="10"/>
        <color indexed="8"/>
        <rFont val="Arial"/>
        <family val="2"/>
      </rPr>
      <t>información variable (personalización) de hojas de respuestas (A y B y formato separador de hojas de respuestas).</t>
    </r>
  </si>
  <si>
    <r>
      <t xml:space="preserve">A continuación describa la maquinaria ofertada para el proceso de </t>
    </r>
    <r>
      <rPr>
        <b/>
        <sz val="10"/>
        <color indexed="8"/>
        <rFont val="Arial"/>
        <family val="2"/>
      </rPr>
      <t>impresión de hojas de operaciones</t>
    </r>
    <r>
      <rPr>
        <sz val="10"/>
        <color indexed="8"/>
        <rFont val="Arial"/>
        <family val="2"/>
      </rPr>
      <t>.</t>
    </r>
  </si>
  <si>
    <r>
      <t xml:space="preserve">A continuación describa la maquinaria ofertada para el proceso de </t>
    </r>
    <r>
      <rPr>
        <b/>
        <sz val="10"/>
        <color indexed="8"/>
        <rFont val="Arial"/>
        <family val="2"/>
      </rPr>
      <t>empaque de material de examen</t>
    </r>
    <r>
      <rPr>
        <sz val="10"/>
        <color indexed="8"/>
        <rFont val="Arial"/>
        <family val="2"/>
      </rPr>
      <t>.</t>
    </r>
  </si>
  <si>
    <r>
      <t xml:space="preserve">A continuación describa la maquinaria ofertada para el proceso de </t>
    </r>
    <r>
      <rPr>
        <b/>
        <sz val="10"/>
        <color indexed="8"/>
        <rFont val="Arial"/>
        <family val="2"/>
      </rPr>
      <t>Destrucción de material de examen y en el proceso de Destrucción de producto NO CONFORME</t>
    </r>
    <r>
      <rPr>
        <sz val="10"/>
        <color indexed="8"/>
        <rFont val="Arial"/>
        <family val="2"/>
      </rPr>
      <t xml:space="preserve">. </t>
    </r>
  </si>
  <si>
    <r>
      <t xml:space="preserve">A continuación describa la maquinaria ofertada para el proceso de </t>
    </r>
    <r>
      <rPr>
        <b/>
        <sz val="10"/>
        <color indexed="8"/>
        <rFont val="Arial"/>
        <family val="2"/>
      </rPr>
      <t>Destrucción de material de examen después del período de custodia establecido por el ICFES</t>
    </r>
    <r>
      <rPr>
        <sz val="10"/>
        <color indexed="8"/>
        <rFont val="Arial"/>
        <family val="2"/>
      </rPr>
      <t>.</t>
    </r>
  </si>
  <si>
    <t>CONCEPTO:</t>
  </si>
  <si>
    <t>NOTA: El ICFES realizo correción aritmetica sobre el valor total de la oferta respecto al formato de oferta economica modificado mediante la adenda No. 1</t>
  </si>
  <si>
    <t>El Icfes realizó la corrección aritmetica añ valor total fase II antes de IVA.</t>
  </si>
  <si>
    <t xml:space="preserve">EXPERIENCIA DEL PROPONENTE: CADENA S.A </t>
  </si>
  <si>
    <t xml:space="preserve">FORMATO No. 3.1 – DILIGENCIAMIENTO DE PROPUESTA TÉCNICA FASE II - LOGISTICA: CADENA S.A </t>
  </si>
  <si>
    <t>CADENA S.A.</t>
  </si>
  <si>
    <t xml:space="preserve">NOMBRE PROPONENTE: CADENA S.A </t>
  </si>
  <si>
    <r>
      <t xml:space="preserve">EXPERIENCIA DEL PROPONENTE: </t>
    </r>
    <r>
      <rPr>
        <sz val="16"/>
        <rFont val="Calibri"/>
        <family val="2"/>
      </rPr>
      <t xml:space="preserve">CADENA S.A </t>
    </r>
  </si>
</sst>
</file>

<file path=xl/styles.xml><?xml version="1.0" encoding="utf-8"?>
<styleSheet xmlns="http://schemas.openxmlformats.org/spreadsheetml/2006/main">
  <numFmts count="8">
    <numFmt numFmtId="44" formatCode="_(&quot;$&quot;\ * #,##0.00_);_(&quot;$&quot;\ * \(#,##0.00\);_(&quot;$&quot;\ * &quot;-&quot;??_);_(@_)"/>
    <numFmt numFmtId="43" formatCode="_(* #,##0.00_);_(* \(#,##0.00\);_(* &quot;-&quot;??_);_(@_)"/>
    <numFmt numFmtId="164" formatCode="_-* #,##0.00\ _€_-;\-* #,##0.00\ _€_-;_-* &quot;-&quot;??\ _€_-;_-@_-"/>
    <numFmt numFmtId="165" formatCode="0;[Red]0"/>
    <numFmt numFmtId="166" formatCode="_-* #,##0\ _P_t_s_-;\-* #,##0\ _P_t_s_-;_-* &quot;-&quot;??\ _P_t_s_-;_-@_-"/>
    <numFmt numFmtId="167" formatCode="_-* #,##0\ _€_-;\-* #,##0\ _€_-;_-* &quot;-&quot;??\ _€_-;_-@_-"/>
    <numFmt numFmtId="168" formatCode="_(&quot;$&quot;\ * #,##0_);_(&quot;$&quot;\ * \(#,##0\);_(&quot;$&quot;\ * &quot;-&quot;??_);_(@_)"/>
    <numFmt numFmtId="169" formatCode="_(* #,##0_);_(* \(#,##0\);_(* &quot;-&quot;??_);_(@_)"/>
  </numFmts>
  <fonts count="48">
    <font>
      <sz val="11"/>
      <color theme="1"/>
      <name val="Calibri"/>
      <family val="2"/>
      <scheme val="minor"/>
    </font>
    <font>
      <sz val="11"/>
      <color indexed="8"/>
      <name val="Calibri"/>
      <family val="2"/>
    </font>
    <font>
      <sz val="10"/>
      <color indexed="8"/>
      <name val="Calibri"/>
      <family val="2"/>
    </font>
    <font>
      <b/>
      <sz val="10"/>
      <color indexed="8"/>
      <name val="Calibri"/>
      <family val="2"/>
    </font>
    <font>
      <b/>
      <sz val="10"/>
      <name val="Arial"/>
      <family val="2"/>
    </font>
    <font>
      <b/>
      <sz val="12"/>
      <name val="Arial"/>
      <family val="2"/>
    </font>
    <font>
      <sz val="10"/>
      <name val="Arial"/>
      <family val="2"/>
    </font>
    <font>
      <sz val="11"/>
      <color indexed="8"/>
      <name val="Calibri"/>
      <family val="2"/>
    </font>
    <font>
      <b/>
      <sz val="11"/>
      <color indexed="8"/>
      <name val="Calibri"/>
      <family val="2"/>
    </font>
    <font>
      <sz val="10"/>
      <color indexed="8"/>
      <name val="Calibri"/>
      <family val="2"/>
    </font>
    <font>
      <b/>
      <sz val="12"/>
      <color indexed="8"/>
      <name val="Calibri"/>
      <family val="2"/>
    </font>
    <font>
      <b/>
      <sz val="10"/>
      <color indexed="8"/>
      <name val="Calibri"/>
      <family val="2"/>
    </font>
    <font>
      <b/>
      <sz val="12"/>
      <name val="Calibri"/>
      <family val="2"/>
    </font>
    <font>
      <sz val="12"/>
      <name val="Calibri"/>
      <family val="2"/>
    </font>
    <font>
      <sz val="12"/>
      <color indexed="8"/>
      <name val="Calibri"/>
      <family val="2"/>
    </font>
    <font>
      <sz val="9"/>
      <color indexed="8"/>
      <name val="Arial"/>
      <family val="2"/>
    </font>
    <font>
      <b/>
      <sz val="10"/>
      <color indexed="8"/>
      <name val="Arial"/>
      <family val="2"/>
    </font>
    <font>
      <sz val="10"/>
      <color indexed="8"/>
      <name val="Arial"/>
      <family val="2"/>
    </font>
    <font>
      <b/>
      <sz val="14"/>
      <color indexed="8"/>
      <name val="Calibri"/>
      <family val="2"/>
    </font>
    <font>
      <sz val="8"/>
      <name val="Calibri"/>
      <family val="2"/>
    </font>
    <font>
      <sz val="11"/>
      <name val="Calibri"/>
      <family val="2"/>
    </font>
    <font>
      <b/>
      <sz val="12"/>
      <color indexed="9"/>
      <name val="Arial"/>
      <family val="2"/>
    </font>
    <font>
      <b/>
      <sz val="9"/>
      <name val="Arial"/>
      <family val="2"/>
    </font>
    <font>
      <b/>
      <sz val="12"/>
      <color indexed="10"/>
      <name val="Arial"/>
      <family val="2"/>
    </font>
    <font>
      <b/>
      <sz val="11"/>
      <color indexed="10"/>
      <name val="Arial"/>
      <family val="2"/>
    </font>
    <font>
      <sz val="9"/>
      <name val="Arial"/>
      <family val="2"/>
    </font>
    <font>
      <b/>
      <sz val="14"/>
      <color indexed="10"/>
      <name val="Arial"/>
      <family val="2"/>
    </font>
    <font>
      <b/>
      <sz val="14"/>
      <name val="Arial"/>
      <family val="2"/>
    </font>
    <font>
      <sz val="8"/>
      <name val="Arial"/>
      <family val="2"/>
    </font>
    <font>
      <b/>
      <sz val="11"/>
      <name val="Arial"/>
      <family val="2"/>
    </font>
    <font>
      <b/>
      <sz val="9"/>
      <color indexed="10"/>
      <name val="Arial"/>
      <family val="2"/>
    </font>
    <font>
      <sz val="9"/>
      <color indexed="10"/>
      <name val="Arial"/>
      <family val="2"/>
    </font>
    <font>
      <b/>
      <sz val="9"/>
      <color indexed="60"/>
      <name val="Arial"/>
      <family val="2"/>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0"/>
      <color theme="1"/>
      <name val="Arial"/>
      <family val="2"/>
    </font>
    <font>
      <b/>
      <sz val="9"/>
      <color theme="0"/>
      <name val="Arial"/>
      <family val="2"/>
    </font>
    <font>
      <b/>
      <sz val="8"/>
      <color theme="0"/>
      <name val="Arial"/>
      <family val="2"/>
    </font>
    <font>
      <b/>
      <sz val="16"/>
      <name val="Calibri"/>
      <family val="2"/>
    </font>
    <font>
      <b/>
      <sz val="12"/>
      <color theme="1"/>
      <name val="Calibri"/>
      <family val="2"/>
      <scheme val="minor"/>
    </font>
    <font>
      <sz val="12"/>
      <color theme="1"/>
      <name val="Calibri"/>
      <family val="2"/>
      <scheme val="minor"/>
    </font>
    <font>
      <b/>
      <sz val="16"/>
      <color indexed="8"/>
      <name val="Calibri"/>
      <family val="2"/>
    </font>
    <font>
      <sz val="10"/>
      <color theme="1"/>
      <name val="Calibri"/>
      <family val="2"/>
      <scheme val="minor"/>
    </font>
    <font>
      <b/>
      <sz val="10"/>
      <color indexed="10"/>
      <name val="Arial"/>
      <family val="2"/>
    </font>
    <font>
      <b/>
      <sz val="10"/>
      <color indexed="55"/>
      <name val="Arial"/>
      <family val="2"/>
    </font>
    <font>
      <sz val="16"/>
      <name val="Calibri"/>
      <family val="2"/>
    </font>
  </fonts>
  <fills count="1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indexed="56"/>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6"/>
        <bgColor indexed="64"/>
      </patternFill>
    </fill>
    <fill>
      <patternFill patternType="solid">
        <fgColor theme="3"/>
        <bgColor indexed="64"/>
      </patternFill>
    </fill>
    <fill>
      <patternFill patternType="solid">
        <fgColor theme="3" tint="-0.249977111117893"/>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7" fillId="0" borderId="0" applyFont="0" applyFill="0" applyBorder="0" applyAlignment="0" applyProtection="0"/>
    <xf numFmtId="164" fontId="6"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9" fontId="7" fillId="0" borderId="0" applyFont="0" applyFill="0" applyBorder="0" applyAlignment="0" applyProtection="0"/>
  </cellStyleXfs>
  <cellXfs count="640">
    <xf numFmtId="0" fontId="0" fillId="0" borderId="0" xfId="0"/>
    <xf numFmtId="0" fontId="0" fillId="2" borderId="0" xfId="0" applyFill="1" applyAlignment="1">
      <alignment horizontal="justify" vertical="center"/>
    </xf>
    <xf numFmtId="0" fontId="0" fillId="2" borderId="0" xfId="0" applyFill="1" applyBorder="1" applyAlignment="1">
      <alignment horizontal="justify" vertical="center" wrapText="1"/>
    </xf>
    <xf numFmtId="0" fontId="9" fillId="2" borderId="0" xfId="0" applyFont="1" applyFill="1" applyBorder="1" applyAlignment="1">
      <alignment horizontal="justify" vertical="center" wrapText="1"/>
    </xf>
    <xf numFmtId="0" fontId="0" fillId="2" borderId="0" xfId="0" applyFill="1" applyBorder="1" applyAlignment="1">
      <alignment horizontal="justify" vertical="center"/>
    </xf>
    <xf numFmtId="0" fontId="0" fillId="2" borderId="1" xfId="0" applyFill="1" applyBorder="1" applyAlignment="1">
      <alignment horizontal="justify" vertical="center"/>
    </xf>
    <xf numFmtId="0" fontId="0" fillId="2" borderId="0" xfId="0" applyFill="1" applyBorder="1"/>
    <xf numFmtId="0" fontId="0" fillId="2" borderId="0" xfId="0" applyFill="1"/>
    <xf numFmtId="0" fontId="0" fillId="2" borderId="0" xfId="0" applyFill="1" applyAlignment="1">
      <alignment vertical="center"/>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2" xfId="0" applyFont="1" applyFill="1" applyBorder="1" applyAlignment="1">
      <alignment horizontal="justify" vertical="center"/>
    </xf>
    <xf numFmtId="0" fontId="0" fillId="2" borderId="3" xfId="0" applyFill="1" applyBorder="1" applyAlignment="1">
      <alignment horizontal="justify" vertical="center" wrapText="1"/>
    </xf>
    <xf numFmtId="0" fontId="0" fillId="2" borderId="4" xfId="0" applyFill="1" applyBorder="1" applyAlignment="1">
      <alignment horizontal="justify" vertical="center" wrapText="1"/>
    </xf>
    <xf numFmtId="0" fontId="9" fillId="2" borderId="5" xfId="0" applyFont="1" applyFill="1" applyBorder="1" applyAlignment="1">
      <alignment wrapText="1"/>
    </xf>
    <xf numFmtId="0" fontId="0" fillId="2" borderId="6" xfId="0" applyFill="1" applyBorder="1" applyAlignment="1">
      <alignment horizontal="center" vertical="center" wrapText="1"/>
    </xf>
    <xf numFmtId="0" fontId="9" fillId="2" borderId="7" xfId="0" applyFont="1" applyFill="1" applyBorder="1" applyAlignment="1">
      <alignment horizontal="justify" vertical="center" wrapText="1"/>
    </xf>
    <xf numFmtId="0" fontId="10" fillId="2" borderId="0" xfId="0" applyFont="1" applyFill="1" applyBorder="1"/>
    <xf numFmtId="0" fontId="0" fillId="2" borderId="1" xfId="0" applyFill="1" applyBorder="1" applyAlignment="1">
      <alignment vertical="center"/>
    </xf>
    <xf numFmtId="0" fontId="0" fillId="2" borderId="3" xfId="0" applyFill="1" applyBorder="1" applyAlignment="1">
      <alignment vertical="center"/>
    </xf>
    <xf numFmtId="0" fontId="8" fillId="2" borderId="1" xfId="0" applyFont="1" applyFill="1" applyBorder="1" applyAlignment="1">
      <alignment horizontal="justify" vertical="center"/>
    </xf>
    <xf numFmtId="0" fontId="9"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0" fillId="2" borderId="10" xfId="0" applyFill="1" applyBorder="1" applyAlignment="1">
      <alignment horizontal="center" vertical="center"/>
    </xf>
    <xf numFmtId="0" fontId="0" fillId="2" borderId="10" xfId="0" applyFill="1" applyBorder="1" applyAlignment="1">
      <alignment horizontal="justify" vertical="center"/>
    </xf>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11" fillId="2" borderId="3" xfId="0" applyFont="1" applyFill="1" applyBorder="1" applyAlignment="1">
      <alignment horizontal="justify" vertical="center" wrapText="1"/>
    </xf>
    <xf numFmtId="0" fontId="0" fillId="2" borderId="13" xfId="0" applyFill="1" applyBorder="1" applyAlignment="1">
      <alignment horizontal="justify" vertical="center" wrapText="1"/>
    </xf>
    <xf numFmtId="0" fontId="9" fillId="2" borderId="4" xfId="0" applyFont="1" applyFill="1" applyBorder="1" applyAlignment="1">
      <alignment horizontal="justify" vertical="center" wrapText="1"/>
    </xf>
    <xf numFmtId="0" fontId="0" fillId="2" borderId="12" xfId="0" applyFill="1" applyBorder="1" applyAlignment="1">
      <alignment horizontal="center" vertical="center"/>
    </xf>
    <xf numFmtId="0" fontId="0" fillId="2" borderId="12" xfId="0" applyFill="1" applyBorder="1" applyAlignment="1">
      <alignment horizontal="justify" vertical="center"/>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8" fillId="2" borderId="0" xfId="0" applyFont="1" applyFill="1" applyBorder="1" applyAlignment="1">
      <alignment horizontal="center" vertical="center" wrapText="1"/>
    </xf>
    <xf numFmtId="0" fontId="0" fillId="2" borderId="0" xfId="0" applyFill="1" applyBorder="1" applyAlignment="1">
      <alignment vertical="center"/>
    </xf>
    <xf numFmtId="0" fontId="12" fillId="3" borderId="15" xfId="0" applyFont="1" applyFill="1" applyBorder="1" applyAlignment="1">
      <alignment horizontal="center" vertical="center"/>
    </xf>
    <xf numFmtId="0" fontId="12" fillId="3" borderId="15" xfId="0" applyFont="1" applyFill="1" applyBorder="1" applyAlignment="1">
      <alignment horizontal="center"/>
    </xf>
    <xf numFmtId="0" fontId="12" fillId="0" borderId="7" xfId="0" applyFont="1" applyFill="1" applyBorder="1" applyAlignment="1">
      <alignment horizontal="center"/>
    </xf>
    <xf numFmtId="0" fontId="12" fillId="0" borderId="7" xfId="0" applyFont="1" applyFill="1" applyBorder="1" applyAlignment="1">
      <alignment horizontal="center" vertical="center"/>
    </xf>
    <xf numFmtId="0" fontId="13" fillId="0" borderId="16" xfId="0" applyFont="1" applyFill="1" applyBorder="1" applyAlignment="1">
      <alignment horizontal="left" vertical="center"/>
    </xf>
    <xf numFmtId="165" fontId="13" fillId="0" borderId="17"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left" vertical="center"/>
    </xf>
    <xf numFmtId="0" fontId="13" fillId="0" borderId="19" xfId="0" applyFont="1" applyFill="1" applyBorder="1" applyAlignment="1">
      <alignment horizontal="center" vertical="center" wrapText="1"/>
    </xf>
    <xf numFmtId="0" fontId="13" fillId="0" borderId="20" xfId="0" applyFont="1" applyFill="1" applyBorder="1" applyAlignment="1">
      <alignment horizontal="left" vertical="center"/>
    </xf>
    <xf numFmtId="0" fontId="13" fillId="0" borderId="21" xfId="0" applyFont="1" applyFill="1" applyBorder="1" applyAlignment="1">
      <alignment horizontal="center" vertical="center" wrapText="1"/>
    </xf>
    <xf numFmtId="3" fontId="13" fillId="0" borderId="21" xfId="0" applyNumberFormat="1" applyFont="1" applyFill="1" applyBorder="1" applyAlignment="1">
      <alignment horizontal="center" vertical="center"/>
    </xf>
    <xf numFmtId="9" fontId="13" fillId="0" borderId="21" xfId="6"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22" xfId="0" applyFont="1" applyFill="1" applyBorder="1" applyAlignment="1">
      <alignment horizontal="left"/>
    </xf>
    <xf numFmtId="0" fontId="14" fillId="0" borderId="0" xfId="0" applyFont="1"/>
    <xf numFmtId="0" fontId="12" fillId="0" borderId="23" xfId="0" applyFont="1" applyFill="1" applyBorder="1" applyAlignment="1">
      <alignment horizontal="center" vertical="center"/>
    </xf>
    <xf numFmtId="0" fontId="14" fillId="0" borderId="21" xfId="0" applyFont="1" applyFill="1" applyBorder="1" applyAlignment="1">
      <alignment horizontal="justify" vertical="top"/>
    </xf>
    <xf numFmtId="0" fontId="13" fillId="0" borderId="21" xfId="0" applyFont="1" applyFill="1" applyBorder="1" applyAlignment="1">
      <alignment horizontal="justify" vertical="top"/>
    </xf>
    <xf numFmtId="3" fontId="12" fillId="0" borderId="6" xfId="0" applyNumberFormat="1" applyFont="1" applyBorder="1" applyAlignment="1">
      <alignment horizontal="center" vertical="center" wrapText="1"/>
    </xf>
    <xf numFmtId="0" fontId="4"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6" fillId="0" borderId="29" xfId="0" applyFont="1" applyBorder="1" applyAlignment="1">
      <alignment horizontal="left"/>
    </xf>
    <xf numFmtId="0" fontId="4" fillId="0" borderId="30" xfId="0" applyFont="1" applyBorder="1" applyAlignment="1">
      <alignment horizontal="center"/>
    </xf>
    <xf numFmtId="0" fontId="4" fillId="0" borderId="31" xfId="0" applyFont="1" applyBorder="1" applyAlignment="1">
      <alignment horizontal="center"/>
    </xf>
    <xf numFmtId="0" fontId="4" fillId="4" borderId="32" xfId="0" applyFont="1" applyFill="1" applyBorder="1" applyAlignment="1">
      <alignment horizontal="center"/>
    </xf>
    <xf numFmtId="0" fontId="4" fillId="4" borderId="33" xfId="0" applyFont="1" applyFill="1" applyBorder="1" applyAlignment="1">
      <alignment horizontal="left"/>
    </xf>
    <xf numFmtId="0" fontId="4" fillId="4" borderId="34" xfId="0" applyFont="1" applyFill="1" applyBorder="1" applyAlignment="1">
      <alignment horizontal="center" vertical="center"/>
    </xf>
    <xf numFmtId="0" fontId="4" fillId="4" borderId="35" xfId="0" applyFont="1" applyFill="1" applyBorder="1" applyAlignment="1">
      <alignment horizontal="center"/>
    </xf>
    <xf numFmtId="0" fontId="4" fillId="4" borderId="36" xfId="0" applyFont="1" applyFill="1" applyBorder="1" applyAlignment="1">
      <alignment horizontal="center" vertical="center"/>
    </xf>
    <xf numFmtId="0" fontId="4" fillId="4" borderId="37" xfId="0" applyFont="1" applyFill="1" applyBorder="1" applyAlignment="1">
      <alignment horizontal="left"/>
    </xf>
    <xf numFmtId="0" fontId="4" fillId="4" borderId="38" xfId="0" applyFont="1" applyFill="1" applyBorder="1" applyAlignment="1">
      <alignment horizontal="center" vertical="center"/>
    </xf>
    <xf numFmtId="0" fontId="4" fillId="4" borderId="39" xfId="0" applyFont="1" applyFill="1" applyBorder="1" applyAlignment="1">
      <alignment horizontal="center"/>
    </xf>
    <xf numFmtId="0" fontId="4" fillId="0" borderId="20" xfId="0" applyFont="1" applyBorder="1" applyAlignment="1">
      <alignment horizontal="right"/>
    </xf>
    <xf numFmtId="0" fontId="0" fillId="0" borderId="21" xfId="0" applyFont="1" applyFill="1" applyBorder="1" applyAlignment="1">
      <alignment horizontal="left"/>
    </xf>
    <xf numFmtId="0" fontId="6" fillId="0" borderId="40" xfId="0" applyFont="1" applyBorder="1" applyAlignment="1">
      <alignment horizontal="left"/>
    </xf>
    <xf numFmtId="0" fontId="0" fillId="0" borderId="40" xfId="0" applyBorder="1" applyAlignment="1">
      <alignment horizontal="left"/>
    </xf>
    <xf numFmtId="0" fontId="0" fillId="0" borderId="40" xfId="0" applyBorder="1" applyAlignment="1">
      <alignment horizontal="left" wrapText="1"/>
    </xf>
    <xf numFmtId="0" fontId="6" fillId="0" borderId="40" xfId="0" applyFont="1" applyBorder="1" applyAlignment="1">
      <alignment horizontal="left" wrapText="1"/>
    </xf>
    <xf numFmtId="0" fontId="0" fillId="0" borderId="21" xfId="0" applyFill="1" applyBorder="1" applyAlignment="1">
      <alignment horizontal="left"/>
    </xf>
    <xf numFmtId="0" fontId="0" fillId="0" borderId="21" xfId="0" applyFill="1" applyBorder="1" applyAlignment="1">
      <alignment horizontal="left" wrapText="1"/>
    </xf>
    <xf numFmtId="0" fontId="6" fillId="0" borderId="40" xfId="0" applyFont="1" applyBorder="1" applyAlignment="1">
      <alignment horizontal="center" vertical="center"/>
    </xf>
    <xf numFmtId="0" fontId="0" fillId="0" borderId="41" xfId="0" applyBorder="1" applyAlignment="1">
      <alignment horizontal="center" vertical="center"/>
    </xf>
    <xf numFmtId="0" fontId="6" fillId="0" borderId="41" xfId="0" applyFont="1" applyBorder="1" applyAlignment="1">
      <alignment horizontal="center" vertical="center"/>
    </xf>
    <xf numFmtId="0" fontId="0" fillId="0" borderId="40" xfId="0" applyBorder="1" applyAlignment="1">
      <alignment horizontal="center"/>
    </xf>
    <xf numFmtId="0" fontId="6" fillId="0" borderId="40" xfId="0" applyFont="1" applyBorder="1" applyAlignment="1">
      <alignment horizontal="center" wrapText="1"/>
    </xf>
    <xf numFmtId="0" fontId="0" fillId="0" borderId="21"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0" xfId="0" applyFont="1" applyFill="1" applyBorder="1" applyAlignment="1">
      <alignment horizontal="left"/>
    </xf>
    <xf numFmtId="0" fontId="4" fillId="2" borderId="0" xfId="0" applyFont="1" applyFill="1" applyBorder="1" applyAlignment="1">
      <alignment horizontal="center"/>
    </xf>
    <xf numFmtId="0" fontId="4" fillId="2" borderId="0" xfId="0" applyFont="1" applyFill="1" applyBorder="1" applyAlignment="1">
      <alignment horizontal="right"/>
    </xf>
    <xf numFmtId="0" fontId="0" fillId="2" borderId="0" xfId="0" applyFont="1" applyFill="1" applyBorder="1" applyAlignment="1">
      <alignment horizontal="left"/>
    </xf>
    <xf numFmtId="0" fontId="6" fillId="2" borderId="0" xfId="0" applyFont="1" applyFill="1" applyBorder="1" applyAlignment="1">
      <alignment horizontal="left"/>
    </xf>
    <xf numFmtId="0" fontId="0" fillId="2" borderId="0" xfId="0" applyFill="1" applyBorder="1" applyAlignment="1">
      <alignment horizontal="left"/>
    </xf>
    <xf numFmtId="0" fontId="0" fillId="2" borderId="0" xfId="0" applyFont="1" applyFill="1" applyBorder="1" applyAlignment="1">
      <alignment horizontal="left" indent="3"/>
    </xf>
    <xf numFmtId="15" fontId="6" fillId="2" borderId="0" xfId="0" applyNumberFormat="1" applyFont="1" applyFill="1" applyBorder="1" applyAlignment="1">
      <alignment horizontal="left"/>
    </xf>
    <xf numFmtId="0" fontId="6" fillId="2" borderId="0" xfId="0" applyFont="1" applyFill="1" applyBorder="1" applyAlignment="1">
      <alignment horizontal="left" wrapText="1"/>
    </xf>
    <xf numFmtId="0" fontId="6" fillId="2" borderId="0" xfId="0" applyFont="1" applyFill="1" applyBorder="1"/>
    <xf numFmtId="0" fontId="6" fillId="2" borderId="0" xfId="0" quotePrefix="1" applyFont="1" applyFill="1" applyBorder="1" applyAlignment="1">
      <alignment horizontal="left"/>
    </xf>
    <xf numFmtId="0" fontId="4" fillId="0" borderId="42" xfId="0" applyFont="1" applyBorder="1" applyAlignment="1">
      <alignment horizontal="right"/>
    </xf>
    <xf numFmtId="0" fontId="0" fillId="0" borderId="43" xfId="0" applyFill="1" applyBorder="1" applyAlignment="1">
      <alignment horizontal="left"/>
    </xf>
    <xf numFmtId="0" fontId="0" fillId="0" borderId="44" xfId="0" applyBorder="1" applyAlignment="1">
      <alignment horizontal="center"/>
    </xf>
    <xf numFmtId="0" fontId="6" fillId="0" borderId="44" xfId="0" applyFont="1" applyBorder="1" applyAlignment="1">
      <alignment horizontal="left" wrapText="1"/>
    </xf>
    <xf numFmtId="0" fontId="6" fillId="0" borderId="45" xfId="0" applyFont="1" applyBorder="1" applyAlignment="1">
      <alignment horizontal="center" vertical="center"/>
    </xf>
    <xf numFmtId="0" fontId="6" fillId="0" borderId="40" xfId="0" applyFont="1" applyBorder="1" applyAlignment="1">
      <alignment horizontal="center" vertical="center" wrapText="1"/>
    </xf>
    <xf numFmtId="0" fontId="0" fillId="0" borderId="44" xfId="0" applyBorder="1" applyAlignment="1">
      <alignment horizontal="center" vertical="center"/>
    </xf>
    <xf numFmtId="0" fontId="4" fillId="2" borderId="22" xfId="0" applyFont="1" applyFill="1" applyBorder="1" applyAlignment="1">
      <alignment horizontal="right"/>
    </xf>
    <xf numFmtId="0" fontId="0" fillId="2" borderId="46" xfId="0" applyFill="1" applyBorder="1" applyAlignment="1">
      <alignment horizontal="left"/>
    </xf>
    <xf numFmtId="0" fontId="6" fillId="2" borderId="46" xfId="0" applyFont="1" applyFill="1" applyBorder="1" applyAlignment="1">
      <alignment horizontal="center"/>
    </xf>
    <xf numFmtId="0" fontId="6" fillId="2" borderId="46" xfId="0" applyFont="1" applyFill="1" applyBorder="1" applyAlignment="1">
      <alignment horizontal="left"/>
    </xf>
    <xf numFmtId="0" fontId="0" fillId="0" borderId="43" xfId="0" applyFill="1" applyBorder="1" applyAlignment="1">
      <alignment horizontal="left" vertical="center"/>
    </xf>
    <xf numFmtId="0" fontId="17" fillId="5" borderId="48" xfId="0" applyFont="1" applyFill="1" applyBorder="1" applyAlignment="1">
      <alignment horizontal="center" vertical="center" wrapText="1"/>
    </xf>
    <xf numFmtId="0" fontId="15" fillId="0" borderId="49" xfId="0" applyFont="1" applyBorder="1" applyAlignment="1">
      <alignment wrapText="1"/>
    </xf>
    <xf numFmtId="0" fontId="8" fillId="2" borderId="2" xfId="0" applyFont="1" applyFill="1" applyBorder="1" applyAlignment="1">
      <alignment horizontal="center" vertical="center" wrapText="1"/>
    </xf>
    <xf numFmtId="15" fontId="12" fillId="5" borderId="7" xfId="0" applyNumberFormat="1" applyFont="1" applyFill="1" applyBorder="1" applyAlignment="1">
      <alignment horizontal="center" vertical="center"/>
    </xf>
    <xf numFmtId="0" fontId="0" fillId="2" borderId="1" xfId="0" applyFill="1" applyBorder="1" applyAlignment="1">
      <alignment horizontal="justify" vertical="center" wrapText="1"/>
    </xf>
    <xf numFmtId="0" fontId="0" fillId="2" borderId="12" xfId="0" applyFill="1" applyBorder="1" applyAlignment="1">
      <alignment horizontal="justify" vertical="center" wrapText="1"/>
    </xf>
    <xf numFmtId="0" fontId="0" fillId="2" borderId="11" xfId="0" applyFill="1" applyBorder="1" applyAlignment="1">
      <alignment horizontal="justify" vertical="center" wrapText="1"/>
    </xf>
    <xf numFmtId="0" fontId="0" fillId="2" borderId="2" xfId="0" applyFill="1" applyBorder="1" applyAlignment="1">
      <alignment horizontal="justify" vertical="center"/>
    </xf>
    <xf numFmtId="4" fontId="0" fillId="2" borderId="47" xfId="0" applyNumberFormat="1" applyFill="1" applyBorder="1" applyAlignment="1">
      <alignment horizontal="right"/>
    </xf>
    <xf numFmtId="0" fontId="0" fillId="2" borderId="24" xfId="0" applyFill="1" applyBorder="1" applyAlignment="1">
      <alignment horizontal="justify" vertical="center"/>
    </xf>
    <xf numFmtId="4" fontId="0" fillId="2" borderId="25" xfId="0" applyNumberFormat="1" applyFill="1" applyBorder="1" applyAlignment="1">
      <alignment horizontal="right"/>
    </xf>
    <xf numFmtId="4" fontId="0" fillId="2" borderId="27" xfId="0" applyNumberFormat="1" applyFill="1" applyBorder="1" applyAlignment="1">
      <alignment horizontal="right"/>
    </xf>
    <xf numFmtId="0" fontId="0" fillId="2" borderId="51" xfId="0" applyFill="1" applyBorder="1" applyAlignment="1">
      <alignment horizontal="justify" vertical="center"/>
    </xf>
    <xf numFmtId="0" fontId="0" fillId="2" borderId="52" xfId="0" applyFill="1" applyBorder="1" applyAlignment="1">
      <alignment horizontal="justify" vertical="center"/>
    </xf>
    <xf numFmtId="4" fontId="0" fillId="2" borderId="53" xfId="0" applyNumberFormat="1" applyFill="1" applyBorder="1" applyAlignment="1">
      <alignment horizontal="right"/>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2" fillId="5" borderId="23"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54" xfId="0" applyFont="1" applyFill="1" applyBorder="1" applyAlignment="1">
      <alignment horizontal="center"/>
    </xf>
    <xf numFmtId="0" fontId="13" fillId="0" borderId="3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5" xfId="0" applyFont="1" applyFill="1" applyBorder="1" applyAlignment="1">
      <alignment horizontal="justify" vertical="top"/>
    </xf>
    <xf numFmtId="3" fontId="13" fillId="0" borderId="55" xfId="0" applyNumberFormat="1" applyFont="1" applyFill="1" applyBorder="1" applyAlignment="1">
      <alignment horizontal="center" vertical="center"/>
    </xf>
    <xf numFmtId="0" fontId="1" fillId="2" borderId="1" xfId="0" applyFont="1" applyFill="1" applyBorder="1" applyAlignment="1">
      <alignment horizontal="justify" vertical="center" wrapText="1"/>
    </xf>
    <xf numFmtId="0" fontId="0" fillId="2" borderId="3" xfId="0" applyFill="1" applyBorder="1" applyAlignment="1">
      <alignment horizontal="center" vertical="center"/>
    </xf>
    <xf numFmtId="0" fontId="16" fillId="5" borderId="49" xfId="0" applyFont="1" applyFill="1" applyBorder="1" applyAlignment="1">
      <alignment horizontal="center" vertical="center" wrapText="1"/>
    </xf>
    <xf numFmtId="0" fontId="15" fillId="0" borderId="0" xfId="0" applyFont="1" applyAlignment="1">
      <alignment wrapText="1"/>
    </xf>
    <xf numFmtId="0" fontId="16" fillId="5" borderId="47" xfId="0" applyFont="1" applyFill="1" applyBorder="1" applyAlignment="1">
      <alignment horizontal="center" vertical="center" wrapText="1"/>
    </xf>
    <xf numFmtId="0" fontId="15" fillId="0" borderId="47" xfId="0" applyFont="1" applyBorder="1" applyAlignment="1">
      <alignment horizontal="center" vertical="center" wrapText="1"/>
    </xf>
    <xf numFmtId="0" fontId="15" fillId="0" borderId="47" xfId="0" applyFont="1" applyBorder="1" applyAlignment="1">
      <alignment wrapText="1"/>
    </xf>
    <xf numFmtId="0" fontId="17" fillId="0" borderId="60"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6" fillId="5" borderId="61" xfId="0" applyFont="1" applyFill="1" applyBorder="1" applyAlignment="1">
      <alignment horizontal="center" vertical="center" wrapText="1"/>
    </xf>
    <xf numFmtId="0" fontId="0" fillId="2" borderId="0" xfId="0" applyFill="1" applyBorder="1" applyAlignment="1">
      <alignment wrapText="1"/>
    </xf>
    <xf numFmtId="164" fontId="1" fillId="2" borderId="0" xfId="1" applyNumberFormat="1" applyFont="1" applyFill="1"/>
    <xf numFmtId="0" fontId="0" fillId="2" borderId="0" xfId="0" applyFill="1" applyAlignment="1">
      <alignment wrapText="1"/>
    </xf>
    <xf numFmtId="0" fontId="22" fillId="6" borderId="24" xfId="0" applyFont="1" applyFill="1" applyBorder="1" applyAlignment="1">
      <alignment horizontal="center" vertical="center"/>
    </xf>
    <xf numFmtId="0" fontId="22" fillId="6" borderId="25" xfId="0" applyFont="1" applyFill="1" applyBorder="1" applyAlignment="1">
      <alignment horizontal="center" vertical="center" wrapText="1"/>
    </xf>
    <xf numFmtId="0" fontId="22" fillId="6" borderId="25" xfId="0" applyFont="1" applyFill="1" applyBorder="1" applyAlignment="1">
      <alignment horizontal="center" vertical="center"/>
    </xf>
    <xf numFmtId="0" fontId="22" fillId="6" borderId="27" xfId="0" applyFont="1" applyFill="1" applyBorder="1" applyAlignment="1">
      <alignment horizontal="center" vertical="center" wrapText="1"/>
    </xf>
    <xf numFmtId="0" fontId="25" fillId="2" borderId="51" xfId="0" applyNumberFormat="1" applyFont="1" applyFill="1" applyBorder="1" applyAlignment="1">
      <alignment horizontal="center"/>
    </xf>
    <xf numFmtId="0" fontId="25" fillId="2" borderId="47" xfId="0" applyFont="1" applyFill="1" applyBorder="1" applyAlignment="1">
      <alignment vertical="center" wrapText="1"/>
    </xf>
    <xf numFmtId="0" fontId="25" fillId="2" borderId="47" xfId="0" applyFont="1" applyFill="1" applyBorder="1" applyAlignment="1">
      <alignment horizontal="center" vertical="center"/>
    </xf>
    <xf numFmtId="167" fontId="25" fillId="2" borderId="47" xfId="1" applyNumberFormat="1" applyFont="1" applyFill="1" applyBorder="1" applyAlignment="1">
      <alignment horizontal="right" wrapText="1"/>
    </xf>
    <xf numFmtId="167" fontId="25" fillId="2" borderId="47" xfId="1" applyNumberFormat="1" applyFont="1" applyFill="1" applyBorder="1" applyAlignment="1"/>
    <xf numFmtId="44" fontId="25" fillId="2" borderId="64" xfId="3" applyFont="1" applyFill="1" applyBorder="1"/>
    <xf numFmtId="167" fontId="25" fillId="0" borderId="47" xfId="1" applyNumberFormat="1" applyFont="1" applyFill="1" applyBorder="1" applyAlignment="1">
      <alignment horizontal="right" wrapText="1"/>
    </xf>
    <xf numFmtId="0" fontId="25" fillId="2" borderId="65" xfId="0" applyNumberFormat="1" applyFont="1" applyFill="1" applyBorder="1" applyAlignment="1">
      <alignment horizontal="center"/>
    </xf>
    <xf numFmtId="0" fontId="25" fillId="2" borderId="61" xfId="0" applyFont="1" applyFill="1" applyBorder="1" applyAlignment="1">
      <alignment vertical="center" wrapText="1"/>
    </xf>
    <xf numFmtId="0" fontId="25" fillId="2" borderId="61" xfId="0" applyFont="1" applyFill="1" applyBorder="1" applyAlignment="1">
      <alignment horizontal="center" vertical="center"/>
    </xf>
    <xf numFmtId="167" fontId="25" fillId="2" borderId="61" xfId="1" applyNumberFormat="1" applyFont="1" applyFill="1" applyBorder="1" applyAlignment="1">
      <alignment horizontal="right" wrapText="1"/>
    </xf>
    <xf numFmtId="49" fontId="5" fillId="2" borderId="66" xfId="0" applyNumberFormat="1" applyFont="1" applyFill="1" applyBorder="1" applyAlignment="1">
      <alignment vertical="center" wrapText="1"/>
    </xf>
    <xf numFmtId="49" fontId="5" fillId="2" borderId="67" xfId="0" applyNumberFormat="1" applyFont="1" applyFill="1" applyBorder="1" applyAlignment="1">
      <alignment vertical="center" wrapText="1"/>
    </xf>
    <xf numFmtId="49" fontId="28" fillId="2" borderId="0" xfId="0" applyNumberFormat="1" applyFont="1" applyFill="1" applyBorder="1" applyAlignment="1">
      <alignment horizontal="center"/>
    </xf>
    <xf numFmtId="0" fontId="28" fillId="2" borderId="0" xfId="0" applyFont="1" applyFill="1" applyBorder="1" applyAlignment="1">
      <alignment vertical="center" wrapText="1"/>
    </xf>
    <xf numFmtId="0" fontId="28" fillId="2" borderId="0" xfId="0" applyFont="1" applyFill="1" applyBorder="1" applyAlignment="1">
      <alignment horizontal="center" vertical="center"/>
    </xf>
    <xf numFmtId="167" fontId="28" fillId="2" borderId="0" xfId="1" applyNumberFormat="1" applyFont="1" applyFill="1" applyBorder="1" applyAlignment="1">
      <alignment horizontal="right" wrapText="1"/>
    </xf>
    <xf numFmtId="164" fontId="28" fillId="2" borderId="0" xfId="1" applyNumberFormat="1" applyFont="1" applyFill="1" applyBorder="1"/>
    <xf numFmtId="0" fontId="14" fillId="0" borderId="0" xfId="0" applyFont="1" applyFill="1"/>
    <xf numFmtId="0" fontId="6" fillId="0" borderId="44" xfId="0" applyFont="1" applyFill="1" applyBorder="1" applyAlignment="1">
      <alignment horizontal="left" wrapText="1"/>
    </xf>
    <xf numFmtId="0" fontId="17" fillId="0" borderId="0" xfId="0" applyFont="1"/>
    <xf numFmtId="0" fontId="17" fillId="0" borderId="0" xfId="0" applyFont="1" applyAlignment="1">
      <alignment wrapText="1"/>
    </xf>
    <xf numFmtId="0" fontId="17" fillId="5" borderId="47" xfId="0" applyFont="1" applyFill="1" applyBorder="1" applyAlignment="1">
      <alignment horizontal="left" vertical="center" wrapText="1"/>
    </xf>
    <xf numFmtId="0" fontId="17" fillId="5" borderId="56" xfId="0" applyFont="1" applyFill="1" applyBorder="1" applyAlignment="1">
      <alignment horizontal="justify" vertical="center" wrapText="1"/>
    </xf>
    <xf numFmtId="0" fontId="17" fillId="0" borderId="47" xfId="0" applyFont="1" applyBorder="1"/>
    <xf numFmtId="0" fontId="17" fillId="0" borderId="47" xfId="0" applyFont="1" applyBorder="1" applyAlignment="1">
      <alignment horizontal="center" vertical="center" wrapText="1"/>
    </xf>
    <xf numFmtId="0" fontId="17" fillId="5" borderId="47" xfId="0" applyFont="1" applyFill="1" applyBorder="1" applyAlignment="1">
      <alignment horizontal="center" vertical="center" wrapText="1"/>
    </xf>
    <xf numFmtId="0" fontId="17" fillId="0" borderId="47" xfId="0" applyFont="1" applyBorder="1" applyAlignment="1">
      <alignment horizontal="center" vertical="center"/>
    </xf>
    <xf numFmtId="0" fontId="17" fillId="0" borderId="61" xfId="0" applyFont="1" applyBorder="1"/>
    <xf numFmtId="0" fontId="17" fillId="2" borderId="0" xfId="0" applyFont="1" applyFill="1" applyBorder="1" applyAlignment="1">
      <alignment horizontal="left" vertical="center" wrapText="1"/>
    </xf>
    <xf numFmtId="0" fontId="17" fillId="2" borderId="0" xfId="0" applyFont="1" applyFill="1" applyBorder="1" applyAlignment="1">
      <alignment horizontal="justify" vertical="center" wrapText="1"/>
    </xf>
    <xf numFmtId="0" fontId="17" fillId="2" borderId="0" xfId="0" applyFont="1" applyFill="1" applyBorder="1" applyAlignment="1">
      <alignment horizontal="center" wrapText="1"/>
    </xf>
    <xf numFmtId="0" fontId="17" fillId="2" borderId="56" xfId="0" applyFont="1" applyFill="1" applyBorder="1" applyAlignment="1">
      <alignment horizontal="center" wrapText="1"/>
    </xf>
    <xf numFmtId="0" fontId="17" fillId="2" borderId="58" xfId="0" applyFont="1" applyFill="1" applyBorder="1"/>
    <xf numFmtId="0" fontId="17" fillId="2" borderId="0" xfId="0" applyFont="1" applyFill="1"/>
    <xf numFmtId="0" fontId="17" fillId="0" borderId="0" xfId="0" applyFont="1" applyBorder="1"/>
    <xf numFmtId="0" fontId="17" fillId="0" borderId="56" xfId="0" applyFont="1" applyBorder="1"/>
    <xf numFmtId="0" fontId="17" fillId="0" borderId="58" xfId="0" applyFont="1" applyBorder="1"/>
    <xf numFmtId="0" fontId="17" fillId="5" borderId="61" xfId="0" applyFont="1" applyFill="1" applyBorder="1" applyAlignment="1">
      <alignment horizontal="center" vertical="center" wrapText="1"/>
    </xf>
    <xf numFmtId="0" fontId="17" fillId="0" borderId="68" xfId="0" applyFont="1" applyBorder="1"/>
    <xf numFmtId="0" fontId="17" fillId="0" borderId="47" xfId="0" applyFont="1" applyBorder="1" applyAlignment="1">
      <alignment wrapText="1"/>
    </xf>
    <xf numFmtId="0" fontId="17" fillId="5" borderId="47" xfId="0" applyFont="1" applyFill="1" applyBorder="1" applyAlignment="1">
      <alignment vertical="center" wrapText="1"/>
    </xf>
    <xf numFmtId="0" fontId="17" fillId="5" borderId="68" xfId="0" applyFont="1" applyFill="1" applyBorder="1" applyAlignment="1">
      <alignment vertical="center" wrapText="1"/>
    </xf>
    <xf numFmtId="0" fontId="17" fillId="5" borderId="56"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0" borderId="0" xfId="0" applyFont="1" applyBorder="1" applyAlignment="1">
      <alignment horizontal="center" wrapText="1"/>
    </xf>
    <xf numFmtId="0" fontId="17" fillId="0" borderId="0" xfId="0" applyFont="1" applyBorder="1" applyAlignment="1">
      <alignment horizontal="center"/>
    </xf>
    <xf numFmtId="0" fontId="17" fillId="0" borderId="48" xfId="0" applyFont="1" applyBorder="1" applyAlignment="1">
      <alignment horizontal="center" wrapText="1"/>
    </xf>
    <xf numFmtId="0" fontId="16" fillId="2" borderId="56" xfId="0" applyFont="1" applyFill="1" applyBorder="1" applyAlignment="1">
      <alignment vertical="top" wrapText="1"/>
    </xf>
    <xf numFmtId="0" fontId="16" fillId="2" borderId="49" xfId="0" applyFont="1" applyFill="1" applyBorder="1" applyAlignment="1">
      <alignment vertical="top" wrapText="1"/>
    </xf>
    <xf numFmtId="0" fontId="17" fillId="2" borderId="0" xfId="0" applyFont="1" applyFill="1" applyBorder="1" applyAlignment="1">
      <alignment horizontal="center" vertical="top" wrapText="1"/>
    </xf>
    <xf numFmtId="0" fontId="16" fillId="2" borderId="0" xfId="0" applyFont="1" applyFill="1" applyBorder="1" applyAlignment="1">
      <alignment vertical="top" wrapText="1"/>
    </xf>
    <xf numFmtId="0" fontId="16" fillId="2" borderId="58" xfId="0" applyFont="1" applyFill="1" applyBorder="1" applyAlignment="1">
      <alignment vertical="top" wrapText="1"/>
    </xf>
    <xf numFmtId="0" fontId="17" fillId="0" borderId="48"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0" xfId="0" applyFont="1" applyFill="1" applyBorder="1" applyAlignment="1">
      <alignment vertical="center" wrapText="1"/>
    </xf>
    <xf numFmtId="0" fontId="17" fillId="0" borderId="0" xfId="0" applyFont="1" applyFill="1" applyBorder="1"/>
    <xf numFmtId="0" fontId="16" fillId="0" borderId="0" xfId="0" applyFont="1" applyFill="1" applyBorder="1" applyAlignment="1">
      <alignment horizontal="center" vertical="center" wrapText="1"/>
    </xf>
    <xf numFmtId="0" fontId="17" fillId="5" borderId="47" xfId="0" applyFont="1" applyFill="1" applyBorder="1" applyAlignment="1">
      <alignment wrapText="1"/>
    </xf>
    <xf numFmtId="0" fontId="17" fillId="5" borderId="47" xfId="0" applyFont="1" applyFill="1" applyBorder="1" applyAlignment="1">
      <alignment horizontal="center" wrapText="1"/>
    </xf>
    <xf numFmtId="0" fontId="17" fillId="0" borderId="48" xfId="0" applyFont="1" applyFill="1" applyBorder="1" applyAlignment="1">
      <alignment horizontal="center" wrapText="1"/>
    </xf>
    <xf numFmtId="0" fontId="17" fillId="0" borderId="56" xfId="0" applyFont="1" applyFill="1" applyBorder="1" applyAlignment="1">
      <alignment horizontal="center" wrapText="1"/>
    </xf>
    <xf numFmtId="0" fontId="17" fillId="0" borderId="56" xfId="0" applyFont="1" applyBorder="1" applyAlignment="1">
      <alignment wrapText="1"/>
    </xf>
    <xf numFmtId="0" fontId="17" fillId="5" borderId="58" xfId="0" applyFont="1" applyFill="1" applyBorder="1" applyAlignment="1">
      <alignment horizontal="justify" vertical="center" wrapText="1"/>
    </xf>
    <xf numFmtId="0" fontId="17" fillId="0" borderId="4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0" xfId="0" applyFont="1" applyFill="1" applyBorder="1" applyAlignment="1">
      <alignment wrapText="1"/>
    </xf>
    <xf numFmtId="0" fontId="17" fillId="2" borderId="56" xfId="0" applyFont="1" applyFill="1" applyBorder="1"/>
    <xf numFmtId="0" fontId="17" fillId="0" borderId="49" xfId="0" applyFont="1" applyBorder="1" applyAlignment="1">
      <alignment vertical="center" wrapText="1"/>
    </xf>
    <xf numFmtId="4" fontId="13" fillId="0" borderId="21" xfId="0" applyNumberFormat="1" applyFont="1" applyFill="1" applyBorder="1" applyAlignment="1">
      <alignment horizontal="center" vertical="center"/>
    </xf>
    <xf numFmtId="3" fontId="12" fillId="0" borderId="47" xfId="0" applyNumberFormat="1" applyFont="1" applyBorder="1" applyAlignment="1">
      <alignment horizontal="center" vertical="center" wrapText="1"/>
    </xf>
    <xf numFmtId="15" fontId="13" fillId="0" borderId="69" xfId="0" applyNumberFormat="1" applyFont="1" applyFill="1" applyBorder="1" applyAlignment="1">
      <alignment horizontal="center"/>
    </xf>
    <xf numFmtId="4" fontId="12" fillId="0" borderId="47" xfId="0" applyNumberFormat="1" applyFont="1" applyBorder="1" applyAlignment="1">
      <alignment horizontal="center"/>
    </xf>
    <xf numFmtId="15" fontId="12" fillId="0" borderId="19" xfId="0" applyNumberFormat="1" applyFont="1" applyFill="1" applyBorder="1" applyAlignment="1">
      <alignment horizontal="center"/>
    </xf>
    <xf numFmtId="0" fontId="3" fillId="2" borderId="9"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5" xfId="0" applyFont="1" applyFill="1" applyBorder="1" applyAlignment="1">
      <alignment wrapText="1"/>
    </xf>
    <xf numFmtId="0" fontId="12" fillId="5" borderId="35" xfId="0" applyFont="1" applyFill="1" applyBorder="1" applyAlignment="1">
      <alignment horizontal="center"/>
    </xf>
    <xf numFmtId="0" fontId="12" fillId="5" borderId="71" xfId="0" applyFont="1" applyFill="1" applyBorder="1" applyAlignment="1">
      <alignment horizontal="center"/>
    </xf>
    <xf numFmtId="0" fontId="12" fillId="5" borderId="72" xfId="0" applyFont="1" applyFill="1" applyBorder="1" applyAlignment="1">
      <alignment horizontal="center"/>
    </xf>
    <xf numFmtId="0" fontId="20" fillId="2" borderId="1" xfId="0" applyFont="1" applyFill="1" applyBorder="1" applyAlignment="1">
      <alignment horizontal="justify" vertical="center" wrapText="1"/>
    </xf>
    <xf numFmtId="0" fontId="16" fillId="5" borderId="47" xfId="0" applyFont="1" applyFill="1" applyBorder="1" applyAlignment="1">
      <alignment horizontal="center" wrapText="1"/>
    </xf>
    <xf numFmtId="0" fontId="17" fillId="0" borderId="47" xfId="0" applyFont="1" applyBorder="1" applyAlignment="1">
      <alignment horizontal="center"/>
    </xf>
    <xf numFmtId="0" fontId="6" fillId="0" borderId="73" xfId="0" applyFont="1" applyBorder="1" applyAlignment="1">
      <alignment horizontal="center" vertical="center"/>
    </xf>
    <xf numFmtId="0" fontId="6" fillId="0" borderId="55" xfId="0" applyFont="1" applyBorder="1" applyAlignment="1">
      <alignment horizontal="left" wrapText="1"/>
    </xf>
    <xf numFmtId="0" fontId="4" fillId="4" borderId="37" xfId="0" applyFont="1" applyFill="1" applyBorder="1" applyAlignment="1">
      <alignment horizontal="left" wrapText="1"/>
    </xf>
    <xf numFmtId="0" fontId="4" fillId="8" borderId="0" xfId="0" applyFont="1" applyFill="1" applyBorder="1" applyAlignment="1">
      <alignment horizontal="right"/>
    </xf>
    <xf numFmtId="0" fontId="0" fillId="8" borderId="0" xfId="0" applyFont="1" applyFill="1" applyBorder="1" applyAlignment="1">
      <alignment horizontal="left" indent="3"/>
    </xf>
    <xf numFmtId="0" fontId="6" fillId="8" borderId="0" xfId="0" applyFont="1" applyFill="1" applyBorder="1" applyAlignment="1">
      <alignment horizontal="left"/>
    </xf>
    <xf numFmtId="0" fontId="0" fillId="8" borderId="0" xfId="0" applyFill="1" applyBorder="1" applyAlignment="1">
      <alignment horizontal="left"/>
    </xf>
    <xf numFmtId="0" fontId="4" fillId="8" borderId="22" xfId="0" applyFont="1" applyFill="1" applyBorder="1" applyAlignment="1">
      <alignment horizontal="right"/>
    </xf>
    <xf numFmtId="0" fontId="0" fillId="8" borderId="46" xfId="0" applyFill="1" applyBorder="1" applyAlignment="1">
      <alignment horizontal="left"/>
    </xf>
    <xf numFmtId="0" fontId="6" fillId="8" borderId="46" xfId="0" applyFont="1" applyFill="1" applyBorder="1" applyAlignment="1">
      <alignment horizontal="center"/>
    </xf>
    <xf numFmtId="0" fontId="6" fillId="8" borderId="46" xfId="0" applyFont="1" applyFill="1" applyBorder="1" applyAlignment="1">
      <alignment horizontal="left"/>
    </xf>
    <xf numFmtId="0" fontId="0" fillId="8" borderId="6" xfId="0" applyFill="1" applyBorder="1" applyAlignment="1">
      <alignment horizontal="center"/>
    </xf>
    <xf numFmtId="0" fontId="0" fillId="8" borderId="0" xfId="0" applyFont="1" applyFill="1" applyBorder="1" applyAlignment="1">
      <alignment horizontal="left"/>
    </xf>
    <xf numFmtId="0" fontId="4" fillId="8" borderId="0" xfId="0" applyFont="1" applyFill="1" applyBorder="1" applyAlignment="1">
      <alignment horizontal="center" vertical="center"/>
    </xf>
    <xf numFmtId="0" fontId="4" fillId="8" borderId="0" xfId="0" applyFont="1" applyFill="1" applyBorder="1" applyAlignment="1">
      <alignment horizontal="left"/>
    </xf>
    <xf numFmtId="0" fontId="4" fillId="8" borderId="0" xfId="0" applyFont="1" applyFill="1" applyBorder="1" applyAlignment="1">
      <alignment horizontal="center"/>
    </xf>
    <xf numFmtId="0" fontId="0" fillId="8" borderId="0" xfId="0" applyFill="1" applyBorder="1"/>
    <xf numFmtId="0" fontId="6" fillId="8" borderId="0" xfId="0" applyFont="1" applyFill="1" applyBorder="1" applyAlignment="1">
      <alignment horizontal="left" wrapText="1"/>
    </xf>
    <xf numFmtId="15" fontId="6" fillId="8" borderId="0" xfId="0" applyNumberFormat="1" applyFont="1" applyFill="1" applyBorder="1" applyAlignment="1">
      <alignment horizontal="left"/>
    </xf>
    <xf numFmtId="0" fontId="6" fillId="8" borderId="0" xfId="0" applyFont="1" applyFill="1" applyBorder="1"/>
    <xf numFmtId="0" fontId="6" fillId="8" borderId="0" xfId="0" quotePrefix="1" applyFont="1" applyFill="1" applyBorder="1" applyAlignment="1">
      <alignment horizontal="left"/>
    </xf>
    <xf numFmtId="0" fontId="22" fillId="9" borderId="68" xfId="0" applyFont="1" applyFill="1" applyBorder="1" applyAlignment="1">
      <alignment horizontal="center" vertical="center"/>
    </xf>
    <xf numFmtId="0" fontId="22" fillId="9" borderId="68" xfId="0" applyFont="1" applyFill="1" applyBorder="1" applyAlignment="1">
      <alignment horizontal="center" vertical="center" wrapText="1"/>
    </xf>
    <xf numFmtId="0" fontId="22" fillId="9" borderId="25" xfId="0" applyFont="1" applyFill="1" applyBorder="1" applyAlignment="1">
      <alignment horizontal="center" vertical="center" wrapText="1"/>
    </xf>
    <xf numFmtId="0" fontId="0" fillId="8" borderId="0" xfId="0" applyFill="1"/>
    <xf numFmtId="164" fontId="33" fillId="8" borderId="0" xfId="2" applyFont="1" applyFill="1"/>
    <xf numFmtId="0" fontId="0" fillId="8" borderId="0" xfId="0" applyFill="1" applyAlignment="1">
      <alignment wrapText="1"/>
    </xf>
    <xf numFmtId="0" fontId="22" fillId="9" borderId="24" xfId="0" applyFont="1" applyFill="1" applyBorder="1" applyAlignment="1">
      <alignment horizontal="center" vertical="center"/>
    </xf>
    <xf numFmtId="0" fontId="22" fillId="9" borderId="25" xfId="0" applyFont="1" applyFill="1" applyBorder="1" applyAlignment="1">
      <alignment horizontal="center" vertical="center"/>
    </xf>
    <xf numFmtId="0" fontId="22" fillId="9" borderId="64" xfId="0" applyFont="1" applyFill="1" applyBorder="1" applyAlignment="1">
      <alignment horizontal="center" vertical="center" wrapText="1"/>
    </xf>
    <xf numFmtId="0" fontId="25" fillId="8" borderId="47" xfId="0" applyNumberFormat="1" applyFont="1" applyFill="1" applyBorder="1" applyAlignment="1">
      <alignment horizontal="center"/>
    </xf>
    <xf numFmtId="164" fontId="25" fillId="8" borderId="47" xfId="2" applyFont="1" applyFill="1" applyBorder="1" applyAlignment="1">
      <alignment horizontal="center" wrapText="1"/>
    </xf>
    <xf numFmtId="164" fontId="25" fillId="8" borderId="47" xfId="2" applyFont="1" applyFill="1" applyBorder="1" applyAlignment="1">
      <alignment horizontal="right" wrapText="1"/>
    </xf>
    <xf numFmtId="167" fontId="25" fillId="8" borderId="47" xfId="2" applyNumberFormat="1" applyFont="1" applyFill="1" applyBorder="1" applyAlignment="1">
      <alignment horizontal="right" wrapText="1"/>
    </xf>
    <xf numFmtId="168" fontId="25" fillId="8" borderId="47" xfId="3" applyNumberFormat="1" applyFont="1" applyFill="1" applyBorder="1" applyAlignment="1">
      <alignment horizontal="right" wrapText="1"/>
    </xf>
    <xf numFmtId="0" fontId="25" fillId="8" borderId="61" xfId="0" applyNumberFormat="1" applyFont="1" applyFill="1" applyBorder="1" applyAlignment="1">
      <alignment horizontal="center"/>
    </xf>
    <xf numFmtId="164" fontId="25" fillId="8" borderId="61" xfId="2" applyFont="1" applyFill="1" applyBorder="1" applyAlignment="1">
      <alignment horizontal="center" wrapText="1"/>
    </xf>
    <xf numFmtId="164" fontId="25" fillId="8" borderId="61" xfId="2" applyFont="1" applyFill="1" applyBorder="1" applyAlignment="1">
      <alignment horizontal="right" wrapText="1"/>
    </xf>
    <xf numFmtId="167" fontId="25" fillId="8" borderId="61" xfId="2" applyNumberFormat="1" applyFont="1" applyFill="1" applyBorder="1" applyAlignment="1">
      <alignment horizontal="right" wrapText="1"/>
    </xf>
    <xf numFmtId="168" fontId="25" fillId="8" borderId="61" xfId="3" applyNumberFormat="1" applyFont="1" applyFill="1" applyBorder="1" applyAlignment="1">
      <alignment horizontal="right" wrapText="1"/>
    </xf>
    <xf numFmtId="168" fontId="22" fillId="8" borderId="46" xfId="3" applyNumberFormat="1" applyFont="1" applyFill="1" applyBorder="1" applyAlignment="1">
      <alignment horizontal="right" wrapText="1"/>
    </xf>
    <xf numFmtId="168" fontId="22" fillId="8" borderId="0" xfId="3" applyNumberFormat="1" applyFont="1" applyFill="1" applyBorder="1" applyAlignment="1">
      <alignment horizontal="right" wrapText="1"/>
    </xf>
    <xf numFmtId="0" fontId="25" fillId="8" borderId="51" xfId="0" applyNumberFormat="1" applyFont="1" applyFill="1" applyBorder="1" applyAlignment="1">
      <alignment horizontal="center"/>
    </xf>
    <xf numFmtId="43" fontId="0" fillId="8" borderId="0" xfId="0" applyNumberFormat="1" applyFill="1"/>
    <xf numFmtId="0" fontId="22" fillId="9" borderId="51" xfId="0" applyFont="1" applyFill="1" applyBorder="1" applyAlignment="1">
      <alignment horizontal="center" vertical="center"/>
    </xf>
    <xf numFmtId="0" fontId="22" fillId="9" borderId="47" xfId="0" applyFont="1" applyFill="1" applyBorder="1" applyAlignment="1">
      <alignment horizontal="center" vertical="center" wrapText="1"/>
    </xf>
    <xf numFmtId="0" fontId="22" fillId="9" borderId="47" xfId="0" applyFont="1" applyFill="1" applyBorder="1" applyAlignment="1">
      <alignment horizontal="center" vertical="center"/>
    </xf>
    <xf numFmtId="0" fontId="22" fillId="9" borderId="33" xfId="0" applyFont="1" applyFill="1" applyBorder="1" applyAlignment="1">
      <alignment horizontal="center" vertical="center" wrapText="1"/>
    </xf>
    <xf numFmtId="167" fontId="22" fillId="8" borderId="53" xfId="2" applyNumberFormat="1" applyFont="1" applyFill="1" applyBorder="1" applyAlignment="1">
      <alignment horizontal="right" wrapText="1"/>
    </xf>
    <xf numFmtId="0" fontId="4" fillId="8" borderId="0" xfId="0" applyFont="1" applyFill="1" applyAlignment="1">
      <alignment vertical="center" wrapText="1"/>
    </xf>
    <xf numFmtId="0" fontId="0" fillId="8" borderId="0" xfId="0" applyFill="1" applyAlignment="1">
      <alignment horizontal="center"/>
    </xf>
    <xf numFmtId="0" fontId="29" fillId="8" borderId="0" xfId="0" applyFont="1" applyFill="1" applyAlignment="1"/>
    <xf numFmtId="0" fontId="36" fillId="8" borderId="0" xfId="0" applyFont="1" applyFill="1"/>
    <xf numFmtId="164" fontId="36" fillId="8" borderId="0" xfId="2" applyFont="1" applyFill="1"/>
    <xf numFmtId="0" fontId="36" fillId="8" borderId="0" xfId="0" applyFont="1" applyFill="1" applyBorder="1"/>
    <xf numFmtId="0" fontId="25" fillId="8" borderId="61" xfId="0" applyFont="1" applyFill="1" applyBorder="1" applyAlignment="1">
      <alignment vertical="center" wrapText="1"/>
    </xf>
    <xf numFmtId="167" fontId="36" fillId="8" borderId="0" xfId="2" applyNumberFormat="1" applyFont="1" applyFill="1"/>
    <xf numFmtId="9" fontId="36" fillId="8" borderId="0" xfId="0" applyNumberFormat="1" applyFont="1" applyFill="1"/>
    <xf numFmtId="164" fontId="36" fillId="8" borderId="1" xfId="0" applyNumberFormat="1" applyFont="1" applyFill="1" applyBorder="1"/>
    <xf numFmtId="164" fontId="22" fillId="8" borderId="1" xfId="2" applyFont="1" applyFill="1" applyBorder="1" applyAlignment="1"/>
    <xf numFmtId="49" fontId="22" fillId="8" borderId="0" xfId="0" applyNumberFormat="1" applyFont="1" applyFill="1" applyBorder="1" applyAlignment="1">
      <alignment horizontal="right" vertical="center" wrapText="1"/>
    </xf>
    <xf numFmtId="164" fontId="22" fillId="8" borderId="0" xfId="2" applyFont="1" applyFill="1" applyBorder="1" applyAlignment="1"/>
    <xf numFmtId="9" fontId="36" fillId="8" borderId="0" xfId="0" applyNumberFormat="1" applyFont="1" applyFill="1" applyBorder="1"/>
    <xf numFmtId="0" fontId="25" fillId="8" borderId="47" xfId="0" applyFont="1" applyFill="1" applyBorder="1" applyAlignment="1">
      <alignment vertical="center" wrapText="1"/>
    </xf>
    <xf numFmtId="168" fontId="22" fillId="10" borderId="47" xfId="3" applyNumberFormat="1" applyFont="1" applyFill="1" applyBorder="1"/>
    <xf numFmtId="3" fontId="25" fillId="8" borderId="61" xfId="2" applyNumberFormat="1" applyFont="1" applyFill="1" applyBorder="1" applyAlignment="1">
      <alignment horizontal="center"/>
    </xf>
    <xf numFmtId="167" fontId="25" fillId="8" borderId="47" xfId="2" applyNumberFormat="1" applyFont="1" applyFill="1" applyBorder="1"/>
    <xf numFmtId="43" fontId="36" fillId="8" borderId="0" xfId="0" applyNumberFormat="1" applyFont="1" applyFill="1"/>
    <xf numFmtId="168" fontId="22" fillId="8" borderId="1" xfId="0" applyNumberFormat="1" applyFont="1" applyFill="1" applyBorder="1"/>
    <xf numFmtId="164" fontId="22" fillId="8" borderId="1" xfId="2" applyFont="1" applyFill="1" applyBorder="1" applyAlignment="1">
      <alignment horizontal="center" wrapText="1"/>
    </xf>
    <xf numFmtId="164" fontId="22" fillId="8" borderId="22" xfId="2" applyFont="1" applyFill="1" applyBorder="1"/>
    <xf numFmtId="43" fontId="36" fillId="8" borderId="0" xfId="0" applyNumberFormat="1" applyFont="1" applyFill="1" applyBorder="1"/>
    <xf numFmtId="164" fontId="36" fillId="8" borderId="0" xfId="2" applyFont="1" applyFill="1" applyBorder="1"/>
    <xf numFmtId="0" fontId="25" fillId="8" borderId="52" xfId="0" applyNumberFormat="1" applyFont="1" applyFill="1" applyBorder="1" applyAlignment="1">
      <alignment horizontal="center"/>
    </xf>
    <xf numFmtId="0" fontId="25" fillId="8" borderId="53" xfId="0" applyFont="1" applyFill="1" applyBorder="1" applyAlignment="1">
      <alignment vertical="center" wrapText="1"/>
    </xf>
    <xf numFmtId="168" fontId="22" fillId="8" borderId="48" xfId="3" applyNumberFormat="1" applyFont="1" applyFill="1" applyBorder="1" applyAlignment="1">
      <alignment horizontal="right" wrapText="1"/>
    </xf>
    <xf numFmtId="168" fontId="22" fillId="8" borderId="1" xfId="3" applyNumberFormat="1" applyFont="1" applyFill="1" applyBorder="1" applyAlignment="1">
      <alignment horizontal="right" wrapText="1"/>
    </xf>
    <xf numFmtId="0" fontId="37" fillId="0" borderId="47" xfId="0" applyFont="1" applyBorder="1" applyAlignment="1">
      <alignment horizontal="center" vertical="center" wrapText="1"/>
    </xf>
    <xf numFmtId="0" fontId="13" fillId="0" borderId="75" xfId="0" applyFont="1" applyFill="1" applyBorder="1" applyAlignment="1">
      <alignment horizontal="left" vertical="center"/>
    </xf>
    <xf numFmtId="15" fontId="12" fillId="0" borderId="76" xfId="0" applyNumberFormat="1" applyFont="1" applyFill="1" applyBorder="1" applyAlignment="1">
      <alignment horizontal="center"/>
    </xf>
    <xf numFmtId="3" fontId="13" fillId="11" borderId="21" xfId="0" applyNumberFormat="1" applyFont="1" applyFill="1" applyBorder="1" applyAlignment="1">
      <alignment horizontal="center" vertical="center"/>
    </xf>
    <xf numFmtId="9" fontId="13" fillId="11" borderId="21" xfId="6" applyFont="1" applyFill="1" applyBorder="1" applyAlignment="1">
      <alignment horizontal="center" vertical="center"/>
    </xf>
    <xf numFmtId="4" fontId="13" fillId="11" borderId="21" xfId="0" applyNumberFormat="1" applyFont="1" applyFill="1" applyBorder="1" applyAlignment="1">
      <alignment horizontal="center" vertical="center"/>
    </xf>
    <xf numFmtId="15" fontId="13" fillId="11" borderId="21" xfId="0" applyNumberFormat="1" applyFont="1" applyFill="1" applyBorder="1" applyAlignment="1">
      <alignment horizontal="center"/>
    </xf>
    <xf numFmtId="4" fontId="13" fillId="11" borderId="21" xfId="0" applyNumberFormat="1" applyFont="1" applyFill="1" applyBorder="1" applyAlignment="1">
      <alignment horizontal="center"/>
    </xf>
    <xf numFmtId="3" fontId="13" fillId="11" borderId="55" xfId="0" applyNumberFormat="1" applyFont="1" applyFill="1" applyBorder="1" applyAlignment="1">
      <alignment horizontal="center" vertical="center"/>
    </xf>
    <xf numFmtId="3" fontId="12" fillId="0" borderId="47" xfId="0" applyNumberFormat="1" applyFont="1" applyFill="1" applyBorder="1" applyAlignment="1">
      <alignment horizontal="center" vertical="center" wrapText="1"/>
    </xf>
    <xf numFmtId="4" fontId="12" fillId="0" borderId="47" xfId="0" applyNumberFormat="1" applyFont="1" applyFill="1" applyBorder="1" applyAlignment="1">
      <alignment horizontal="center"/>
    </xf>
    <xf numFmtId="9" fontId="13" fillId="0" borderId="55" xfId="6" applyFont="1" applyFill="1" applyBorder="1" applyAlignment="1">
      <alignment horizontal="center" vertical="center"/>
    </xf>
    <xf numFmtId="4" fontId="13" fillId="0" borderId="55" xfId="0" applyNumberFormat="1" applyFont="1" applyFill="1" applyBorder="1" applyAlignment="1">
      <alignment horizontal="center" vertical="center"/>
    </xf>
    <xf numFmtId="15" fontId="13" fillId="0" borderId="0" xfId="0" applyNumberFormat="1" applyFont="1" applyFill="1" applyBorder="1" applyAlignment="1">
      <alignment horizontal="center"/>
    </xf>
    <xf numFmtId="0" fontId="16" fillId="2" borderId="47" xfId="0" applyFont="1" applyFill="1" applyBorder="1" applyAlignment="1">
      <alignment horizontal="center" vertical="center" wrapText="1"/>
    </xf>
    <xf numFmtId="0" fontId="8" fillId="2" borderId="9" xfId="0" applyFont="1" applyFill="1" applyBorder="1" applyAlignment="1">
      <alignment horizontal="center" vertical="center"/>
    </xf>
    <xf numFmtId="15" fontId="13" fillId="11" borderId="43" xfId="0" applyNumberFormat="1" applyFont="1" applyFill="1" applyBorder="1" applyAlignment="1">
      <alignment horizontal="center"/>
    </xf>
    <xf numFmtId="15" fontId="13" fillId="11" borderId="43" xfId="0" applyNumberFormat="1" applyFont="1" applyFill="1" applyBorder="1" applyAlignment="1">
      <alignment horizontal="center" wrapText="1"/>
    </xf>
    <xf numFmtId="0" fontId="4" fillId="0" borderId="60" xfId="0" applyFont="1" applyBorder="1" applyAlignment="1">
      <alignment horizontal="center"/>
    </xf>
    <xf numFmtId="0" fontId="4" fillId="4" borderId="34" xfId="0" applyFont="1" applyFill="1" applyBorder="1" applyAlignment="1">
      <alignment horizontal="center"/>
    </xf>
    <xf numFmtId="0" fontId="4" fillId="4" borderId="38" xfId="0" applyFont="1" applyFill="1" applyBorder="1" applyAlignment="1">
      <alignment horizontal="center"/>
    </xf>
    <xf numFmtId="0" fontId="0" fillId="0" borderId="40" xfId="0" applyBorder="1" applyAlignment="1">
      <alignment horizontal="center" vertical="center"/>
    </xf>
    <xf numFmtId="0" fontId="6" fillId="0" borderId="44" xfId="0" applyFont="1" applyBorder="1" applyAlignment="1">
      <alignment horizontal="center" vertical="center"/>
    </xf>
    <xf numFmtId="0" fontId="0" fillId="2" borderId="5" xfId="0" applyFill="1" applyBorder="1" applyAlignment="1">
      <alignment horizontal="center"/>
    </xf>
    <xf numFmtId="0" fontId="4" fillId="0" borderId="27" xfId="0" applyFont="1" applyFill="1" applyBorder="1" applyAlignment="1">
      <alignment horizontal="center"/>
    </xf>
    <xf numFmtId="0" fontId="0" fillId="0" borderId="64" xfId="0" applyBorder="1"/>
    <xf numFmtId="0" fontId="4" fillId="4" borderId="64" xfId="0" applyFont="1" applyFill="1" applyBorder="1" applyAlignment="1">
      <alignment horizontal="center"/>
    </xf>
    <xf numFmtId="0" fontId="0" fillId="0" borderId="85" xfId="0" applyBorder="1"/>
    <xf numFmtId="0" fontId="6" fillId="0" borderId="64" xfId="0" applyFont="1" applyBorder="1" applyAlignment="1">
      <alignment horizontal="left" wrapText="1"/>
    </xf>
    <xf numFmtId="0" fontId="39" fillId="14" borderId="24" xfId="5" applyFont="1" applyFill="1" applyBorder="1" applyAlignment="1">
      <alignment horizontal="center" vertical="center"/>
    </xf>
    <xf numFmtId="0" fontId="39" fillId="14" borderId="26" xfId="5" applyFont="1" applyFill="1" applyBorder="1" applyAlignment="1">
      <alignment horizontal="center" vertical="center" wrapText="1"/>
    </xf>
    <xf numFmtId="0" fontId="6" fillId="2" borderId="52" xfId="5" applyFont="1" applyFill="1" applyBorder="1" applyAlignment="1">
      <alignment horizontal="center" vertical="center" wrapText="1"/>
    </xf>
    <xf numFmtId="169" fontId="6" fillId="2" borderId="85" xfId="5" applyNumberFormat="1" applyFill="1" applyBorder="1" applyAlignment="1">
      <alignment horizontal="center" vertical="center"/>
    </xf>
    <xf numFmtId="0" fontId="34" fillId="14" borderId="2" xfId="0" applyFont="1" applyFill="1" applyBorder="1" applyAlignment="1">
      <alignment horizontal="center" wrapText="1"/>
    </xf>
    <xf numFmtId="0" fontId="0" fillId="8" borderId="10" xfId="0" applyFill="1" applyBorder="1" applyAlignment="1">
      <alignment wrapText="1"/>
    </xf>
    <xf numFmtId="1" fontId="0" fillId="8" borderId="10" xfId="0" applyNumberFormat="1" applyFill="1" applyBorder="1" applyAlignment="1">
      <alignment horizontal="center" vertical="center" wrapText="1"/>
    </xf>
    <xf numFmtId="0" fontId="0" fillId="0" borderId="41" xfId="0" applyBorder="1" applyAlignment="1">
      <alignment horizontal="center" vertical="center" wrapText="1"/>
    </xf>
    <xf numFmtId="4" fontId="13" fillId="11" borderId="21" xfId="0" applyNumberFormat="1" applyFont="1" applyFill="1" applyBorder="1" applyAlignment="1">
      <alignment horizontal="center" wrapText="1"/>
    </xf>
    <xf numFmtId="0" fontId="17" fillId="0" borderId="61" xfId="0" applyFont="1" applyBorder="1" applyAlignment="1">
      <alignment horizontal="center"/>
    </xf>
    <xf numFmtId="0" fontId="17" fillId="0" borderId="0" xfId="0" applyFont="1" applyBorder="1" applyAlignment="1">
      <alignment horizontal="center" vertical="center" wrapText="1"/>
    </xf>
    <xf numFmtId="0" fontId="16" fillId="5" borderId="48" xfId="0" applyFont="1" applyFill="1" applyBorder="1" applyAlignment="1">
      <alignment horizontal="center" vertical="center" wrapText="1"/>
    </xf>
    <xf numFmtId="0" fontId="16" fillId="5" borderId="62"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7" fillId="5" borderId="56" xfId="0" applyFont="1" applyFill="1" applyBorder="1" applyAlignment="1">
      <alignment horizontal="justify" vertical="center" wrapText="1"/>
    </xf>
    <xf numFmtId="0" fontId="17" fillId="0" borderId="56" xfId="0" applyFont="1" applyBorder="1" applyAlignment="1">
      <alignment horizontal="center" vertical="center" wrapText="1"/>
    </xf>
    <xf numFmtId="0" fontId="17" fillId="0" borderId="49" xfId="0" applyFont="1" applyBorder="1" applyAlignment="1">
      <alignment horizontal="center" vertical="center" wrapText="1"/>
    </xf>
    <xf numFmtId="0" fontId="17" fillId="5" borderId="48"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0" borderId="47" xfId="0" applyFont="1" applyBorder="1" applyAlignment="1">
      <alignment horizontal="center" vertical="center" wrapText="1"/>
    </xf>
    <xf numFmtId="0" fontId="17" fillId="0" borderId="56" xfId="0" applyFont="1" applyBorder="1" applyAlignment="1"/>
    <xf numFmtId="0" fontId="17" fillId="0" borderId="49" xfId="0" applyFont="1" applyBorder="1" applyAlignment="1"/>
    <xf numFmtId="0" fontId="17" fillId="0" borderId="62" xfId="0" applyFont="1" applyBorder="1"/>
    <xf numFmtId="0" fontId="17" fillId="0" borderId="76" xfId="0" applyFont="1" applyBorder="1"/>
    <xf numFmtId="0" fontId="17" fillId="0" borderId="57" xfId="0" applyFont="1" applyBorder="1"/>
    <xf numFmtId="0" fontId="17" fillId="0" borderId="70" xfId="0" applyFont="1" applyBorder="1"/>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8" fillId="2" borderId="63"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0" fillId="2" borderId="58" xfId="0" applyFill="1" applyBorder="1" applyAlignment="1">
      <alignment horizontal="justify" vertical="center"/>
    </xf>
    <xf numFmtId="0" fontId="8" fillId="2" borderId="74"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77" xfId="0" applyFont="1" applyFill="1" applyBorder="1" applyAlignment="1">
      <alignment horizontal="justify" vertical="center" wrapText="1"/>
    </xf>
    <xf numFmtId="0" fontId="18" fillId="2" borderId="74"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77" xfId="0" applyFont="1" applyFill="1" applyBorder="1" applyAlignment="1">
      <alignment horizontal="center" vertical="center" wrapText="1"/>
    </xf>
    <xf numFmtId="0" fontId="9" fillId="2" borderId="5" xfId="0" applyFont="1" applyFill="1" applyBorder="1" applyAlignment="1">
      <alignment horizontal="center" wrapText="1"/>
    </xf>
    <xf numFmtId="0" fontId="9" fillId="2" borderId="78" xfId="0" applyFont="1" applyFill="1" applyBorder="1" applyAlignment="1">
      <alignment horizontal="center" wrapText="1"/>
    </xf>
    <xf numFmtId="0" fontId="40" fillId="0" borderId="79" xfId="0" applyFont="1" applyFill="1" applyBorder="1" applyAlignment="1">
      <alignment horizontal="center"/>
    </xf>
    <xf numFmtId="0" fontId="40" fillId="0" borderId="63" xfId="0" applyFont="1" applyFill="1" applyBorder="1" applyAlignment="1">
      <alignment horizontal="center"/>
    </xf>
    <xf numFmtId="0" fontId="40" fillId="0" borderId="80" xfId="0" applyFont="1" applyFill="1" applyBorder="1" applyAlignment="1">
      <alignment horizontal="center"/>
    </xf>
    <xf numFmtId="0" fontId="12" fillId="0" borderId="81" xfId="0" applyFont="1" applyFill="1" applyBorder="1" applyAlignment="1">
      <alignment horizontal="center" vertical="center"/>
    </xf>
    <xf numFmtId="0" fontId="12" fillId="0" borderId="45" xfId="0" applyFont="1" applyFill="1" applyBorder="1" applyAlignment="1">
      <alignment horizontal="center" vertical="center"/>
    </xf>
    <xf numFmtId="15" fontId="12" fillId="5" borderId="7" xfId="0" applyNumberFormat="1" applyFont="1" applyFill="1" applyBorder="1" applyAlignment="1">
      <alignment horizontal="center" vertical="center"/>
    </xf>
    <xf numFmtId="15" fontId="12" fillId="5" borderId="78" xfId="0" applyNumberFormat="1" applyFont="1" applyFill="1" applyBorder="1" applyAlignment="1">
      <alignment horizontal="center" vertical="center"/>
    </xf>
    <xf numFmtId="0" fontId="12" fillId="5" borderId="74"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7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82"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83" xfId="0" applyFont="1" applyFill="1" applyBorder="1" applyAlignment="1">
      <alignment horizontal="center" vertical="center"/>
    </xf>
    <xf numFmtId="0" fontId="15" fillId="0" borderId="47" xfId="0" applyFont="1" applyBorder="1" applyAlignment="1">
      <alignment horizontal="center" vertical="center" wrapText="1"/>
    </xf>
    <xf numFmtId="0" fontId="17" fillId="5" borderId="48" xfId="0" applyFont="1" applyFill="1" applyBorder="1" applyAlignment="1">
      <alignment horizontal="left" vertical="center" wrapText="1"/>
    </xf>
    <xf numFmtId="0" fontId="17" fillId="5" borderId="56"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16" fillId="5" borderId="60" xfId="0" applyFont="1" applyFill="1" applyBorder="1" applyAlignment="1">
      <alignment horizontal="center" wrapText="1"/>
    </xf>
    <xf numFmtId="0" fontId="16" fillId="5" borderId="58" xfId="0" applyFont="1" applyFill="1" applyBorder="1" applyAlignment="1">
      <alignment horizontal="center" wrapText="1"/>
    </xf>
    <xf numFmtId="0" fontId="16" fillId="5" borderId="62" xfId="0" applyFont="1" applyFill="1" applyBorder="1" applyAlignment="1">
      <alignment horizontal="center" wrapText="1"/>
    </xf>
    <xf numFmtId="0" fontId="16" fillId="5" borderId="48"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2" fillId="0" borderId="58" xfId="0" applyFont="1" applyBorder="1"/>
    <xf numFmtId="0" fontId="16" fillId="5" borderId="47" xfId="0" applyFont="1" applyFill="1" applyBorder="1" applyAlignment="1">
      <alignment horizontal="center" vertical="center" wrapText="1"/>
    </xf>
    <xf numFmtId="0" fontId="16" fillId="5" borderId="48" xfId="0" applyFont="1" applyFill="1" applyBorder="1" applyAlignment="1">
      <alignment horizontal="center" wrapText="1"/>
    </xf>
    <xf numFmtId="0" fontId="16" fillId="5" borderId="56" xfId="0" applyFont="1" applyFill="1" applyBorder="1" applyAlignment="1">
      <alignment horizontal="center" wrapText="1"/>
    </xf>
    <xf numFmtId="0" fontId="16" fillId="5" borderId="49" xfId="0" applyFont="1" applyFill="1" applyBorder="1" applyAlignment="1">
      <alignment horizontal="center" wrapText="1"/>
    </xf>
    <xf numFmtId="0" fontId="16" fillId="5" borderId="60" xfId="0" applyFont="1" applyFill="1" applyBorder="1" applyAlignment="1">
      <alignment horizontal="center" vertical="center" wrapText="1"/>
    </xf>
    <xf numFmtId="0" fontId="16" fillId="5" borderId="58" xfId="0" applyFont="1" applyFill="1" applyBorder="1" applyAlignment="1">
      <alignment horizontal="center" vertical="center" wrapText="1"/>
    </xf>
    <xf numFmtId="0" fontId="16" fillId="5" borderId="62" xfId="0" applyFont="1" applyFill="1" applyBorder="1" applyAlignment="1">
      <alignment horizontal="center" vertical="center" wrapText="1"/>
    </xf>
    <xf numFmtId="0" fontId="16" fillId="0" borderId="0" xfId="0" applyFont="1" applyBorder="1" applyAlignment="1">
      <alignment horizontal="center" wrapText="1"/>
    </xf>
    <xf numFmtId="0" fontId="17" fillId="0" borderId="55" xfId="0" applyFont="1" applyBorder="1" applyAlignment="1">
      <alignment horizontal="center" vertical="center" wrapText="1"/>
    </xf>
    <xf numFmtId="0" fontId="17" fillId="0" borderId="0" xfId="0" applyFont="1" applyBorder="1" applyAlignment="1">
      <alignment horizontal="center" vertical="center" wrapText="1"/>
    </xf>
    <xf numFmtId="0" fontId="17" fillId="5" borderId="5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39" fillId="14" borderId="25" xfId="5" applyFont="1" applyFill="1" applyBorder="1" applyAlignment="1">
      <alignment horizontal="center" vertical="center"/>
    </xf>
    <xf numFmtId="0" fontId="0" fillId="0" borderId="25" xfId="0" applyBorder="1" applyAlignment="1">
      <alignment horizontal="center" vertical="center"/>
    </xf>
    <xf numFmtId="0" fontId="5" fillId="2" borderId="0" xfId="0" applyFont="1" applyFill="1" applyBorder="1" applyAlignment="1">
      <alignment horizontal="center"/>
    </xf>
    <xf numFmtId="49" fontId="5" fillId="2" borderId="0" xfId="0" applyNumberFormat="1" applyFont="1" applyFill="1" applyBorder="1" applyAlignment="1">
      <alignment horizontal="center" wrapText="1"/>
    </xf>
    <xf numFmtId="0" fontId="5" fillId="2" borderId="0" xfId="0" applyFont="1" applyFill="1" applyBorder="1" applyAlignment="1">
      <alignment horizontal="center" wrapText="1"/>
    </xf>
    <xf numFmtId="0" fontId="6" fillId="2" borderId="53" xfId="5" applyFont="1" applyFill="1" applyBorder="1" applyAlignment="1">
      <alignment horizontal="center" vertical="center" wrapText="1"/>
    </xf>
    <xf numFmtId="0" fontId="21" fillId="7" borderId="74" xfId="0" applyFont="1" applyFill="1" applyBorder="1" applyAlignment="1">
      <alignment horizontal="center" wrapText="1"/>
    </xf>
    <xf numFmtId="0" fontId="21" fillId="7" borderId="7" xfId="0" applyFont="1" applyFill="1" applyBorder="1" applyAlignment="1">
      <alignment horizontal="center" wrapText="1"/>
    </xf>
    <xf numFmtId="0" fontId="21" fillId="7" borderId="77" xfId="0" applyFont="1" applyFill="1" applyBorder="1" applyAlignment="1">
      <alignment horizontal="center" wrapText="1"/>
    </xf>
    <xf numFmtId="49" fontId="27" fillId="2" borderId="14" xfId="0" applyNumberFormat="1" applyFont="1" applyFill="1" applyBorder="1" applyAlignment="1">
      <alignment horizontal="center" vertical="center" wrapText="1"/>
    </xf>
    <xf numFmtId="49" fontId="27" fillId="2" borderId="66" xfId="0" applyNumberFormat="1"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78" xfId="0" applyFont="1" applyFill="1" applyBorder="1" applyAlignment="1">
      <alignment horizontal="center" wrapText="1"/>
    </xf>
    <xf numFmtId="0" fontId="12" fillId="5" borderId="35" xfId="0" applyFont="1" applyFill="1" applyBorder="1" applyAlignment="1">
      <alignment horizontal="center"/>
    </xf>
    <xf numFmtId="0" fontId="12" fillId="5" borderId="71" xfId="0" applyFont="1" applyFill="1" applyBorder="1" applyAlignment="1">
      <alignment horizontal="center"/>
    </xf>
    <xf numFmtId="0" fontId="12" fillId="5" borderId="72" xfId="0" applyFont="1" applyFill="1" applyBorder="1" applyAlignment="1">
      <alignment horizontal="center"/>
    </xf>
    <xf numFmtId="15" fontId="12" fillId="5" borderId="5" xfId="0" applyNumberFormat="1" applyFont="1" applyFill="1" applyBorder="1" applyAlignment="1">
      <alignment horizontal="center" vertical="center"/>
    </xf>
    <xf numFmtId="0" fontId="12" fillId="3" borderId="26" xfId="0" applyFont="1" applyFill="1" applyBorder="1" applyAlignment="1">
      <alignment horizontal="center" vertical="center"/>
    </xf>
    <xf numFmtId="0" fontId="16" fillId="5" borderId="59" xfId="0" applyFont="1" applyFill="1" applyBorder="1" applyAlignment="1">
      <alignment horizontal="center" vertical="center" wrapText="1"/>
    </xf>
    <xf numFmtId="0" fontId="16" fillId="5" borderId="57" xfId="0" applyFont="1" applyFill="1" applyBorder="1" applyAlignment="1">
      <alignment horizontal="center" vertical="center" wrapText="1"/>
    </xf>
    <xf numFmtId="0" fontId="16" fillId="5" borderId="55" xfId="0" applyFont="1" applyFill="1" applyBorder="1" applyAlignment="1">
      <alignment horizontal="center" wrapText="1"/>
    </xf>
    <xf numFmtId="0" fontId="16" fillId="5" borderId="0" xfId="0" applyFont="1" applyFill="1" applyBorder="1" applyAlignment="1">
      <alignment horizontal="center" wrapText="1"/>
    </xf>
    <xf numFmtId="0" fontId="17" fillId="0" borderId="48" xfId="0" applyFont="1" applyBorder="1" applyAlignment="1">
      <alignment horizontal="center" wrapText="1"/>
    </xf>
    <xf numFmtId="0" fontId="17" fillId="0" borderId="56" xfId="0" applyFont="1" applyBorder="1" applyAlignment="1">
      <alignment horizontal="center" wrapText="1"/>
    </xf>
    <xf numFmtId="0" fontId="17" fillId="0" borderId="49" xfId="0" applyFont="1" applyBorder="1" applyAlignment="1">
      <alignment horizont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6" xfId="0" applyFont="1" applyBorder="1" applyAlignment="1">
      <alignment horizontal="center" vertical="center" wrapText="1"/>
    </xf>
    <xf numFmtId="0" fontId="17" fillId="5" borderId="48" xfId="0" applyFont="1" applyFill="1" applyBorder="1" applyAlignment="1">
      <alignment horizontal="justify" vertical="center" wrapText="1"/>
    </xf>
    <xf numFmtId="0" fontId="17" fillId="5" borderId="56" xfId="0" applyFont="1" applyFill="1" applyBorder="1" applyAlignment="1">
      <alignment horizontal="justify" vertical="center" wrapText="1"/>
    </xf>
    <xf numFmtId="0" fontId="17" fillId="5" borderId="49" xfId="0" applyFont="1" applyFill="1" applyBorder="1" applyAlignment="1">
      <alignment horizontal="justify" vertical="center" wrapText="1"/>
    </xf>
    <xf numFmtId="0" fontId="17" fillId="0" borderId="48" xfId="0" applyFont="1" applyBorder="1" applyAlignment="1">
      <alignment horizontal="center" vertical="center"/>
    </xf>
    <xf numFmtId="0" fontId="17" fillId="0" borderId="56" xfId="0" applyFont="1" applyBorder="1" applyAlignment="1">
      <alignment horizontal="center" vertical="center"/>
    </xf>
    <xf numFmtId="0" fontId="17" fillId="0" borderId="49" xfId="0" applyFont="1" applyBorder="1" applyAlignment="1">
      <alignment horizontal="center" vertical="center"/>
    </xf>
    <xf numFmtId="0" fontId="17" fillId="0" borderId="49" xfId="0" applyFont="1" applyBorder="1" applyAlignment="1">
      <alignment horizontal="center" vertical="center" wrapText="1"/>
    </xf>
    <xf numFmtId="0" fontId="16" fillId="5" borderId="47" xfId="0" applyFont="1" applyFill="1" applyBorder="1" applyAlignment="1">
      <alignment horizontal="center" wrapText="1"/>
    </xf>
    <xf numFmtId="0" fontId="17" fillId="0" borderId="56"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0" borderId="61" xfId="0" applyFont="1" applyFill="1" applyBorder="1" applyAlignment="1">
      <alignment horizontal="center" wrapText="1"/>
    </xf>
    <xf numFmtId="0" fontId="17" fillId="0" borderId="60" xfId="0" applyFont="1" applyFill="1" applyBorder="1" applyAlignment="1">
      <alignment horizontal="center" wrapText="1"/>
    </xf>
    <xf numFmtId="0" fontId="16" fillId="5" borderId="47" xfId="0" applyFont="1" applyFill="1" applyBorder="1" applyAlignment="1">
      <alignment horizontal="left" vertical="center" wrapText="1"/>
    </xf>
    <xf numFmtId="0" fontId="17" fillId="0" borderId="47" xfId="0" applyFont="1" applyBorder="1" applyAlignment="1">
      <alignment horizontal="center" wrapText="1"/>
    </xf>
    <xf numFmtId="0" fontId="17" fillId="5" borderId="48"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2" borderId="56" xfId="0" applyFont="1" applyFill="1" applyBorder="1" applyAlignment="1">
      <alignment horizontal="left" vertical="top" wrapText="1"/>
    </xf>
    <xf numFmtId="0" fontId="16" fillId="2" borderId="56" xfId="0" applyFont="1" applyFill="1" applyBorder="1" applyAlignment="1">
      <alignment horizontal="left" vertical="top" wrapText="1"/>
    </xf>
    <xf numFmtId="0" fontId="16" fillId="5" borderId="48" xfId="0" applyFont="1" applyFill="1" applyBorder="1" applyAlignment="1">
      <alignment horizontal="center" vertical="top" wrapText="1"/>
    </xf>
    <xf numFmtId="0" fontId="16" fillId="5" borderId="56" xfId="0" applyFont="1" applyFill="1" applyBorder="1" applyAlignment="1">
      <alignment horizontal="center" vertical="top" wrapText="1"/>
    </xf>
    <xf numFmtId="0" fontId="17" fillId="5" borderId="48" xfId="0" applyFont="1" applyFill="1" applyBorder="1" applyAlignment="1">
      <alignment horizontal="center" vertical="top" wrapText="1"/>
    </xf>
    <xf numFmtId="0" fontId="17" fillId="5" borderId="56" xfId="0" applyFont="1" applyFill="1" applyBorder="1" applyAlignment="1">
      <alignment horizontal="center" vertical="top" wrapText="1"/>
    </xf>
    <xf numFmtId="0" fontId="17" fillId="0" borderId="68" xfId="0" applyFont="1" applyBorder="1" applyAlignment="1">
      <alignment horizontal="center" wrapText="1"/>
    </xf>
    <xf numFmtId="0" fontId="17" fillId="2" borderId="48" xfId="0" applyFont="1" applyFill="1" applyBorder="1" applyAlignment="1">
      <alignment horizontal="center" vertical="top" wrapText="1"/>
    </xf>
    <xf numFmtId="0" fontId="17" fillId="2" borderId="56" xfId="0" applyFont="1" applyFill="1" applyBorder="1" applyAlignment="1">
      <alignment horizontal="center" vertical="top" wrapText="1"/>
    </xf>
    <xf numFmtId="0" fontId="17" fillId="2" borderId="49" xfId="0" applyFont="1" applyFill="1" applyBorder="1" applyAlignment="1">
      <alignment horizontal="center" vertical="top" wrapText="1"/>
    </xf>
    <xf numFmtId="0" fontId="17" fillId="5" borderId="56" xfId="0" applyFont="1" applyFill="1" applyBorder="1" applyAlignment="1">
      <alignment horizontal="center" vertical="center" wrapText="1"/>
    </xf>
    <xf numFmtId="0" fontId="16" fillId="0" borderId="60" xfId="0" applyFont="1" applyBorder="1" applyAlignment="1">
      <alignment horizontal="center" wrapText="1"/>
    </xf>
    <xf numFmtId="0" fontId="16" fillId="0" borderId="58" xfId="0" applyFont="1" applyBorder="1" applyAlignment="1">
      <alignment horizontal="center" wrapText="1"/>
    </xf>
    <xf numFmtId="0" fontId="16" fillId="0" borderId="62" xfId="0" applyFont="1" applyBorder="1" applyAlignment="1">
      <alignment horizontal="center" wrapText="1"/>
    </xf>
    <xf numFmtId="0" fontId="17" fillId="0" borderId="59"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70" xfId="0" applyFont="1" applyBorder="1" applyAlignment="1">
      <alignment horizontal="center" vertical="center" wrapText="1"/>
    </xf>
    <xf numFmtId="0" fontId="17" fillId="5" borderId="60"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17" fillId="5" borderId="62" xfId="0" applyFont="1" applyFill="1" applyBorder="1" applyAlignment="1">
      <alignment horizontal="center" vertical="center" wrapText="1"/>
    </xf>
    <xf numFmtId="0" fontId="16" fillId="5" borderId="59" xfId="0" applyFont="1" applyFill="1" applyBorder="1" applyAlignment="1">
      <alignment horizontal="center" vertical="center"/>
    </xf>
    <xf numFmtId="0" fontId="16" fillId="5" borderId="57" xfId="0" applyFont="1" applyFill="1" applyBorder="1" applyAlignment="1">
      <alignment horizontal="center" vertical="center"/>
    </xf>
    <xf numFmtId="0" fontId="22" fillId="12" borderId="84" xfId="0" applyFont="1" applyFill="1" applyBorder="1" applyAlignment="1">
      <alignment horizontal="center" wrapText="1"/>
    </xf>
    <xf numFmtId="0" fontId="22" fillId="12" borderId="9" xfId="0" applyFont="1" applyFill="1" applyBorder="1" applyAlignment="1">
      <alignment horizontal="center" wrapText="1"/>
    </xf>
    <xf numFmtId="0" fontId="22" fillId="12" borderId="79" xfId="0" applyFont="1" applyFill="1" applyBorder="1" applyAlignment="1">
      <alignment horizontal="center" wrapText="1"/>
    </xf>
    <xf numFmtId="0" fontId="22" fillId="12" borderId="63" xfId="0" applyFont="1" applyFill="1" applyBorder="1" applyAlignment="1">
      <alignment horizontal="center" wrapText="1"/>
    </xf>
    <xf numFmtId="0" fontId="22" fillId="12" borderId="23" xfId="0" applyFont="1" applyFill="1" applyBorder="1" applyAlignment="1">
      <alignment horizontal="center" wrapText="1"/>
    </xf>
    <xf numFmtId="0" fontId="22" fillId="12" borderId="0" xfId="0" applyFont="1" applyFill="1" applyBorder="1" applyAlignment="1">
      <alignment horizontal="center" wrapText="1"/>
    </xf>
    <xf numFmtId="0" fontId="22" fillId="12" borderId="72" xfId="0" applyFont="1" applyFill="1" applyBorder="1" applyAlignment="1">
      <alignment horizontal="center" wrapText="1"/>
    </xf>
    <xf numFmtId="0" fontId="25" fillId="8" borderId="5"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5" fillId="8" borderId="77"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48" xfId="0" applyFont="1" applyFill="1" applyBorder="1" applyAlignment="1">
      <alignment horizontal="center" vertical="center" wrapText="1"/>
    </xf>
    <xf numFmtId="0" fontId="29" fillId="8" borderId="0" xfId="0" applyFont="1" applyFill="1" applyBorder="1" applyAlignment="1">
      <alignment horizontal="left"/>
    </xf>
    <xf numFmtId="0" fontId="6" fillId="0" borderId="1" xfId="4" applyBorder="1" applyAlignment="1">
      <alignment horizontal="center"/>
    </xf>
    <xf numFmtId="0" fontId="34" fillId="14" borderId="1" xfId="0" applyFont="1" applyFill="1" applyBorder="1" applyAlignment="1">
      <alignment horizontal="center" wrapText="1"/>
    </xf>
    <xf numFmtId="0" fontId="22" fillId="12" borderId="50" xfId="0" applyFont="1" applyFill="1" applyBorder="1" applyAlignment="1">
      <alignment horizontal="center" wrapText="1"/>
    </xf>
    <xf numFmtId="49" fontId="25" fillId="8" borderId="74" xfId="0" applyNumberFormat="1" applyFont="1" applyFill="1" applyBorder="1" applyAlignment="1">
      <alignment horizontal="right" vertical="center" wrapText="1"/>
    </xf>
    <xf numFmtId="49" fontId="25" fillId="8" borderId="7" xfId="0" applyNumberFormat="1" applyFont="1" applyFill="1" applyBorder="1" applyAlignment="1">
      <alignment horizontal="right" vertical="center" wrapText="1"/>
    </xf>
    <xf numFmtId="49" fontId="25" fillId="8" borderId="77" xfId="0" applyNumberFormat="1" applyFont="1" applyFill="1" applyBorder="1" applyAlignment="1">
      <alignment horizontal="right" vertical="center" wrapText="1"/>
    </xf>
    <xf numFmtId="0" fontId="22" fillId="12" borderId="74" xfId="0" applyFont="1" applyFill="1" applyBorder="1" applyAlignment="1">
      <alignment horizontal="center" wrapText="1"/>
    </xf>
    <xf numFmtId="0" fontId="22" fillId="12" borderId="7" xfId="0" applyFont="1" applyFill="1" applyBorder="1" applyAlignment="1">
      <alignment horizontal="center" wrapText="1"/>
    </xf>
    <xf numFmtId="0" fontId="22" fillId="12" borderId="77" xfId="0" applyFont="1" applyFill="1" applyBorder="1" applyAlignment="1">
      <alignment horizontal="center" wrapText="1"/>
    </xf>
    <xf numFmtId="49" fontId="22" fillId="8" borderId="74" xfId="0" applyNumberFormat="1" applyFont="1" applyFill="1" applyBorder="1" applyAlignment="1">
      <alignment horizontal="right" vertical="center" wrapText="1"/>
    </xf>
    <xf numFmtId="49" fontId="22" fillId="8" borderId="7" xfId="0" applyNumberFormat="1" applyFont="1" applyFill="1" applyBorder="1" applyAlignment="1">
      <alignment horizontal="right" vertical="center" wrapText="1"/>
    </xf>
    <xf numFmtId="49" fontId="22" fillId="8" borderId="77" xfId="0" applyNumberFormat="1" applyFont="1" applyFill="1" applyBorder="1" applyAlignment="1">
      <alignment horizontal="right" vertical="center" wrapText="1"/>
    </xf>
    <xf numFmtId="0" fontId="38" fillId="13" borderId="74" xfId="0" applyFont="1" applyFill="1" applyBorder="1" applyAlignment="1">
      <alignment horizontal="center" wrapText="1"/>
    </xf>
    <xf numFmtId="0" fontId="38" fillId="13" borderId="7" xfId="0" applyFont="1" applyFill="1" applyBorder="1" applyAlignment="1">
      <alignment horizontal="center" wrapText="1"/>
    </xf>
    <xf numFmtId="0" fontId="38" fillId="13" borderId="77" xfId="0" applyFont="1" applyFill="1" applyBorder="1" applyAlignment="1">
      <alignment horizontal="center" wrapText="1"/>
    </xf>
    <xf numFmtId="0" fontId="0" fillId="8" borderId="0" xfId="0" applyFill="1" applyAlignment="1">
      <alignment vertical="center"/>
    </xf>
    <xf numFmtId="0" fontId="0" fillId="8" borderId="0" xfId="0" applyFill="1" applyAlignment="1">
      <alignment horizontal="justify" vertical="center"/>
    </xf>
    <xf numFmtId="0" fontId="41" fillId="8" borderId="57" xfId="0" applyFont="1" applyFill="1" applyBorder="1" applyAlignment="1">
      <alignment horizontal="center"/>
    </xf>
    <xf numFmtId="0" fontId="41" fillId="8" borderId="0" xfId="0" applyFont="1" applyFill="1" applyAlignment="1">
      <alignment horizontal="center"/>
    </xf>
    <xf numFmtId="0" fontId="41" fillId="8" borderId="57" xfId="0" applyFont="1" applyFill="1" applyBorder="1" applyAlignment="1"/>
    <xf numFmtId="0" fontId="42" fillId="8" borderId="0" xfId="0" applyFont="1" applyFill="1" applyBorder="1" applyAlignment="1">
      <alignment horizontal="center"/>
    </xf>
    <xf numFmtId="0" fontId="42" fillId="8" borderId="58" xfId="0" applyFont="1" applyFill="1" applyBorder="1" applyAlignment="1">
      <alignment horizontal="center"/>
    </xf>
    <xf numFmtId="3" fontId="40" fillId="0" borderId="6" xfId="0" applyNumberFormat="1" applyFont="1" applyBorder="1" applyAlignment="1">
      <alignment horizontal="center" vertical="center" wrapText="1"/>
    </xf>
    <xf numFmtId="0" fontId="14" fillId="0" borderId="0" xfId="0" applyFont="1" applyAlignment="1">
      <alignment horizontal="center"/>
    </xf>
    <xf numFmtId="0" fontId="14" fillId="0" borderId="47" xfId="0" applyFont="1" applyBorder="1" applyAlignment="1">
      <alignment horizontal="center"/>
    </xf>
    <xf numFmtId="166" fontId="7" fillId="0" borderId="47" xfId="1" applyNumberFormat="1" applyFont="1" applyBorder="1" applyAlignment="1">
      <alignment horizontal="center"/>
    </xf>
    <xf numFmtId="0" fontId="0" fillId="0" borderId="47" xfId="0" applyBorder="1" applyAlignment="1">
      <alignment horizontal="center"/>
    </xf>
    <xf numFmtId="0" fontId="18" fillId="0" borderId="47" xfId="0" applyFont="1" applyBorder="1" applyAlignment="1">
      <alignment horizontal="center"/>
    </xf>
    <xf numFmtId="0" fontId="43" fillId="0" borderId="47" xfId="0" applyFont="1" applyBorder="1" applyAlignment="1">
      <alignment horizontal="center"/>
    </xf>
    <xf numFmtId="0" fontId="42" fillId="0" borderId="0" xfId="0" applyFont="1"/>
    <xf numFmtId="0" fontId="41" fillId="0" borderId="0" xfId="0" applyFont="1" applyAlignment="1">
      <alignment horizontal="center"/>
    </xf>
    <xf numFmtId="0" fontId="41" fillId="0" borderId="0" xfId="0" applyFont="1"/>
    <xf numFmtId="0" fontId="41" fillId="0" borderId="0" xfId="0" applyFont="1" applyAlignment="1">
      <alignment horizontal="center"/>
    </xf>
    <xf numFmtId="0" fontId="42" fillId="0" borderId="58" xfId="0" applyFont="1" applyBorder="1" applyAlignment="1">
      <alignment horizontal="center"/>
    </xf>
    <xf numFmtId="0" fontId="42" fillId="0" borderId="58" xfId="0" applyFont="1" applyBorder="1" applyAlignment="1">
      <alignment horizontal="center"/>
    </xf>
    <xf numFmtId="0" fontId="42" fillId="0" borderId="0" xfId="0" applyFont="1" applyBorder="1" applyAlignment="1">
      <alignment horizontal="center"/>
    </xf>
    <xf numFmtId="0" fontId="42" fillId="0" borderId="0" xfId="0" applyFont="1" applyBorder="1" applyAlignment="1">
      <alignment horizontal="center"/>
    </xf>
    <xf numFmtId="0" fontId="42" fillId="0" borderId="0" xfId="0" applyFont="1" applyBorder="1" applyAlignment="1"/>
    <xf numFmtId="0" fontId="41" fillId="0" borderId="57" xfId="0" applyFont="1" applyBorder="1" applyAlignment="1">
      <alignment horizontal="center"/>
    </xf>
    <xf numFmtId="0" fontId="41" fillId="0" borderId="0" xfId="0" applyFont="1" applyBorder="1" applyAlignment="1"/>
    <xf numFmtId="0" fontId="44" fillId="0" borderId="0" xfId="0" applyFont="1"/>
    <xf numFmtId="0" fontId="45" fillId="0" borderId="0" xfId="0" applyFont="1" applyBorder="1" applyAlignment="1">
      <alignment wrapText="1"/>
    </xf>
    <xf numFmtId="0" fontId="2" fillId="0" borderId="0" xfId="0" applyFont="1" applyBorder="1" applyAlignment="1">
      <alignment wrapText="1"/>
    </xf>
    <xf numFmtId="0" fontId="16" fillId="5" borderId="55" xfId="0" applyFont="1" applyFill="1" applyBorder="1" applyAlignment="1">
      <alignment horizontal="center"/>
    </xf>
    <xf numFmtId="0" fontId="16" fillId="5" borderId="0" xfId="0" applyFont="1" applyFill="1" applyBorder="1" applyAlignment="1">
      <alignment horizontal="center"/>
    </xf>
    <xf numFmtId="0" fontId="16" fillId="5" borderId="76" xfId="0" applyFont="1" applyFill="1" applyBorder="1" applyAlignment="1">
      <alignment horizontal="center"/>
    </xf>
    <xf numFmtId="0" fontId="17" fillId="5" borderId="59" xfId="0" applyFont="1" applyFill="1" applyBorder="1" applyAlignment="1">
      <alignment horizontal="center" wrapText="1"/>
    </xf>
    <xf numFmtId="0" fontId="17" fillId="5" borderId="57" xfId="0" applyFont="1" applyFill="1" applyBorder="1" applyAlignment="1">
      <alignment horizontal="center" wrapText="1"/>
    </xf>
    <xf numFmtId="0" fontId="17" fillId="5" borderId="70" xfId="0" applyFont="1" applyFill="1" applyBorder="1" applyAlignment="1">
      <alignment horizontal="center" wrapText="1"/>
    </xf>
    <xf numFmtId="0" fontId="6" fillId="0" borderId="47"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7" fillId="5" borderId="69" xfId="0" applyFont="1" applyFill="1" applyBorder="1" applyAlignment="1">
      <alignment horizontal="center" vertical="center" wrapText="1"/>
    </xf>
    <xf numFmtId="0" fontId="17" fillId="5" borderId="68"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Fill="1" applyAlignment="1">
      <alignment vertical="center" wrapText="1"/>
    </xf>
    <xf numFmtId="0" fontId="17" fillId="5" borderId="47" xfId="0" applyFont="1" applyFill="1" applyBorder="1" applyAlignment="1">
      <alignment horizontal="justify" vertical="center" wrapText="1"/>
    </xf>
    <xf numFmtId="0" fontId="17" fillId="5" borderId="59"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0" borderId="68" xfId="0" applyFont="1" applyBorder="1" applyAlignment="1">
      <alignment horizontal="center" vertical="center" wrapText="1"/>
    </xf>
    <xf numFmtId="0" fontId="16" fillId="5" borderId="48" xfId="0" applyFont="1" applyFill="1" applyBorder="1" applyAlignment="1">
      <alignment vertical="center" wrapText="1"/>
    </xf>
    <xf numFmtId="0" fontId="16" fillId="5" borderId="56" xfId="0" applyFont="1" applyFill="1" applyBorder="1" applyAlignment="1">
      <alignment vertical="center" wrapText="1"/>
    </xf>
    <xf numFmtId="0" fontId="46" fillId="5" borderId="49" xfId="0" applyFont="1" applyFill="1" applyBorder="1" applyAlignment="1">
      <alignment vertical="center" wrapText="1"/>
    </xf>
    <xf numFmtId="0" fontId="46"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6" fillId="0" borderId="47" xfId="0" applyFont="1" applyBorder="1" applyAlignment="1">
      <alignment horizontal="center" wrapText="1"/>
    </xf>
    <xf numFmtId="0" fontId="16" fillId="0" borderId="48" xfId="0" applyFont="1" applyBorder="1" applyAlignment="1">
      <alignment horizontal="center" wrapText="1"/>
    </xf>
    <xf numFmtId="0" fontId="16" fillId="0" borderId="56" xfId="0" applyFont="1" applyBorder="1" applyAlignment="1">
      <alignment horizontal="center" wrapText="1"/>
    </xf>
    <xf numFmtId="0" fontId="17" fillId="0" borderId="47" xfId="0" applyFont="1" applyBorder="1" applyAlignment="1">
      <alignment vertical="center" wrapText="1"/>
    </xf>
    <xf numFmtId="0" fontId="6" fillId="0" borderId="47" xfId="0" applyFont="1" applyBorder="1" applyAlignment="1">
      <alignment horizontal="center" vertical="center"/>
    </xf>
    <xf numFmtId="0" fontId="17" fillId="0" borderId="48" xfId="0" applyFont="1" applyBorder="1" applyAlignment="1">
      <alignment horizontal="justify" vertical="center" wrapText="1"/>
    </xf>
    <xf numFmtId="0" fontId="17" fillId="0" borderId="56" xfId="0" applyFont="1" applyBorder="1" applyAlignment="1">
      <alignment horizontal="justify" vertical="center" wrapText="1"/>
    </xf>
    <xf numFmtId="0" fontId="17" fillId="0" borderId="49" xfId="0" applyFont="1" applyBorder="1" applyAlignment="1">
      <alignment horizontal="justify" vertical="center" wrapText="1"/>
    </xf>
    <xf numFmtId="0" fontId="17" fillId="0" borderId="48" xfId="0" applyFont="1" applyBorder="1" applyAlignment="1">
      <alignment horizontal="justify" vertical="center"/>
    </xf>
    <xf numFmtId="0" fontId="17" fillId="0" borderId="56" xfId="0" applyFont="1" applyBorder="1" applyAlignment="1">
      <alignment horizontal="justify" vertical="center"/>
    </xf>
    <xf numFmtId="0" fontId="17" fillId="0" borderId="49" xfId="0" applyFont="1" applyBorder="1" applyAlignment="1">
      <alignment horizontal="justify" vertical="center"/>
    </xf>
    <xf numFmtId="0" fontId="17" fillId="0" borderId="58" xfId="0" applyFont="1" applyBorder="1" applyAlignment="1">
      <alignment vertical="center" wrapText="1"/>
    </xf>
    <xf numFmtId="0" fontId="17" fillId="0" borderId="0" xfId="0" applyFont="1" applyBorder="1" applyAlignment="1">
      <alignment vertical="center" wrapText="1"/>
    </xf>
    <xf numFmtId="0" fontId="17" fillId="0" borderId="60" xfId="0" applyFont="1" applyBorder="1" applyAlignment="1">
      <alignment horizontal="center" vertical="center" wrapText="1"/>
    </xf>
    <xf numFmtId="0" fontId="6" fillId="0" borderId="47" xfId="0" applyFont="1" applyBorder="1" applyAlignment="1">
      <alignment horizontal="center" vertical="center" wrapText="1"/>
    </xf>
    <xf numFmtId="0" fontId="16" fillId="0" borderId="56" xfId="0" applyFont="1" applyBorder="1" applyAlignment="1">
      <alignment horizontal="center" vertical="center" wrapText="1"/>
    </xf>
    <xf numFmtId="0" fontId="17" fillId="0" borderId="59" xfId="0" applyFont="1" applyBorder="1" applyAlignment="1">
      <alignment wrapText="1"/>
    </xf>
    <xf numFmtId="0" fontId="17" fillId="0" borderId="57" xfId="0" applyFont="1" applyBorder="1" applyAlignment="1">
      <alignment wrapText="1"/>
    </xf>
    <xf numFmtId="0" fontId="17" fillId="0" borderId="57" xfId="0" applyFont="1" applyBorder="1" applyAlignment="1">
      <alignment vertical="center" wrapText="1"/>
    </xf>
    <xf numFmtId="0" fontId="17" fillId="0" borderId="55" xfId="0" applyFont="1" applyBorder="1" applyAlignment="1">
      <alignment wrapText="1"/>
    </xf>
    <xf numFmtId="0" fontId="17" fillId="0" borderId="0" xfId="0" applyFont="1" applyBorder="1" applyAlignment="1">
      <alignment wrapText="1"/>
    </xf>
    <xf numFmtId="0" fontId="17" fillId="0" borderId="0" xfId="0" applyFont="1" applyAlignment="1">
      <alignment horizontal="center" vertical="center" wrapText="1"/>
    </xf>
    <xf numFmtId="0" fontId="17" fillId="5" borderId="55" xfId="0" applyFont="1" applyFill="1" applyBorder="1" applyAlignment="1">
      <alignment horizontal="center" wrapText="1"/>
    </xf>
    <xf numFmtId="0" fontId="17" fillId="5" borderId="0" xfId="0" applyFont="1" applyFill="1" applyBorder="1" applyAlignment="1">
      <alignment horizontal="center" wrapText="1"/>
    </xf>
    <xf numFmtId="0" fontId="17" fillId="5" borderId="48" xfId="0" applyFont="1" applyFill="1" applyBorder="1" applyAlignment="1">
      <alignment wrapText="1"/>
    </xf>
    <xf numFmtId="0" fontId="17" fillId="5" borderId="56" xfId="0" applyFont="1" applyFill="1" applyBorder="1" applyAlignment="1">
      <alignment wrapText="1"/>
    </xf>
    <xf numFmtId="0" fontId="17" fillId="0" borderId="47" xfId="0" applyFont="1" applyFill="1" applyBorder="1" applyAlignment="1">
      <alignment vertical="center" wrapText="1"/>
    </xf>
    <xf numFmtId="0" fontId="17" fillId="5" borderId="49" xfId="0" applyFont="1" applyFill="1" applyBorder="1" applyAlignment="1">
      <alignment vertical="center" wrapText="1"/>
    </xf>
    <xf numFmtId="0" fontId="17" fillId="0" borderId="48" xfId="0" applyFont="1" applyBorder="1" applyAlignment="1">
      <alignment vertical="center" wrapText="1"/>
    </xf>
    <xf numFmtId="0" fontId="17" fillId="0" borderId="70" xfId="0" applyFont="1" applyBorder="1" applyAlignment="1">
      <alignment vertical="center" wrapText="1"/>
    </xf>
    <xf numFmtId="0" fontId="16" fillId="5" borderId="49" xfId="0" applyFont="1" applyFill="1" applyBorder="1" applyAlignment="1">
      <alignment vertical="center" wrapText="1"/>
    </xf>
    <xf numFmtId="0" fontId="17" fillId="0" borderId="48" xfId="0" applyFont="1" applyFill="1" applyBorder="1" applyAlignment="1">
      <alignment wrapText="1"/>
    </xf>
    <xf numFmtId="0" fontId="17" fillId="0" borderId="76" xfId="0" applyFont="1" applyBorder="1" applyAlignment="1">
      <alignment horizontal="center" vertical="center" wrapText="1"/>
    </xf>
    <xf numFmtId="0" fontId="17" fillId="0" borderId="69" xfId="0" applyFont="1" applyBorder="1" applyAlignment="1">
      <alignment horizontal="center" vertical="center" wrapText="1"/>
    </xf>
    <xf numFmtId="0" fontId="17" fillId="5" borderId="76" xfId="0" applyFont="1" applyFill="1" applyBorder="1" applyAlignment="1">
      <alignment horizontal="center" vertical="center" wrapText="1"/>
    </xf>
    <xf numFmtId="0" fontId="17" fillId="5" borderId="70" xfId="0" applyFont="1" applyFill="1" applyBorder="1" applyAlignment="1">
      <alignment horizontal="center" vertical="center" wrapText="1"/>
    </xf>
    <xf numFmtId="0" fontId="17" fillId="0" borderId="0" xfId="0" applyFont="1" applyFill="1" applyBorder="1" applyAlignment="1">
      <alignment wrapText="1"/>
    </xf>
    <xf numFmtId="0" fontId="17" fillId="0" borderId="6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0" xfId="0" applyFont="1" applyAlignment="1"/>
    <xf numFmtId="0" fontId="17" fillId="0" borderId="0" xfId="0" applyFont="1" applyAlignment="1">
      <alignment vertical="center"/>
    </xf>
    <xf numFmtId="0" fontId="17" fillId="0" borderId="0" xfId="0" applyFont="1" applyFill="1" applyBorder="1" applyAlignment="1">
      <alignment horizontal="left" vertical="center"/>
    </xf>
    <xf numFmtId="0" fontId="15" fillId="0" borderId="0" xfId="0" applyFont="1" applyFill="1" applyBorder="1" applyAlignment="1">
      <alignment horizontal="center" wrapText="1"/>
    </xf>
    <xf numFmtId="0" fontId="37" fillId="0" borderId="0" xfId="0" applyFont="1"/>
    <xf numFmtId="0" fontId="0" fillId="8" borderId="0" xfId="0" applyFill="1" applyAlignment="1">
      <alignment wrapText="1"/>
    </xf>
    <xf numFmtId="49" fontId="29" fillId="2" borderId="60" xfId="0" applyNumberFormat="1" applyFont="1" applyFill="1" applyBorder="1" applyAlignment="1">
      <alignment horizontal="center" vertical="center" wrapText="1"/>
    </xf>
    <xf numFmtId="49" fontId="29" fillId="2" borderId="58" xfId="0" applyNumberFormat="1" applyFont="1" applyFill="1" applyBorder="1" applyAlignment="1">
      <alignment horizontal="center" vertical="center" wrapText="1"/>
    </xf>
    <xf numFmtId="49" fontId="29" fillId="2" borderId="62" xfId="0" applyNumberFormat="1" applyFont="1" applyFill="1" applyBorder="1" applyAlignment="1">
      <alignment horizontal="center" vertical="center" wrapText="1"/>
    </xf>
    <xf numFmtId="49" fontId="29" fillId="2" borderId="59" xfId="0" applyNumberFormat="1" applyFont="1" applyFill="1" applyBorder="1" applyAlignment="1">
      <alignment horizontal="center" vertical="center" wrapText="1"/>
    </xf>
    <xf numFmtId="49" fontId="29" fillId="2" borderId="57" xfId="0" applyNumberFormat="1" applyFont="1" applyFill="1" applyBorder="1" applyAlignment="1">
      <alignment horizontal="center" vertical="center" wrapText="1"/>
    </xf>
    <xf numFmtId="49" fontId="29" fillId="2" borderId="70" xfId="0" applyNumberFormat="1" applyFont="1" applyFill="1" applyBorder="1" applyAlignment="1">
      <alignment horizontal="center" vertical="center" wrapText="1"/>
    </xf>
    <xf numFmtId="169" fontId="25" fillId="2" borderId="47" xfId="1" applyNumberFormat="1" applyFont="1" applyFill="1" applyBorder="1" applyAlignment="1">
      <alignment horizontal="right" wrapText="1"/>
    </xf>
    <xf numFmtId="0" fontId="41" fillId="0" borderId="57" xfId="0" applyFont="1" applyBorder="1" applyAlignment="1">
      <alignment horizontal="center"/>
    </xf>
    <xf numFmtId="0" fontId="41" fillId="0" borderId="57" xfId="0" applyFont="1" applyBorder="1" applyAlignment="1"/>
    <xf numFmtId="0" fontId="6" fillId="2" borderId="0" xfId="5" applyFill="1"/>
    <xf numFmtId="0" fontId="6" fillId="0" borderId="0" xfId="4"/>
    <xf numFmtId="0" fontId="42" fillId="0" borderId="58" xfId="0" applyFont="1" applyBorder="1" applyAlignment="1"/>
    <xf numFmtId="166" fontId="1" fillId="0" borderId="47" xfId="1" applyNumberFormat="1" applyFont="1" applyBorder="1" applyAlignment="1">
      <alignment horizontal="center"/>
    </xf>
    <xf numFmtId="0" fontId="17" fillId="0" borderId="47" xfId="0" applyFont="1" applyFill="1" applyBorder="1" applyAlignment="1">
      <alignment wrapText="1"/>
    </xf>
    <xf numFmtId="0" fontId="0" fillId="8" borderId="0" xfId="0" applyFill="1" applyAlignment="1">
      <alignment horizontal="center" wrapText="1"/>
    </xf>
    <xf numFmtId="0" fontId="35" fillId="0" borderId="63" xfId="0" applyFont="1" applyBorder="1" applyAlignment="1">
      <alignment horizontal="center"/>
    </xf>
    <xf numFmtId="0" fontId="4" fillId="2" borderId="0" xfId="0" applyFont="1" applyFill="1" applyBorder="1" applyAlignment="1">
      <alignment horizontal="center"/>
    </xf>
    <xf numFmtId="49" fontId="22" fillId="8" borderId="63" xfId="0" applyNumberFormat="1" applyFont="1" applyFill="1" applyBorder="1" applyAlignment="1">
      <alignment horizontal="center"/>
    </xf>
  </cellXfs>
  <cellStyles count="7">
    <cellStyle name="Millares" xfId="1" builtinId="3"/>
    <cellStyle name="Millares 2" xfId="2"/>
    <cellStyle name="Moneda" xfId="3" builtinId="4"/>
    <cellStyle name="Normal" xfId="0" builtinId="0"/>
    <cellStyle name="Normal 8" xfId="4"/>
    <cellStyle name="Normal_cp 010 2013 formtao 4 oferta economica 2013(1)" xfId="5"/>
    <cellStyle name="Porcentual"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47625</xdr:rowOff>
    </xdr:from>
    <xdr:to>
      <xdr:col>0</xdr:col>
      <xdr:colOff>1781175</xdr:colOff>
      <xdr:row>4</xdr:row>
      <xdr:rowOff>57150</xdr:rowOff>
    </xdr:to>
    <xdr:pic>
      <xdr:nvPicPr>
        <xdr:cNvPr id="1180" name="Imagen 4"/>
        <xdr:cNvPicPr>
          <a:picLocks noChangeAspect="1" noChangeArrowheads="1"/>
        </xdr:cNvPicPr>
      </xdr:nvPicPr>
      <xdr:blipFill>
        <a:blip xmlns:r="http://schemas.openxmlformats.org/officeDocument/2006/relationships" r:embed="rId1" cstate="print"/>
        <a:srcRect/>
        <a:stretch>
          <a:fillRect/>
        </a:stretch>
      </xdr:blipFill>
      <xdr:spPr bwMode="auto">
        <a:xfrm>
          <a:off x="104775" y="238125"/>
          <a:ext cx="139065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91725</xdr:colOff>
      <xdr:row>23</xdr:row>
      <xdr:rowOff>457201</xdr:rowOff>
    </xdr:from>
    <xdr:ext cx="1784700" cy="704849"/>
    <xdr:sp macro="" textlink="">
      <xdr:nvSpPr>
        <xdr:cNvPr id="2" name="1 CuadroTexto"/>
        <xdr:cNvSpPr txBox="1"/>
      </xdr:nvSpPr>
      <xdr:spPr>
        <a:xfrm>
          <a:off x="3720750" y="11029951"/>
          <a:ext cx="1784700" cy="704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400"/>
            <a:t>P.P.E</a:t>
          </a:r>
          <a:r>
            <a:rPr lang="es-CO" sz="1400" i="0">
              <a:latin typeface="Cambria Math"/>
            </a:rPr>
            <a:t>=</a:t>
          </a:r>
          <a:r>
            <a:rPr lang="es-CO" sz="1400" b="0" i="0">
              <a:latin typeface="Cambria Math"/>
            </a:rPr>
            <a:t>  (𝑉.𝑂.𝑀.𝑃   𝑋   700)/(𝑉.𝑂.𝐸)</a:t>
          </a:r>
          <a:endParaRPr lang="es-CO" sz="14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27"/>
  <sheetViews>
    <sheetView zoomScale="70" zoomScaleNormal="70" workbookViewId="0">
      <selection sqref="A1:F1"/>
    </sheetView>
  </sheetViews>
  <sheetFormatPr baseColWidth="10" defaultRowHeight="15"/>
  <cols>
    <col min="1" max="1" width="24.140625" style="1" customWidth="1"/>
    <col min="2" max="2" width="62.140625" style="1" customWidth="1"/>
    <col min="3" max="4" width="19" style="1" bestFit="1" customWidth="1"/>
    <col min="5" max="5" width="82.140625" style="1" customWidth="1"/>
    <col min="6" max="6" width="49.7109375" style="1" customWidth="1"/>
    <col min="7" max="7" width="11.42578125" style="1"/>
    <col min="8" max="8" width="129.5703125" style="1" customWidth="1"/>
    <col min="9" max="16384" width="11.42578125" style="1"/>
  </cols>
  <sheetData>
    <row r="1" spans="1:8" ht="19.5" thickBot="1">
      <c r="A1" s="382" t="s">
        <v>504</v>
      </c>
      <c r="B1" s="382"/>
      <c r="C1" s="382"/>
      <c r="D1" s="382"/>
      <c r="E1" s="382"/>
      <c r="F1" s="382"/>
    </row>
    <row r="2" spans="1:8" ht="42.75" customHeight="1" thickBot="1">
      <c r="A2" s="389" t="s">
        <v>503</v>
      </c>
      <c r="B2" s="390"/>
      <c r="C2" s="390"/>
      <c r="D2" s="390"/>
      <c r="E2" s="390"/>
      <c r="F2" s="391"/>
    </row>
    <row r="3" spans="1:8" ht="15.75" thickBot="1">
      <c r="A3" s="385"/>
      <c r="B3" s="385"/>
      <c r="C3" s="385"/>
      <c r="D3" s="385"/>
      <c r="E3" s="385"/>
      <c r="F3" s="385"/>
    </row>
    <row r="4" spans="1:8" ht="26.25" customHeight="1" thickBot="1">
      <c r="A4" s="386" t="s">
        <v>505</v>
      </c>
      <c r="B4" s="387"/>
      <c r="C4" s="387"/>
      <c r="D4" s="387"/>
      <c r="E4" s="387"/>
      <c r="F4" s="388"/>
    </row>
    <row r="5" spans="1:8" ht="33" customHeight="1" thickBot="1">
      <c r="A5" s="11" t="s">
        <v>201</v>
      </c>
      <c r="B5" s="20" t="s">
        <v>203</v>
      </c>
      <c r="C5" s="115" t="s">
        <v>204</v>
      </c>
      <c r="D5" s="115" t="s">
        <v>205</v>
      </c>
      <c r="E5" s="339" t="s">
        <v>200</v>
      </c>
      <c r="F5" s="11" t="s">
        <v>202</v>
      </c>
    </row>
    <row r="6" spans="1:8" ht="107.25" customHeight="1" thickBot="1">
      <c r="A6" s="379" t="s">
        <v>207</v>
      </c>
      <c r="B6" s="22" t="s">
        <v>208</v>
      </c>
      <c r="C6" s="10" t="s">
        <v>225</v>
      </c>
      <c r="D6" s="10"/>
      <c r="E6" s="128"/>
      <c r="F6" s="10" t="s">
        <v>73</v>
      </c>
    </row>
    <row r="7" spans="1:8" ht="226.5" customHeight="1" thickBot="1">
      <c r="A7" s="380"/>
      <c r="B7" s="22" t="s">
        <v>209</v>
      </c>
      <c r="C7" s="31" t="s">
        <v>225</v>
      </c>
      <c r="D7" s="31"/>
      <c r="E7" s="129"/>
      <c r="F7" s="118" t="s">
        <v>339</v>
      </c>
    </row>
    <row r="8" spans="1:8" ht="51" customHeight="1" thickBot="1">
      <c r="A8" s="381"/>
      <c r="B8" s="234" t="s">
        <v>460</v>
      </c>
      <c r="C8" s="23"/>
      <c r="D8" s="23"/>
      <c r="E8" s="128" t="s">
        <v>461</v>
      </c>
      <c r="F8" s="24"/>
    </row>
    <row r="9" spans="1:8" ht="90.75" thickBot="1">
      <c r="A9" s="379" t="s">
        <v>210</v>
      </c>
      <c r="B9" s="28" t="s">
        <v>216</v>
      </c>
      <c r="C9" s="26" t="s">
        <v>225</v>
      </c>
      <c r="D9" s="26"/>
      <c r="E9" s="137"/>
      <c r="F9" s="12" t="s">
        <v>338</v>
      </c>
      <c r="H9" s="2"/>
    </row>
    <row r="10" spans="1:8" ht="90.75" thickBot="1">
      <c r="A10" s="380"/>
      <c r="B10" s="3" t="s">
        <v>211</v>
      </c>
      <c r="C10" s="27" t="s">
        <v>225</v>
      </c>
      <c r="D10" s="27"/>
      <c r="E10" s="137"/>
      <c r="F10" s="118" t="s">
        <v>337</v>
      </c>
      <c r="H10" s="2"/>
    </row>
    <row r="11" spans="1:8" ht="90.75" thickBot="1">
      <c r="A11" s="380"/>
      <c r="B11" s="21" t="s">
        <v>212</v>
      </c>
      <c r="C11" s="27" t="s">
        <v>225</v>
      </c>
      <c r="D11" s="27"/>
      <c r="E11" s="137"/>
      <c r="F11" s="119" t="s">
        <v>336</v>
      </c>
      <c r="H11" s="2"/>
    </row>
    <row r="12" spans="1:8" ht="105.75" thickBot="1">
      <c r="A12" s="380"/>
      <c r="B12" s="30" t="s">
        <v>214</v>
      </c>
      <c r="C12" s="27" t="s">
        <v>225</v>
      </c>
      <c r="D12" s="33"/>
      <c r="E12" s="137"/>
      <c r="F12" s="13" t="s">
        <v>335</v>
      </c>
      <c r="H12" s="2"/>
    </row>
    <row r="13" spans="1:8" ht="47.25" customHeight="1" thickBot="1">
      <c r="A13" s="115" t="s">
        <v>217</v>
      </c>
      <c r="B13" s="36" t="s">
        <v>218</v>
      </c>
      <c r="C13" s="138" t="s">
        <v>225</v>
      </c>
      <c r="D13" s="138"/>
      <c r="E13" s="244"/>
      <c r="F13" s="120" t="s">
        <v>0</v>
      </c>
    </row>
    <row r="14" spans="1:8" ht="37.5" customHeight="1" thickBot="1">
      <c r="A14" s="9" t="s">
        <v>219</v>
      </c>
      <c r="B14" s="16" t="s">
        <v>220</v>
      </c>
      <c r="C14" s="10" t="s">
        <v>225</v>
      </c>
      <c r="D14" s="10"/>
      <c r="E14" s="128"/>
      <c r="F14" s="117" t="s">
        <v>1</v>
      </c>
    </row>
    <row r="15" spans="1:8" s="4" customFormat="1" ht="85.5" customHeight="1" thickBot="1">
      <c r="A15" s="9" t="s">
        <v>221</v>
      </c>
      <c r="B15" s="35" t="s">
        <v>222</v>
      </c>
      <c r="C15" s="10" t="s">
        <v>225</v>
      </c>
      <c r="D15" s="10"/>
      <c r="E15" s="137"/>
      <c r="F15" s="5" t="s">
        <v>334</v>
      </c>
    </row>
    <row r="16" spans="1:8" s="4" customFormat="1" ht="57.75" customHeight="1" thickBot="1">
      <c r="A16" s="9" t="s">
        <v>223</v>
      </c>
      <c r="B16" s="35" t="s">
        <v>224</v>
      </c>
      <c r="C16" s="10" t="s">
        <v>225</v>
      </c>
      <c r="D16" s="10"/>
      <c r="E16" s="129"/>
      <c r="F16" s="5" t="s">
        <v>333</v>
      </c>
    </row>
    <row r="17" spans="1:7" s="4" customFormat="1" ht="15.75" thickBot="1">
      <c r="A17" s="37"/>
      <c r="B17" s="3"/>
    </row>
    <row r="18" spans="1:7" ht="26.25" customHeight="1" thickBot="1">
      <c r="A18" s="383"/>
      <c r="B18" s="384"/>
      <c r="C18" s="392"/>
      <c r="D18" s="393"/>
      <c r="E18" s="14"/>
      <c r="F18" s="15"/>
    </row>
    <row r="19" spans="1:7" ht="15.75">
      <c r="A19" s="17"/>
      <c r="B19" s="17"/>
      <c r="C19" s="8"/>
      <c r="D19" s="7"/>
      <c r="E19" s="7"/>
      <c r="F19" s="7"/>
    </row>
    <row r="20" spans="1:7">
      <c r="A20" s="6"/>
      <c r="B20" s="6"/>
      <c r="C20" s="38"/>
      <c r="D20" s="7"/>
      <c r="E20" s="7"/>
      <c r="F20" s="7"/>
    </row>
    <row r="21" spans="1:7">
      <c r="A21" s="6"/>
      <c r="B21" s="6"/>
      <c r="C21" s="8"/>
      <c r="D21" s="7"/>
      <c r="E21" s="7"/>
      <c r="F21" s="7"/>
    </row>
    <row r="23" spans="1:7" s="526" customFormat="1">
      <c r="A23" s="263"/>
      <c r="B23" s="263"/>
      <c r="C23" s="525"/>
      <c r="D23" s="271"/>
      <c r="E23" s="271"/>
      <c r="F23" s="271"/>
    </row>
    <row r="24" spans="1:7" s="526" customFormat="1" ht="15.75">
      <c r="A24" s="527" t="s">
        <v>506</v>
      </c>
      <c r="B24" s="527"/>
      <c r="C24" s="528" t="s">
        <v>506</v>
      </c>
      <c r="D24" s="528"/>
      <c r="E24" s="527" t="s">
        <v>506</v>
      </c>
      <c r="F24" s="527"/>
      <c r="G24" s="529"/>
    </row>
    <row r="25" spans="1:7" s="526" customFormat="1" ht="15.75">
      <c r="A25" s="530" t="s">
        <v>507</v>
      </c>
      <c r="B25" s="530"/>
      <c r="C25" s="531" t="s">
        <v>508</v>
      </c>
      <c r="D25" s="531"/>
      <c r="E25" s="530" t="s">
        <v>509</v>
      </c>
      <c r="F25" s="530"/>
      <c r="G25" s="530"/>
    </row>
    <row r="26" spans="1:7" s="526" customFormat="1" ht="15.75">
      <c r="A26" s="530" t="s">
        <v>510</v>
      </c>
      <c r="B26" s="530"/>
      <c r="C26" s="530" t="s">
        <v>511</v>
      </c>
      <c r="D26" s="530"/>
      <c r="E26" s="530" t="s">
        <v>511</v>
      </c>
      <c r="F26" s="530"/>
      <c r="G26" s="530"/>
    </row>
    <row r="27" spans="1:7" s="526" customFormat="1"/>
  </sheetData>
  <mergeCells count="17">
    <mergeCell ref="A26:B26"/>
    <mergeCell ref="C26:D26"/>
    <mergeCell ref="E26:G26"/>
    <mergeCell ref="A24:B24"/>
    <mergeCell ref="C24:D24"/>
    <mergeCell ref="E24:F24"/>
    <mergeCell ref="A25:B25"/>
    <mergeCell ref="C25:D25"/>
    <mergeCell ref="E25:G25"/>
    <mergeCell ref="A6:A8"/>
    <mergeCell ref="A9:A12"/>
    <mergeCell ref="A1:F1"/>
    <mergeCell ref="A18:B18"/>
    <mergeCell ref="A3:F3"/>
    <mergeCell ref="A4:F4"/>
    <mergeCell ref="A2:F2"/>
    <mergeCell ref="C18:D18"/>
  </mergeCells>
  <phoneticPr fontId="0" type="noConversion"/>
  <pageMargins left="0.70866141732283472" right="0.70866141732283472" top="0.46"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dimension ref="A1:M202"/>
  <sheetViews>
    <sheetView tabSelected="1" workbookViewId="0">
      <selection activeCell="E4" sqref="E4"/>
    </sheetView>
  </sheetViews>
  <sheetFormatPr baseColWidth="10" defaultRowHeight="15"/>
  <cols>
    <col min="1" max="1" width="2" style="271" customWidth="1"/>
    <col min="2" max="2" width="7.7109375" style="271" customWidth="1"/>
    <col min="3" max="3" width="44.7109375" style="273" customWidth="1"/>
    <col min="4" max="4" width="12" style="271" customWidth="1"/>
    <col min="5" max="5" width="18.42578125" style="273" customWidth="1"/>
    <col min="6" max="6" width="19.140625" style="273" bestFit="1" customWidth="1"/>
    <col min="7" max="7" width="15.140625" style="271" customWidth="1"/>
    <col min="8" max="8" width="11.85546875" style="271" customWidth="1"/>
    <col min="9" max="9" width="20.5703125" style="271" customWidth="1"/>
    <col min="10" max="10" width="19" style="271" customWidth="1"/>
    <col min="11" max="11" width="19.42578125" style="272" customWidth="1"/>
    <col min="12" max="12" width="12.85546875" style="271" bestFit="1" customWidth="1"/>
    <col min="13" max="13" width="19.42578125" style="271" bestFit="1" customWidth="1"/>
    <col min="14" max="14" width="20.85546875" style="271" customWidth="1"/>
    <col min="15" max="16384" width="11.42578125" style="271"/>
  </cols>
  <sheetData>
    <row r="1" spans="2:13" s="299" customFormat="1" ht="12.75" thickBot="1">
      <c r="B1" s="639" t="s">
        <v>504</v>
      </c>
      <c r="C1" s="639"/>
      <c r="D1" s="639"/>
      <c r="E1" s="639"/>
      <c r="F1" s="639"/>
      <c r="G1" s="639"/>
      <c r="H1" s="639"/>
      <c r="I1" s="639"/>
      <c r="J1" s="639"/>
      <c r="K1" s="639"/>
    </row>
    <row r="2" spans="2:13" s="301" customFormat="1" ht="36.75" customHeight="1" thickBot="1">
      <c r="B2" s="522" t="s">
        <v>437</v>
      </c>
      <c r="C2" s="523"/>
      <c r="D2" s="523"/>
      <c r="E2" s="523"/>
      <c r="F2" s="523"/>
      <c r="G2" s="523"/>
      <c r="H2" s="523"/>
      <c r="I2" s="523"/>
      <c r="J2" s="523"/>
      <c r="K2" s="524"/>
      <c r="M2" s="299"/>
    </row>
    <row r="3" spans="2:13" s="299" customFormat="1" ht="23.25" customHeight="1" thickBot="1">
      <c r="B3" s="516" t="s">
        <v>438</v>
      </c>
      <c r="C3" s="517"/>
      <c r="D3" s="517"/>
      <c r="E3" s="517"/>
      <c r="F3" s="517"/>
      <c r="G3" s="517"/>
      <c r="H3" s="517"/>
      <c r="I3" s="517"/>
      <c r="J3" s="517"/>
      <c r="K3" s="518"/>
    </row>
    <row r="4" spans="2:13" s="299" customFormat="1" ht="35.25" customHeight="1">
      <c r="B4" s="268" t="s">
        <v>146</v>
      </c>
      <c r="C4" s="269" t="s">
        <v>147</v>
      </c>
      <c r="D4" s="268" t="s">
        <v>148</v>
      </c>
      <c r="E4" s="269" t="s">
        <v>149</v>
      </c>
      <c r="F4" s="269" t="s">
        <v>150</v>
      </c>
      <c r="G4" s="269" t="s">
        <v>151</v>
      </c>
      <c r="H4" s="269" t="s">
        <v>152</v>
      </c>
      <c r="I4" s="269" t="s">
        <v>434</v>
      </c>
      <c r="J4" s="269" t="s">
        <v>435</v>
      </c>
      <c r="K4" s="270" t="s">
        <v>436</v>
      </c>
    </row>
    <row r="5" spans="2:13" s="299" customFormat="1" ht="47.25" customHeight="1">
      <c r="B5" s="277">
        <v>1</v>
      </c>
      <c r="C5" s="302" t="s">
        <v>447</v>
      </c>
      <c r="D5" s="278" t="s">
        <v>161</v>
      </c>
      <c r="E5" s="279">
        <v>171701</v>
      </c>
      <c r="F5" s="279">
        <v>209950</v>
      </c>
      <c r="G5" s="279">
        <v>190825.5</v>
      </c>
      <c r="H5" s="280">
        <v>7772</v>
      </c>
      <c r="I5" s="279">
        <f>+H5*G5</f>
        <v>1483095786</v>
      </c>
      <c r="J5" s="279">
        <v>0</v>
      </c>
      <c r="K5" s="281">
        <f>+I5+J5</f>
        <v>1483095786</v>
      </c>
      <c r="L5" s="303">
        <v>0.11521520970729802</v>
      </c>
    </row>
    <row r="6" spans="2:13" s="299" customFormat="1" ht="27.75" customHeight="1" thickBot="1">
      <c r="B6" s="282">
        <v>2</v>
      </c>
      <c r="C6" s="302" t="s">
        <v>448</v>
      </c>
      <c r="D6" s="283" t="s">
        <v>161</v>
      </c>
      <c r="E6" s="284">
        <v>30300</v>
      </c>
      <c r="F6" s="284">
        <v>37050</v>
      </c>
      <c r="G6" s="284">
        <v>33675</v>
      </c>
      <c r="H6" s="285">
        <v>49508</v>
      </c>
      <c r="I6" s="284">
        <f>+H6*G6</f>
        <v>1667181900</v>
      </c>
      <c r="J6" s="284">
        <v>0</v>
      </c>
      <c r="K6" s="286">
        <f>+I6+J6</f>
        <v>1667181900</v>
      </c>
      <c r="L6" s="304"/>
    </row>
    <row r="7" spans="2:13" s="299" customFormat="1" ht="36" customHeight="1" thickBot="1">
      <c r="B7" s="519" t="s">
        <v>449</v>
      </c>
      <c r="C7" s="520"/>
      <c r="D7" s="520"/>
      <c r="E7" s="520"/>
      <c r="F7" s="520"/>
      <c r="G7" s="520"/>
      <c r="H7" s="521"/>
      <c r="I7" s="305">
        <f>+SUM(I5:I6)</f>
        <v>3150277686</v>
      </c>
      <c r="J7" s="306" t="s">
        <v>450</v>
      </c>
      <c r="K7" s="287">
        <f>+SUM(K5:K6)</f>
        <v>3150277686</v>
      </c>
      <c r="L7" s="304"/>
    </row>
    <row r="8" spans="2:13" s="301" customFormat="1" ht="36" customHeight="1">
      <c r="B8" s="307"/>
      <c r="C8" s="307"/>
      <c r="D8" s="307"/>
      <c r="E8" s="307"/>
      <c r="F8" s="307"/>
      <c r="G8" s="307"/>
      <c r="H8" s="307"/>
      <c r="I8" s="308"/>
      <c r="J8" s="308"/>
      <c r="K8" s="288"/>
      <c r="L8" s="309"/>
    </row>
    <row r="9" spans="2:13" s="299" customFormat="1" ht="24" customHeight="1" thickBot="1">
      <c r="B9" s="512" t="s">
        <v>439</v>
      </c>
      <c r="C9" s="502"/>
      <c r="D9" s="502"/>
      <c r="E9" s="502"/>
      <c r="F9" s="502"/>
      <c r="G9" s="502"/>
      <c r="H9" s="502"/>
      <c r="I9" s="502"/>
      <c r="J9" s="502"/>
      <c r="K9" s="503"/>
      <c r="L9" s="304"/>
    </row>
    <row r="10" spans="2:13" s="299" customFormat="1" ht="42" customHeight="1">
      <c r="B10" s="274" t="s">
        <v>146</v>
      </c>
      <c r="C10" s="270" t="s">
        <v>147</v>
      </c>
      <c r="D10" s="275" t="s">
        <v>148</v>
      </c>
      <c r="E10" s="270" t="s">
        <v>149</v>
      </c>
      <c r="F10" s="270" t="s">
        <v>150</v>
      </c>
      <c r="G10" s="270" t="s">
        <v>151</v>
      </c>
      <c r="H10" s="270" t="s">
        <v>152</v>
      </c>
      <c r="I10" s="270" t="s">
        <v>434</v>
      </c>
      <c r="J10" s="270" t="s">
        <v>435</v>
      </c>
      <c r="K10" s="270" t="s">
        <v>436</v>
      </c>
    </row>
    <row r="11" spans="2:13" s="299" customFormat="1" ht="36">
      <c r="B11" s="289">
        <v>3</v>
      </c>
      <c r="C11" s="310" t="s">
        <v>440</v>
      </c>
      <c r="D11" s="278" t="s">
        <v>161</v>
      </c>
      <c r="E11" s="279">
        <v>2298000</v>
      </c>
      <c r="F11" s="279">
        <v>2453000</v>
      </c>
      <c r="G11" s="279">
        <v>2375500</v>
      </c>
      <c r="H11" s="311">
        <v>1909</v>
      </c>
      <c r="I11" s="311">
        <f>+H11*G11</f>
        <v>4534829500</v>
      </c>
      <c r="J11" s="312">
        <v>0</v>
      </c>
      <c r="K11" s="313">
        <f>+I11+J11</f>
        <v>4534829500</v>
      </c>
      <c r="L11" s="314"/>
    </row>
    <row r="12" spans="2:13" s="299" customFormat="1" ht="48.75" thickBot="1">
      <c r="B12" s="289">
        <v>4</v>
      </c>
      <c r="C12" s="310" t="s">
        <v>441</v>
      </c>
      <c r="D12" s="278" t="s">
        <v>156</v>
      </c>
      <c r="E12" s="279">
        <v>2298000</v>
      </c>
      <c r="F12" s="279">
        <v>2453000</v>
      </c>
      <c r="G12" s="279">
        <v>2375500</v>
      </c>
      <c r="H12" s="311">
        <v>412</v>
      </c>
      <c r="I12" s="311">
        <f>+H12*G12</f>
        <v>978706000</v>
      </c>
      <c r="J12" s="312">
        <v>0</v>
      </c>
      <c r="K12" s="313">
        <f>+I12+J12</f>
        <v>978706000</v>
      </c>
      <c r="L12" s="314"/>
    </row>
    <row r="13" spans="2:13" s="301" customFormat="1" ht="46.5" customHeight="1" thickBot="1">
      <c r="B13" s="513" t="s">
        <v>451</v>
      </c>
      <c r="C13" s="514"/>
      <c r="D13" s="514"/>
      <c r="E13" s="514"/>
      <c r="F13" s="514"/>
      <c r="G13" s="514"/>
      <c r="H13" s="515"/>
      <c r="I13" s="315">
        <f>+SUM(I11:I12)</f>
        <v>5513535500</v>
      </c>
      <c r="J13" s="316" t="s">
        <v>452</v>
      </c>
      <c r="K13" s="317">
        <v>5513535500</v>
      </c>
      <c r="L13" s="318"/>
    </row>
    <row r="14" spans="2:13" s="301" customFormat="1" ht="23.25" customHeight="1" thickBot="1">
      <c r="B14" s="516" t="s">
        <v>442</v>
      </c>
      <c r="C14" s="517"/>
      <c r="D14" s="517"/>
      <c r="E14" s="517"/>
      <c r="F14" s="517"/>
      <c r="G14" s="517"/>
      <c r="H14" s="517"/>
      <c r="I14" s="518"/>
      <c r="K14" s="319"/>
      <c r="L14" s="318"/>
    </row>
    <row r="15" spans="2:13" s="299" customFormat="1" ht="24">
      <c r="B15" s="291" t="s">
        <v>146</v>
      </c>
      <c r="C15" s="292" t="s">
        <v>147</v>
      </c>
      <c r="D15" s="293" t="s">
        <v>148</v>
      </c>
      <c r="E15" s="292" t="s">
        <v>443</v>
      </c>
      <c r="F15" s="292" t="s">
        <v>444</v>
      </c>
      <c r="G15" s="292" t="s">
        <v>434</v>
      </c>
      <c r="H15" s="276" t="s">
        <v>435</v>
      </c>
      <c r="I15" s="294" t="s">
        <v>445</v>
      </c>
      <c r="J15" s="300"/>
    </row>
    <row r="16" spans="2:13" s="299" customFormat="1" ht="60.75" thickBot="1">
      <c r="B16" s="320">
        <v>1</v>
      </c>
      <c r="C16" s="321" t="s">
        <v>446</v>
      </c>
      <c r="D16" s="278" t="s">
        <v>433</v>
      </c>
      <c r="E16" s="278">
        <v>4</v>
      </c>
      <c r="F16" s="280">
        <v>40261.629999999997</v>
      </c>
      <c r="G16" s="280">
        <f>+F16*E16</f>
        <v>161046.51999999999</v>
      </c>
      <c r="H16" s="280">
        <f>+G16*16%</f>
        <v>25767.443199999998</v>
      </c>
      <c r="I16" s="295">
        <f>+G16+H16</f>
        <v>186813.9632</v>
      </c>
      <c r="K16" s="314"/>
    </row>
    <row r="17" spans="1:13" s="299" customFormat="1" ht="16.5" customHeight="1">
      <c r="B17" s="497" t="s">
        <v>453</v>
      </c>
      <c r="C17" s="498"/>
      <c r="D17" s="498"/>
      <c r="E17" s="498"/>
      <c r="F17" s="498" t="s">
        <v>454</v>
      </c>
      <c r="G17" s="498"/>
      <c r="H17" s="498"/>
      <c r="I17" s="501"/>
      <c r="K17" s="303"/>
    </row>
    <row r="18" spans="1:13" s="299" customFormat="1" ht="12.75" thickBot="1">
      <c r="B18" s="499"/>
      <c r="C18" s="500"/>
      <c r="D18" s="500"/>
      <c r="E18" s="500"/>
      <c r="F18" s="502"/>
      <c r="G18" s="502"/>
      <c r="H18" s="502"/>
      <c r="I18" s="503"/>
      <c r="K18" s="300"/>
    </row>
    <row r="19" spans="1:13" s="299" customFormat="1" ht="76.5" customHeight="1" thickBot="1">
      <c r="B19" s="504" t="s">
        <v>455</v>
      </c>
      <c r="C19" s="505"/>
      <c r="D19" s="506"/>
      <c r="E19" s="322">
        <f>+K7+K13+G16</f>
        <v>8663974232.5200005</v>
      </c>
      <c r="F19" s="507" t="s">
        <v>456</v>
      </c>
      <c r="G19" s="507"/>
      <c r="H19" s="508"/>
      <c r="I19" s="323">
        <f>+K7+K13+I16</f>
        <v>8663999999.9631996</v>
      </c>
      <c r="K19" s="300"/>
    </row>
    <row r="20" spans="1:13">
      <c r="B20" s="296"/>
      <c r="C20" s="636" t="s">
        <v>529</v>
      </c>
      <c r="D20" s="636"/>
      <c r="E20" s="636"/>
    </row>
    <row r="21" spans="1:13">
      <c r="B21" s="297"/>
    </row>
    <row r="22" spans="1:13" ht="15.75" thickBot="1">
      <c r="B22" s="297"/>
    </row>
    <row r="23" spans="1:13" ht="15.75" thickBot="1">
      <c r="B23" s="297"/>
      <c r="C23" s="357" t="s">
        <v>465</v>
      </c>
      <c r="D23" s="511" t="s">
        <v>479</v>
      </c>
      <c r="E23" s="511"/>
      <c r="F23" s="357" t="s">
        <v>480</v>
      </c>
      <c r="I23" s="290"/>
    </row>
    <row r="24" spans="1:13" ht="135.75" thickBot="1">
      <c r="C24" s="358" t="s">
        <v>483</v>
      </c>
      <c r="D24" s="510"/>
      <c r="E24" s="510"/>
      <c r="F24" s="359">
        <f>+(6355603075*700)/E19</f>
        <v>513.49669713941284</v>
      </c>
    </row>
    <row r="25" spans="1:13">
      <c r="C25" s="271"/>
    </row>
    <row r="26" spans="1:13">
      <c r="B26" s="509"/>
      <c r="C26" s="509"/>
    </row>
    <row r="27" spans="1:13">
      <c r="B27" s="298"/>
      <c r="C27" s="298"/>
    </row>
    <row r="28" spans="1:13" s="175" customFormat="1" ht="12.75">
      <c r="F28" s="564"/>
      <c r="G28" s="564"/>
      <c r="H28" s="564"/>
      <c r="I28" s="211"/>
      <c r="J28" s="211"/>
      <c r="K28" s="211"/>
      <c r="L28" s="211"/>
    </row>
    <row r="29" spans="1:13" s="140" customFormat="1" ht="12">
      <c r="J29" s="619"/>
      <c r="K29" s="619"/>
      <c r="L29" s="619"/>
      <c r="M29" s="619"/>
    </row>
    <row r="30" spans="1:13" customFormat="1">
      <c r="A30" s="620"/>
      <c r="B30" s="620"/>
      <c r="C30" s="620"/>
      <c r="D30" s="620"/>
      <c r="E30" s="620"/>
      <c r="F30" s="620"/>
      <c r="G30" s="620"/>
      <c r="H30" s="620"/>
      <c r="I30" s="620"/>
      <c r="J30" s="620"/>
      <c r="K30" s="620"/>
      <c r="L30" s="620"/>
      <c r="M30" s="620"/>
    </row>
    <row r="31" spans="1:13" customFormat="1" ht="15.75">
      <c r="A31" s="548" t="s">
        <v>506</v>
      </c>
      <c r="B31" s="548"/>
      <c r="C31" s="548"/>
      <c r="E31" s="548" t="s">
        <v>506</v>
      </c>
      <c r="F31" s="548"/>
      <c r="G31" s="548"/>
      <c r="H31" s="548"/>
      <c r="I31" s="539"/>
      <c r="J31" s="548" t="s">
        <v>506</v>
      </c>
      <c r="K31" s="548"/>
    </row>
    <row r="32" spans="1:13" customFormat="1" ht="15.75">
      <c r="A32" s="546" t="s">
        <v>507</v>
      </c>
      <c r="B32" s="546"/>
      <c r="C32" s="546"/>
      <c r="E32" s="546" t="s">
        <v>508</v>
      </c>
      <c r="F32" s="546"/>
      <c r="G32" s="546"/>
      <c r="H32" s="546"/>
      <c r="I32" s="539"/>
      <c r="J32" s="544" t="s">
        <v>509</v>
      </c>
      <c r="K32" s="544"/>
    </row>
    <row r="33" spans="1:13" customFormat="1" ht="15.75">
      <c r="A33" s="547" t="s">
        <v>510</v>
      </c>
      <c r="B33" s="547"/>
      <c r="E33" s="547" t="s">
        <v>511</v>
      </c>
      <c r="F33" s="547"/>
      <c r="G33" s="547"/>
      <c r="H33" s="547"/>
      <c r="I33" s="539"/>
      <c r="J33" s="546" t="s">
        <v>511</v>
      </c>
      <c r="K33" s="546"/>
    </row>
    <row r="34" spans="1:13" customFormat="1">
      <c r="A34" s="620"/>
      <c r="B34" s="620"/>
      <c r="C34" s="620"/>
      <c r="D34" s="620"/>
      <c r="E34" s="620"/>
      <c r="F34" s="620"/>
      <c r="G34" s="620"/>
      <c r="H34" s="620"/>
      <c r="I34" s="620"/>
      <c r="J34" s="620"/>
      <c r="K34" s="620"/>
      <c r="L34" s="620"/>
      <c r="M34" s="620"/>
    </row>
    <row r="35" spans="1:13">
      <c r="B35" s="297"/>
    </row>
    <row r="36" spans="1:13">
      <c r="B36" s="297"/>
    </row>
    <row r="37" spans="1:13">
      <c r="B37" s="297"/>
    </row>
    <row r="38" spans="1:13">
      <c r="B38" s="297"/>
    </row>
    <row r="39" spans="1:13">
      <c r="B39" s="297"/>
    </row>
    <row r="40" spans="1:13">
      <c r="B40" s="297"/>
    </row>
    <row r="41" spans="1:13">
      <c r="B41" s="297"/>
    </row>
    <row r="42" spans="1:13">
      <c r="B42" s="297"/>
    </row>
    <row r="43" spans="1:13">
      <c r="B43" s="297"/>
    </row>
    <row r="44" spans="1:13">
      <c r="B44" s="297"/>
    </row>
    <row r="45" spans="1:13">
      <c r="B45" s="297"/>
    </row>
    <row r="46" spans="1:13">
      <c r="B46" s="297"/>
    </row>
    <row r="47" spans="1:13">
      <c r="B47" s="297"/>
    </row>
    <row r="48" spans="1:13">
      <c r="B48" s="297"/>
    </row>
    <row r="49" spans="2:2">
      <c r="B49" s="297"/>
    </row>
    <row r="50" spans="2:2">
      <c r="B50" s="297"/>
    </row>
    <row r="51" spans="2:2">
      <c r="B51" s="297"/>
    </row>
    <row r="52" spans="2:2">
      <c r="B52" s="297"/>
    </row>
    <row r="53" spans="2:2">
      <c r="B53" s="297"/>
    </row>
    <row r="54" spans="2:2">
      <c r="B54" s="297"/>
    </row>
    <row r="55" spans="2:2">
      <c r="B55" s="297"/>
    </row>
    <row r="56" spans="2:2">
      <c r="B56" s="297"/>
    </row>
    <row r="57" spans="2:2">
      <c r="B57" s="297"/>
    </row>
    <row r="58" spans="2:2">
      <c r="B58" s="297"/>
    </row>
    <row r="59" spans="2:2">
      <c r="B59" s="297"/>
    </row>
    <row r="60" spans="2:2">
      <c r="B60" s="297"/>
    </row>
    <row r="61" spans="2:2">
      <c r="B61" s="297"/>
    </row>
    <row r="62" spans="2:2">
      <c r="B62" s="297"/>
    </row>
    <row r="63" spans="2:2">
      <c r="B63" s="297"/>
    </row>
    <row r="64" spans="2:2">
      <c r="B64" s="297"/>
    </row>
    <row r="65" spans="2:2">
      <c r="B65" s="297"/>
    </row>
    <row r="66" spans="2:2">
      <c r="B66" s="297"/>
    </row>
    <row r="67" spans="2:2">
      <c r="B67" s="297"/>
    </row>
    <row r="68" spans="2:2">
      <c r="B68" s="297"/>
    </row>
    <row r="69" spans="2:2">
      <c r="B69" s="297"/>
    </row>
    <row r="70" spans="2:2">
      <c r="B70" s="297"/>
    </row>
    <row r="71" spans="2:2">
      <c r="B71" s="297"/>
    </row>
    <row r="72" spans="2:2">
      <c r="B72" s="297"/>
    </row>
    <row r="73" spans="2:2">
      <c r="B73" s="297"/>
    </row>
    <row r="74" spans="2:2">
      <c r="B74" s="297"/>
    </row>
    <row r="75" spans="2:2">
      <c r="B75" s="297"/>
    </row>
    <row r="76" spans="2:2">
      <c r="B76" s="297"/>
    </row>
    <row r="77" spans="2:2">
      <c r="B77" s="297"/>
    </row>
    <row r="78" spans="2:2">
      <c r="B78" s="297"/>
    </row>
    <row r="79" spans="2:2">
      <c r="B79" s="297"/>
    </row>
    <row r="80" spans="2:2">
      <c r="B80" s="297"/>
    </row>
    <row r="81" spans="2:2">
      <c r="B81" s="297"/>
    </row>
    <row r="82" spans="2:2">
      <c r="B82" s="297"/>
    </row>
    <row r="83" spans="2:2">
      <c r="B83" s="297"/>
    </row>
    <row r="84" spans="2:2">
      <c r="B84" s="297"/>
    </row>
    <row r="85" spans="2:2">
      <c r="B85" s="297"/>
    </row>
    <row r="86" spans="2:2">
      <c r="B86" s="297"/>
    </row>
    <row r="87" spans="2:2">
      <c r="B87" s="297"/>
    </row>
    <row r="88" spans="2:2">
      <c r="B88" s="297"/>
    </row>
    <row r="89" spans="2:2">
      <c r="B89" s="297"/>
    </row>
    <row r="90" spans="2:2">
      <c r="B90" s="297"/>
    </row>
    <row r="91" spans="2:2">
      <c r="B91" s="297"/>
    </row>
    <row r="92" spans="2:2">
      <c r="B92" s="297"/>
    </row>
    <row r="93" spans="2:2">
      <c r="B93" s="297"/>
    </row>
    <row r="94" spans="2:2">
      <c r="B94" s="297"/>
    </row>
    <row r="95" spans="2:2">
      <c r="B95" s="297"/>
    </row>
    <row r="96" spans="2:2">
      <c r="B96" s="297"/>
    </row>
    <row r="97" spans="2:2">
      <c r="B97" s="297"/>
    </row>
    <row r="98" spans="2:2">
      <c r="B98" s="297"/>
    </row>
    <row r="99" spans="2:2">
      <c r="B99" s="297"/>
    </row>
    <row r="100" spans="2:2">
      <c r="B100" s="297"/>
    </row>
    <row r="101" spans="2:2">
      <c r="B101" s="297"/>
    </row>
    <row r="102" spans="2:2">
      <c r="B102" s="297"/>
    </row>
    <row r="103" spans="2:2">
      <c r="B103" s="297"/>
    </row>
    <row r="104" spans="2:2">
      <c r="B104" s="297"/>
    </row>
    <row r="105" spans="2:2">
      <c r="B105" s="297"/>
    </row>
    <row r="106" spans="2:2">
      <c r="B106" s="297"/>
    </row>
    <row r="107" spans="2:2">
      <c r="B107" s="297"/>
    </row>
    <row r="108" spans="2:2">
      <c r="B108" s="297"/>
    </row>
    <row r="109" spans="2:2">
      <c r="B109" s="297"/>
    </row>
    <row r="110" spans="2:2">
      <c r="B110" s="297"/>
    </row>
    <row r="111" spans="2:2">
      <c r="B111" s="297"/>
    </row>
    <row r="112" spans="2:2">
      <c r="B112" s="297"/>
    </row>
    <row r="113" spans="2:2">
      <c r="B113" s="297"/>
    </row>
    <row r="114" spans="2:2">
      <c r="B114" s="297"/>
    </row>
    <row r="115" spans="2:2">
      <c r="B115" s="297"/>
    </row>
    <row r="116" spans="2:2">
      <c r="B116" s="297"/>
    </row>
    <row r="117" spans="2:2">
      <c r="B117" s="297"/>
    </row>
    <row r="118" spans="2:2">
      <c r="B118" s="297"/>
    </row>
    <row r="119" spans="2:2">
      <c r="B119" s="297"/>
    </row>
    <row r="120" spans="2:2">
      <c r="B120" s="297"/>
    </row>
    <row r="121" spans="2:2">
      <c r="B121" s="297"/>
    </row>
    <row r="122" spans="2:2">
      <c r="B122" s="297"/>
    </row>
    <row r="123" spans="2:2">
      <c r="B123" s="297"/>
    </row>
    <row r="124" spans="2:2">
      <c r="B124" s="297"/>
    </row>
    <row r="125" spans="2:2">
      <c r="B125" s="297"/>
    </row>
    <row r="126" spans="2:2">
      <c r="B126" s="297"/>
    </row>
    <row r="127" spans="2:2">
      <c r="B127" s="297"/>
    </row>
    <row r="128" spans="2:2">
      <c r="B128" s="297"/>
    </row>
    <row r="129" spans="2:2">
      <c r="B129" s="297"/>
    </row>
    <row r="130" spans="2:2">
      <c r="B130" s="297"/>
    </row>
    <row r="131" spans="2:2">
      <c r="B131" s="297"/>
    </row>
    <row r="132" spans="2:2">
      <c r="B132" s="297"/>
    </row>
    <row r="133" spans="2:2">
      <c r="B133" s="297"/>
    </row>
    <row r="134" spans="2:2">
      <c r="B134" s="297"/>
    </row>
    <row r="135" spans="2:2">
      <c r="B135" s="297"/>
    </row>
    <row r="136" spans="2:2">
      <c r="B136" s="297"/>
    </row>
    <row r="137" spans="2:2">
      <c r="B137" s="297"/>
    </row>
    <row r="138" spans="2:2">
      <c r="B138" s="297"/>
    </row>
    <row r="139" spans="2:2">
      <c r="B139" s="297"/>
    </row>
    <row r="140" spans="2:2">
      <c r="B140" s="297"/>
    </row>
    <row r="141" spans="2:2">
      <c r="B141" s="297"/>
    </row>
    <row r="142" spans="2:2">
      <c r="B142" s="297"/>
    </row>
    <row r="143" spans="2:2">
      <c r="B143" s="297"/>
    </row>
    <row r="144" spans="2:2">
      <c r="B144" s="297"/>
    </row>
    <row r="145" spans="2:2">
      <c r="B145" s="297"/>
    </row>
    <row r="146" spans="2:2">
      <c r="B146" s="297"/>
    </row>
    <row r="147" spans="2:2">
      <c r="B147" s="297"/>
    </row>
    <row r="148" spans="2:2">
      <c r="B148" s="297"/>
    </row>
    <row r="149" spans="2:2">
      <c r="B149" s="297"/>
    </row>
    <row r="150" spans="2:2">
      <c r="B150" s="297"/>
    </row>
    <row r="151" spans="2:2">
      <c r="B151" s="297"/>
    </row>
    <row r="152" spans="2:2">
      <c r="B152" s="297"/>
    </row>
    <row r="153" spans="2:2">
      <c r="B153" s="297"/>
    </row>
    <row r="154" spans="2:2">
      <c r="B154" s="297"/>
    </row>
    <row r="155" spans="2:2">
      <c r="B155" s="297"/>
    </row>
    <row r="156" spans="2:2">
      <c r="B156" s="297"/>
    </row>
    <row r="157" spans="2:2">
      <c r="B157" s="297"/>
    </row>
    <row r="158" spans="2:2">
      <c r="B158" s="297"/>
    </row>
    <row r="159" spans="2:2">
      <c r="B159" s="297"/>
    </row>
    <row r="160" spans="2:2">
      <c r="B160" s="297"/>
    </row>
    <row r="161" spans="2:2">
      <c r="B161" s="297"/>
    </row>
    <row r="162" spans="2:2">
      <c r="B162" s="297"/>
    </row>
    <row r="163" spans="2:2">
      <c r="B163" s="297"/>
    </row>
    <row r="164" spans="2:2">
      <c r="B164" s="297"/>
    </row>
    <row r="165" spans="2:2">
      <c r="B165" s="297"/>
    </row>
    <row r="166" spans="2:2">
      <c r="B166" s="297"/>
    </row>
    <row r="167" spans="2:2">
      <c r="B167" s="297"/>
    </row>
    <row r="168" spans="2:2">
      <c r="B168" s="297"/>
    </row>
    <row r="169" spans="2:2">
      <c r="B169" s="297"/>
    </row>
    <row r="170" spans="2:2">
      <c r="B170" s="297"/>
    </row>
    <row r="171" spans="2:2">
      <c r="B171" s="297"/>
    </row>
    <row r="172" spans="2:2">
      <c r="B172" s="297"/>
    </row>
    <row r="173" spans="2:2">
      <c r="B173" s="297"/>
    </row>
    <row r="174" spans="2:2">
      <c r="B174" s="297"/>
    </row>
    <row r="175" spans="2:2">
      <c r="B175" s="297"/>
    </row>
    <row r="176" spans="2:2">
      <c r="B176" s="297"/>
    </row>
    <row r="177" spans="2:2">
      <c r="B177" s="297"/>
    </row>
    <row r="178" spans="2:2">
      <c r="B178" s="297"/>
    </row>
    <row r="179" spans="2:2">
      <c r="B179" s="297"/>
    </row>
    <row r="180" spans="2:2">
      <c r="B180" s="297"/>
    </row>
    <row r="181" spans="2:2">
      <c r="B181" s="297"/>
    </row>
    <row r="182" spans="2:2">
      <c r="B182" s="297"/>
    </row>
    <row r="183" spans="2:2">
      <c r="B183" s="297"/>
    </row>
    <row r="184" spans="2:2">
      <c r="B184" s="297"/>
    </row>
    <row r="185" spans="2:2">
      <c r="B185" s="297"/>
    </row>
    <row r="186" spans="2:2">
      <c r="B186" s="297"/>
    </row>
    <row r="187" spans="2:2">
      <c r="B187" s="297"/>
    </row>
    <row r="188" spans="2:2">
      <c r="B188" s="297"/>
    </row>
    <row r="189" spans="2:2">
      <c r="B189" s="297"/>
    </row>
    <row r="190" spans="2:2">
      <c r="B190" s="297"/>
    </row>
    <row r="191" spans="2:2">
      <c r="B191" s="297"/>
    </row>
    <row r="192" spans="2:2">
      <c r="B192" s="297"/>
    </row>
    <row r="193" spans="2:2">
      <c r="B193" s="297"/>
    </row>
    <row r="194" spans="2:2">
      <c r="B194" s="297"/>
    </row>
    <row r="195" spans="2:2">
      <c r="B195" s="297"/>
    </row>
    <row r="196" spans="2:2">
      <c r="B196" s="297"/>
    </row>
    <row r="197" spans="2:2">
      <c r="B197" s="297"/>
    </row>
    <row r="198" spans="2:2">
      <c r="B198" s="297"/>
    </row>
    <row r="199" spans="2:2">
      <c r="B199" s="297"/>
    </row>
    <row r="200" spans="2:2">
      <c r="B200" s="297"/>
    </row>
    <row r="201" spans="2:2">
      <c r="B201" s="297"/>
    </row>
    <row r="202" spans="2:2">
      <c r="B202" s="297"/>
    </row>
  </sheetData>
  <mergeCells count="22">
    <mergeCell ref="A32:C32"/>
    <mergeCell ref="E32:H32"/>
    <mergeCell ref="J32:K32"/>
    <mergeCell ref="J33:K33"/>
    <mergeCell ref="B1:K1"/>
    <mergeCell ref="B7:H7"/>
    <mergeCell ref="B3:K3"/>
    <mergeCell ref="B2:K2"/>
    <mergeCell ref="C20:E20"/>
    <mergeCell ref="A31:C31"/>
    <mergeCell ref="E31:H31"/>
    <mergeCell ref="J31:K31"/>
    <mergeCell ref="D24:E24"/>
    <mergeCell ref="D23:E23"/>
    <mergeCell ref="B9:K9"/>
    <mergeCell ref="B13:H13"/>
    <mergeCell ref="B14:I14"/>
    <mergeCell ref="B17:E18"/>
    <mergeCell ref="F17:I18"/>
    <mergeCell ref="B19:D19"/>
    <mergeCell ref="F19:H19"/>
    <mergeCell ref="B26:C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G46"/>
  <sheetViews>
    <sheetView zoomScale="70" zoomScaleNormal="70" workbookViewId="0">
      <selection sqref="A1:F1"/>
    </sheetView>
  </sheetViews>
  <sheetFormatPr baseColWidth="10" defaultRowHeight="15.75"/>
  <cols>
    <col min="1" max="1" width="47.28515625" style="54" customWidth="1"/>
    <col min="2" max="2" width="30.7109375" style="54" customWidth="1"/>
    <col min="3" max="5" width="24.5703125" style="54" customWidth="1"/>
    <col min="6" max="6" width="36.28515625" style="54" customWidth="1"/>
    <col min="7" max="16384" width="11.42578125" style="54"/>
  </cols>
  <sheetData>
    <row r="1" spans="1:6" ht="21.75" thickBot="1">
      <c r="A1" s="394" t="s">
        <v>530</v>
      </c>
      <c r="B1" s="395"/>
      <c r="C1" s="395"/>
      <c r="D1" s="395"/>
      <c r="E1" s="395"/>
      <c r="F1" s="396"/>
    </row>
    <row r="2" spans="1:6" ht="16.5" thickBot="1">
      <c r="A2" s="401" t="s">
        <v>226</v>
      </c>
      <c r="B2" s="402"/>
      <c r="C2" s="403"/>
      <c r="D2" s="130"/>
      <c r="E2" s="130"/>
      <c r="F2" s="55" t="s">
        <v>260</v>
      </c>
    </row>
    <row r="3" spans="1:6">
      <c r="A3" s="404" t="s">
        <v>201</v>
      </c>
      <c r="B3" s="406"/>
      <c r="C3" s="407"/>
      <c r="D3" s="131"/>
      <c r="E3" s="131"/>
      <c r="F3" s="397" t="s">
        <v>228</v>
      </c>
    </row>
    <row r="4" spans="1:6" ht="16.5" thickBot="1">
      <c r="A4" s="405"/>
      <c r="B4" s="39"/>
      <c r="C4" s="40"/>
      <c r="D4" s="132"/>
      <c r="E4" s="132"/>
      <c r="F4" s="398"/>
    </row>
    <row r="5" spans="1:6" ht="16.5" thickBot="1">
      <c r="A5" s="42"/>
      <c r="B5" s="41"/>
      <c r="C5" s="41"/>
      <c r="D5" s="41"/>
      <c r="E5" s="41"/>
      <c r="F5" s="42"/>
    </row>
    <row r="6" spans="1:6" ht="31.5">
      <c r="A6" s="43" t="s">
        <v>232</v>
      </c>
      <c r="B6" s="45" t="s">
        <v>164</v>
      </c>
      <c r="C6" s="45" t="s">
        <v>168</v>
      </c>
      <c r="D6" s="133" t="s">
        <v>170</v>
      </c>
      <c r="E6" s="133"/>
      <c r="F6" s="241"/>
    </row>
    <row r="7" spans="1:6">
      <c r="A7" s="46" t="s">
        <v>233</v>
      </c>
      <c r="B7" s="47" t="s">
        <v>165</v>
      </c>
      <c r="C7" s="47" t="s">
        <v>165</v>
      </c>
      <c r="D7" s="47" t="s">
        <v>165</v>
      </c>
      <c r="E7" s="134"/>
      <c r="F7" s="242"/>
    </row>
    <row r="8" spans="1:6" ht="254.25" customHeight="1">
      <c r="A8" s="48" t="s">
        <v>234</v>
      </c>
      <c r="B8" s="56" t="s">
        <v>166</v>
      </c>
      <c r="C8" s="57" t="s">
        <v>169</v>
      </c>
      <c r="D8" s="135" t="s">
        <v>172</v>
      </c>
      <c r="E8" s="135"/>
      <c r="F8" s="242"/>
    </row>
    <row r="9" spans="1:6" ht="47.25">
      <c r="A9" s="48" t="s">
        <v>235</v>
      </c>
      <c r="B9" s="49" t="s">
        <v>167</v>
      </c>
      <c r="C9" s="49" t="s">
        <v>167</v>
      </c>
      <c r="D9" s="134" t="s">
        <v>171</v>
      </c>
      <c r="E9" s="134"/>
      <c r="F9" s="242"/>
    </row>
    <row r="10" spans="1:6">
      <c r="A10" s="48" t="s">
        <v>236</v>
      </c>
      <c r="B10" s="327">
        <v>33695141441</v>
      </c>
      <c r="C10" s="327">
        <f>5735465607+6948739941+8445934038+7889967735</f>
        <v>29020107321</v>
      </c>
      <c r="D10" s="332">
        <v>5809400000</v>
      </c>
      <c r="E10" s="136"/>
      <c r="F10" s="242"/>
    </row>
    <row r="11" spans="1:6">
      <c r="A11" s="48" t="s">
        <v>237</v>
      </c>
      <c r="B11" s="328">
        <v>1</v>
      </c>
      <c r="C11" s="328">
        <v>1</v>
      </c>
      <c r="D11" s="328">
        <v>1</v>
      </c>
      <c r="E11" s="335"/>
      <c r="F11" s="242"/>
    </row>
    <row r="12" spans="1:6" ht="31.5">
      <c r="A12" s="52" t="s">
        <v>238</v>
      </c>
      <c r="B12" s="327">
        <f>B11*B10</f>
        <v>33695141441</v>
      </c>
      <c r="C12" s="327">
        <f>C11*C10</f>
        <v>29020107321</v>
      </c>
      <c r="D12" s="327">
        <f>D11*D10</f>
        <v>5809400000</v>
      </c>
      <c r="E12" s="136"/>
      <c r="F12" s="242"/>
    </row>
    <row r="13" spans="1:6">
      <c r="A13" s="48" t="s">
        <v>239</v>
      </c>
      <c r="B13" s="327">
        <f>B10*B11</f>
        <v>33695141441</v>
      </c>
      <c r="C13" s="327">
        <f>C10*C11</f>
        <v>29020107321</v>
      </c>
      <c r="D13" s="327">
        <f>D10*D11</f>
        <v>5809400000</v>
      </c>
      <c r="E13" s="136"/>
      <c r="F13" s="242"/>
    </row>
    <row r="14" spans="1:6" ht="31.5">
      <c r="A14" s="52" t="s">
        <v>240</v>
      </c>
      <c r="B14" s="327">
        <f>B13*B11</f>
        <v>33695141441</v>
      </c>
      <c r="C14" s="327">
        <f>C13*C11</f>
        <v>29020107321</v>
      </c>
      <c r="D14" s="327">
        <f>D13*D11</f>
        <v>5809400000</v>
      </c>
      <c r="E14" s="136"/>
      <c r="F14" s="242"/>
    </row>
    <row r="15" spans="1:6" ht="31.5">
      <c r="A15" s="52" t="s">
        <v>241</v>
      </c>
      <c r="B15" s="328">
        <f>B14*100%/B12</f>
        <v>1</v>
      </c>
      <c r="C15" s="328">
        <f>C14*100%/C12</f>
        <v>1</v>
      </c>
      <c r="D15" s="328">
        <f>D14*100%/D12</f>
        <v>1</v>
      </c>
      <c r="E15" s="335"/>
      <c r="F15" s="242"/>
    </row>
    <row r="16" spans="1:6" ht="31.5">
      <c r="A16" s="52" t="s">
        <v>242</v>
      </c>
      <c r="B16" s="329">
        <f>+B14/B34</f>
        <v>88322.782283093053</v>
      </c>
      <c r="C16" s="329">
        <f>+C14/B36</f>
        <v>87409.961810240959</v>
      </c>
      <c r="D16" s="329">
        <f>D14/B26</f>
        <v>9854.7921967769289</v>
      </c>
      <c r="E16" s="336"/>
      <c r="F16" s="242"/>
    </row>
    <row r="17" spans="1:6" ht="31.5">
      <c r="A17" s="52" t="s">
        <v>243</v>
      </c>
      <c r="B17" s="327">
        <f>+B16</f>
        <v>88322.782283093053</v>
      </c>
      <c r="C17" s="327">
        <f>C16+B17</f>
        <v>175732.74409333401</v>
      </c>
      <c r="D17" s="327">
        <f>D16+C17</f>
        <v>185587.53629011093</v>
      </c>
      <c r="E17" s="333" t="str">
        <f>IF(D17&gt;=10800,"CUMPLE","NO CUMPLE")</f>
        <v>CUMPLE</v>
      </c>
      <c r="F17" s="243"/>
    </row>
    <row r="18" spans="1:6">
      <c r="A18" s="48" t="s">
        <v>244</v>
      </c>
      <c r="B18" s="330">
        <v>38572</v>
      </c>
      <c r="C18" s="330">
        <v>37834</v>
      </c>
      <c r="D18" s="330">
        <v>40395</v>
      </c>
      <c r="E18" s="229"/>
      <c r="F18" s="242"/>
    </row>
    <row r="19" spans="1:6">
      <c r="A19" s="48" t="s">
        <v>248</v>
      </c>
      <c r="B19" s="331" t="str">
        <f>IF(B18&gt;=34302,"CUMPLE","NO CUMPLE")</f>
        <v>CUMPLE</v>
      </c>
      <c r="C19" s="331" t="str">
        <f>IF(C18&gt;=34302,"CUMPLE","NO CUMPLE")</f>
        <v>CUMPLE</v>
      </c>
      <c r="D19" s="331" t="str">
        <f>IF(D18&gt;=34302,"CUMPLE","NO CUMPLE")</f>
        <v>CUMPLE</v>
      </c>
      <c r="E19" s="334" t="s">
        <v>245</v>
      </c>
      <c r="F19" s="242"/>
    </row>
    <row r="20" spans="1:6">
      <c r="A20" s="48" t="s">
        <v>246</v>
      </c>
      <c r="B20" s="330">
        <v>41894</v>
      </c>
      <c r="C20" s="330">
        <v>41456</v>
      </c>
      <c r="D20" s="330">
        <v>41486</v>
      </c>
      <c r="E20" s="231" t="s">
        <v>245</v>
      </c>
      <c r="F20" s="242"/>
    </row>
    <row r="21" spans="1:6" ht="63.75" thickBot="1">
      <c r="A21" s="325" t="s">
        <v>457</v>
      </c>
      <c r="B21" s="340" t="s">
        <v>462</v>
      </c>
      <c r="C21" s="341" t="s">
        <v>463</v>
      </c>
      <c r="D21" s="340" t="s">
        <v>464</v>
      </c>
      <c r="E21" s="337"/>
      <c r="F21" s="242"/>
    </row>
    <row r="22" spans="1:6" ht="21.75" thickBot="1">
      <c r="A22" s="53"/>
      <c r="B22" s="399"/>
      <c r="C22" s="400"/>
      <c r="D22" s="116"/>
      <c r="E22" s="116"/>
      <c r="F22" s="532" t="s">
        <v>260</v>
      </c>
    </row>
    <row r="24" spans="1:6">
      <c r="A24" s="533"/>
      <c r="B24" s="533"/>
    </row>
    <row r="25" spans="1:6" ht="18.75">
      <c r="A25" s="537" t="s">
        <v>512</v>
      </c>
      <c r="B25" s="537"/>
    </row>
    <row r="26" spans="1:6">
      <c r="A26" s="534">
        <v>2013</v>
      </c>
      <c r="B26" s="535">
        <v>589500</v>
      </c>
    </row>
    <row r="27" spans="1:6">
      <c r="A27" s="536">
        <v>2012</v>
      </c>
      <c r="B27" s="535">
        <v>566700</v>
      </c>
    </row>
    <row r="28" spans="1:6">
      <c r="A28" s="536">
        <v>2011</v>
      </c>
      <c r="B28" s="535">
        <v>535600</v>
      </c>
    </row>
    <row r="29" spans="1:6">
      <c r="A29" s="536">
        <v>2010</v>
      </c>
      <c r="B29" s="535">
        <v>515000</v>
      </c>
    </row>
    <row r="30" spans="1:6">
      <c r="A30" s="536">
        <v>2009</v>
      </c>
      <c r="B30" s="535">
        <v>496900</v>
      </c>
    </row>
    <row r="31" spans="1:6">
      <c r="A31" s="536">
        <v>2008</v>
      </c>
      <c r="B31" s="535">
        <v>461500</v>
      </c>
    </row>
    <row r="32" spans="1:6">
      <c r="A32" s="536">
        <v>2007</v>
      </c>
      <c r="B32" s="535">
        <v>433700</v>
      </c>
    </row>
    <row r="33" spans="1:7">
      <c r="A33" s="536">
        <v>2006</v>
      </c>
      <c r="B33" s="535">
        <v>408000</v>
      </c>
    </row>
    <row r="34" spans="1:7">
      <c r="A34" s="536">
        <v>2005</v>
      </c>
      <c r="B34" s="535">
        <v>381500</v>
      </c>
    </row>
    <row r="35" spans="1:7">
      <c r="A35" s="536">
        <v>2004</v>
      </c>
      <c r="B35" s="535">
        <v>358000</v>
      </c>
    </row>
    <row r="36" spans="1:7">
      <c r="A36" s="536">
        <v>2003</v>
      </c>
      <c r="B36" s="535">
        <v>332000</v>
      </c>
    </row>
    <row r="37" spans="1:7">
      <c r="A37" s="536">
        <v>2002</v>
      </c>
      <c r="B37" s="535">
        <v>309000</v>
      </c>
    </row>
    <row r="42" spans="1:7" s="539" customFormat="1"/>
    <row r="43" spans="1:7" s="539" customFormat="1">
      <c r="A43" s="540" t="s">
        <v>506</v>
      </c>
      <c r="B43" s="541"/>
      <c r="C43" s="542" t="s">
        <v>506</v>
      </c>
      <c r="D43" s="542"/>
      <c r="E43" s="541"/>
      <c r="F43" s="542" t="s">
        <v>506</v>
      </c>
      <c r="G43" s="542"/>
    </row>
    <row r="44" spans="1:7" s="539" customFormat="1">
      <c r="A44" s="543" t="s">
        <v>507</v>
      </c>
      <c r="C44" s="544" t="s">
        <v>508</v>
      </c>
      <c r="D44" s="544"/>
      <c r="F44" s="544" t="s">
        <v>509</v>
      </c>
      <c r="G44" s="544"/>
    </row>
    <row r="45" spans="1:7" s="539" customFormat="1">
      <c r="A45" s="545" t="s">
        <v>510</v>
      </c>
      <c r="C45" s="546" t="s">
        <v>511</v>
      </c>
      <c r="D45" s="546"/>
      <c r="F45" s="547" t="s">
        <v>511</v>
      </c>
      <c r="G45" s="547"/>
    </row>
    <row r="46" spans="1:7" s="539" customFormat="1"/>
  </sheetData>
  <mergeCells count="13">
    <mergeCell ref="C45:D45"/>
    <mergeCell ref="A24:B24"/>
    <mergeCell ref="A25:B25"/>
    <mergeCell ref="C43:D43"/>
    <mergeCell ref="F43:G43"/>
    <mergeCell ref="C44:D44"/>
    <mergeCell ref="F44:G44"/>
    <mergeCell ref="A1:F1"/>
    <mergeCell ref="F3:F4"/>
    <mergeCell ref="B22:C22"/>
    <mergeCell ref="A2:C2"/>
    <mergeCell ref="A3:A4"/>
    <mergeCell ref="B3:C3"/>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67"/>
  <sheetViews>
    <sheetView workbookViewId="0">
      <selection activeCell="D17" sqref="D17"/>
    </sheetView>
  </sheetViews>
  <sheetFormatPr baseColWidth="10" defaultRowHeight="15"/>
  <cols>
    <col min="1" max="1" width="4" bestFit="1" customWidth="1"/>
    <col min="2" max="2" width="57.7109375" bestFit="1" customWidth="1"/>
    <col min="3" max="3" width="9" bestFit="1" customWidth="1"/>
    <col min="4" max="4" width="47.140625" bestFit="1" customWidth="1"/>
    <col min="5" max="5" width="27.7109375" customWidth="1"/>
    <col min="6" max="6" width="19.7109375" customWidth="1"/>
  </cols>
  <sheetData>
    <row r="1" spans="1:6" ht="15.75" thickBot="1">
      <c r="A1" s="637" t="s">
        <v>504</v>
      </c>
      <c r="B1" s="637"/>
      <c r="C1" s="637"/>
      <c r="D1" s="637"/>
      <c r="E1" s="637"/>
      <c r="F1" s="637"/>
    </row>
    <row r="2" spans="1:6">
      <c r="A2" s="59" t="s">
        <v>249</v>
      </c>
      <c r="B2" s="60" t="s">
        <v>250</v>
      </c>
      <c r="C2" s="61" t="s">
        <v>202</v>
      </c>
      <c r="D2" s="61" t="s">
        <v>465</v>
      </c>
      <c r="E2" s="61" t="s">
        <v>251</v>
      </c>
      <c r="F2" s="348" t="s">
        <v>200</v>
      </c>
    </row>
    <row r="3" spans="1:6" ht="15.75" thickBot="1">
      <c r="A3" s="63"/>
      <c r="B3" s="64"/>
      <c r="C3" s="65"/>
      <c r="D3" s="65"/>
      <c r="E3" s="342"/>
      <c r="F3" s="349"/>
    </row>
    <row r="4" spans="1:6">
      <c r="A4" s="67"/>
      <c r="B4" s="68" t="s">
        <v>252</v>
      </c>
      <c r="C4" s="69"/>
      <c r="D4" s="69" t="s">
        <v>345</v>
      </c>
      <c r="E4" s="343"/>
      <c r="F4" s="350"/>
    </row>
    <row r="5" spans="1:6">
      <c r="A5" s="71" t="s">
        <v>253</v>
      </c>
      <c r="B5" s="72" t="s">
        <v>259</v>
      </c>
      <c r="C5" s="73"/>
      <c r="D5" s="73" t="s">
        <v>380</v>
      </c>
      <c r="E5" s="344"/>
      <c r="F5" s="350"/>
    </row>
    <row r="6" spans="1:6" ht="30" customHeight="1">
      <c r="A6" s="75"/>
      <c r="B6" s="82" t="s">
        <v>261</v>
      </c>
      <c r="C6" s="83">
        <v>22</v>
      </c>
      <c r="D6" s="77"/>
      <c r="E6" s="345" t="s">
        <v>260</v>
      </c>
      <c r="F6" s="349"/>
    </row>
    <row r="7" spans="1:6" ht="30" customHeight="1">
      <c r="A7" s="75"/>
      <c r="B7" s="88" t="s">
        <v>353</v>
      </c>
      <c r="C7" s="87">
        <v>32</v>
      </c>
      <c r="D7" s="80" t="s">
        <v>186</v>
      </c>
      <c r="E7" s="345" t="s">
        <v>260</v>
      </c>
      <c r="F7" s="349"/>
    </row>
    <row r="8" spans="1:6">
      <c r="A8" s="75"/>
      <c r="B8" s="76" t="s">
        <v>349</v>
      </c>
      <c r="C8" s="86">
        <v>31</v>
      </c>
      <c r="D8" s="80" t="s">
        <v>187</v>
      </c>
      <c r="E8" s="345" t="s">
        <v>260</v>
      </c>
      <c r="F8" s="349"/>
    </row>
    <row r="9" spans="1:6">
      <c r="A9" s="75"/>
      <c r="B9" s="81" t="s">
        <v>262</v>
      </c>
      <c r="C9" s="86">
        <v>30</v>
      </c>
      <c r="D9" s="79" t="s">
        <v>466</v>
      </c>
      <c r="E9" s="83" t="s">
        <v>260</v>
      </c>
      <c r="F9" s="349"/>
    </row>
    <row r="10" spans="1:6" ht="15.75" thickBot="1">
      <c r="A10" s="101"/>
      <c r="B10" s="102" t="s">
        <v>263</v>
      </c>
      <c r="C10" s="103">
        <v>30</v>
      </c>
      <c r="D10" s="173" t="s">
        <v>188</v>
      </c>
      <c r="E10" s="346" t="s">
        <v>260</v>
      </c>
      <c r="F10" s="349"/>
    </row>
    <row r="11" spans="1:6">
      <c r="A11" s="71" t="s">
        <v>255</v>
      </c>
      <c r="B11" s="72" t="s">
        <v>264</v>
      </c>
      <c r="C11" s="73"/>
      <c r="D11" s="73" t="s">
        <v>381</v>
      </c>
      <c r="E11" s="344"/>
      <c r="F11" s="349"/>
    </row>
    <row r="12" spans="1:6" ht="30">
      <c r="A12" s="75"/>
      <c r="B12" s="82" t="s">
        <v>261</v>
      </c>
      <c r="C12" s="83" t="s">
        <v>191</v>
      </c>
      <c r="D12" s="77"/>
      <c r="E12" s="345" t="s">
        <v>260</v>
      </c>
      <c r="F12" s="349"/>
    </row>
    <row r="13" spans="1:6">
      <c r="A13" s="75"/>
      <c r="B13" s="88" t="s">
        <v>353</v>
      </c>
      <c r="C13" s="106">
        <v>41</v>
      </c>
      <c r="D13" s="80" t="s">
        <v>189</v>
      </c>
      <c r="E13" s="345" t="s">
        <v>260</v>
      </c>
      <c r="F13" s="349"/>
    </row>
    <row r="14" spans="1:6" ht="26.25">
      <c r="A14" s="75"/>
      <c r="B14" s="76" t="s">
        <v>349</v>
      </c>
      <c r="C14" s="86">
        <v>42</v>
      </c>
      <c r="D14" s="352" t="s">
        <v>194</v>
      </c>
      <c r="E14" s="345"/>
      <c r="F14" t="s">
        <v>73</v>
      </c>
    </row>
    <row r="15" spans="1:6">
      <c r="A15" s="75"/>
      <c r="B15" s="81" t="s">
        <v>262</v>
      </c>
      <c r="C15" s="86">
        <v>40</v>
      </c>
      <c r="D15" s="79" t="s">
        <v>467</v>
      </c>
      <c r="E15" s="83" t="s">
        <v>260</v>
      </c>
      <c r="F15" s="349"/>
    </row>
    <row r="16" spans="1:6" ht="15.75" thickBot="1">
      <c r="A16" s="101"/>
      <c r="B16" s="102" t="s">
        <v>263</v>
      </c>
      <c r="C16" s="103">
        <v>40</v>
      </c>
      <c r="D16" s="104" t="s">
        <v>190</v>
      </c>
      <c r="E16" s="346" t="s">
        <v>260</v>
      </c>
      <c r="F16" s="349"/>
    </row>
    <row r="17" spans="1:6">
      <c r="A17" s="71" t="s">
        <v>257</v>
      </c>
      <c r="B17" s="72" t="s">
        <v>265</v>
      </c>
      <c r="C17" s="73"/>
      <c r="D17" s="73" t="s">
        <v>468</v>
      </c>
      <c r="E17" s="344"/>
      <c r="F17" s="349"/>
    </row>
    <row r="18" spans="1:6" ht="30">
      <c r="A18" s="75"/>
      <c r="B18" s="82" t="s">
        <v>261</v>
      </c>
      <c r="C18" s="83" t="s">
        <v>192</v>
      </c>
      <c r="D18" s="77"/>
      <c r="E18" s="345" t="s">
        <v>260</v>
      </c>
      <c r="F18" s="349"/>
    </row>
    <row r="19" spans="1:6" ht="26.25">
      <c r="A19" s="75"/>
      <c r="B19" s="88" t="s">
        <v>353</v>
      </c>
      <c r="C19" s="106">
        <v>53</v>
      </c>
      <c r="D19" s="80" t="s">
        <v>195</v>
      </c>
      <c r="E19" s="345" t="s">
        <v>260</v>
      </c>
      <c r="F19" s="349"/>
    </row>
    <row r="20" spans="1:6">
      <c r="A20" s="75"/>
      <c r="B20" s="76" t="s">
        <v>349</v>
      </c>
      <c r="C20" s="78"/>
      <c r="D20" s="80" t="s">
        <v>461</v>
      </c>
      <c r="E20" s="345"/>
      <c r="F20" s="349"/>
    </row>
    <row r="21" spans="1:6">
      <c r="A21" s="75"/>
      <c r="B21" s="81" t="s">
        <v>262</v>
      </c>
      <c r="C21" s="86">
        <v>52</v>
      </c>
      <c r="D21" s="79" t="s">
        <v>467</v>
      </c>
      <c r="E21" s="83" t="s">
        <v>260</v>
      </c>
      <c r="F21" s="349"/>
    </row>
    <row r="22" spans="1:6" ht="27" thickBot="1">
      <c r="A22" s="101"/>
      <c r="B22" s="102" t="s">
        <v>263</v>
      </c>
      <c r="C22" s="107">
        <v>52</v>
      </c>
      <c r="D22" s="104" t="s">
        <v>193</v>
      </c>
      <c r="E22" s="346" t="s">
        <v>260</v>
      </c>
      <c r="F22" s="349"/>
    </row>
    <row r="23" spans="1:6">
      <c r="A23" s="71" t="s">
        <v>257</v>
      </c>
      <c r="B23" s="72" t="s">
        <v>256</v>
      </c>
      <c r="C23" s="73"/>
      <c r="D23" s="73" t="s">
        <v>469</v>
      </c>
      <c r="E23" s="344"/>
      <c r="F23" s="349"/>
    </row>
    <row r="24" spans="1:6" ht="30">
      <c r="A24" s="75"/>
      <c r="B24" s="82" t="s">
        <v>261</v>
      </c>
      <c r="C24" s="83" t="s">
        <v>196</v>
      </c>
      <c r="D24" s="77"/>
      <c r="E24" s="345" t="s">
        <v>260</v>
      </c>
      <c r="F24" s="349"/>
    </row>
    <row r="25" spans="1:6" ht="26.25">
      <c r="A25" s="75"/>
      <c r="B25" s="88" t="s">
        <v>353</v>
      </c>
      <c r="C25" s="106" t="s">
        <v>198</v>
      </c>
      <c r="D25" s="80" t="s">
        <v>197</v>
      </c>
      <c r="E25" s="345" t="s">
        <v>260</v>
      </c>
      <c r="F25" s="349"/>
    </row>
    <row r="26" spans="1:6">
      <c r="A26" s="75"/>
      <c r="B26" s="76" t="s">
        <v>349</v>
      </c>
      <c r="C26" s="78"/>
      <c r="D26" s="80" t="s">
        <v>254</v>
      </c>
      <c r="E26" s="345"/>
      <c r="F26" s="349"/>
    </row>
    <row r="27" spans="1:6">
      <c r="A27" s="75"/>
      <c r="B27" s="81" t="s">
        <v>262</v>
      </c>
      <c r="C27" s="86">
        <v>59</v>
      </c>
      <c r="D27" s="79" t="s">
        <v>467</v>
      </c>
      <c r="E27" s="83" t="s">
        <v>260</v>
      </c>
      <c r="F27" s="349"/>
    </row>
    <row r="28" spans="1:6" ht="29.25" customHeight="1" thickBot="1">
      <c r="A28" s="101"/>
      <c r="B28" s="112" t="s">
        <v>263</v>
      </c>
      <c r="C28" s="107">
        <v>59</v>
      </c>
      <c r="D28" s="104" t="s">
        <v>199</v>
      </c>
      <c r="E28" s="346" t="s">
        <v>260</v>
      </c>
      <c r="F28" s="349"/>
    </row>
    <row r="29" spans="1:6" ht="15.75" thickBot="1">
      <c r="A29" s="92"/>
      <c r="B29" s="96"/>
      <c r="C29" s="94"/>
      <c r="D29" s="94"/>
      <c r="E29" s="95"/>
      <c r="F29" s="349"/>
    </row>
    <row r="30" spans="1:6" ht="15.75" thickBot="1">
      <c r="A30" s="108"/>
      <c r="B30" s="109" t="s">
        <v>266</v>
      </c>
      <c r="C30" s="110">
        <v>70</v>
      </c>
      <c r="D30" s="111"/>
      <c r="E30" s="347" t="s">
        <v>260</v>
      </c>
      <c r="F30" s="351"/>
    </row>
    <row r="31" spans="1:6">
      <c r="A31" s="92"/>
      <c r="B31" s="93"/>
      <c r="C31" s="94"/>
      <c r="D31" s="94"/>
      <c r="E31" s="6"/>
    </row>
    <row r="32" spans="1:6">
      <c r="A32" s="92"/>
      <c r="B32" s="96"/>
      <c r="C32" s="94"/>
      <c r="D32" s="97"/>
      <c r="E32" s="6"/>
    </row>
    <row r="33" spans="1:9">
      <c r="A33" s="250"/>
      <c r="B33" s="251"/>
      <c r="C33" s="253"/>
      <c r="D33" s="253"/>
      <c r="E33" s="252"/>
      <c r="F33" s="252"/>
    </row>
    <row r="34" spans="1:9" ht="15.75">
      <c r="A34" s="548" t="s">
        <v>506</v>
      </c>
      <c r="B34" s="548"/>
      <c r="C34" s="542" t="s">
        <v>506</v>
      </c>
      <c r="D34" s="542"/>
      <c r="E34" s="548" t="s">
        <v>506</v>
      </c>
      <c r="F34" s="548"/>
      <c r="G34" s="549"/>
      <c r="H34" s="539"/>
      <c r="I34" s="539"/>
    </row>
    <row r="35" spans="1:9" ht="15.75">
      <c r="A35" s="546" t="s">
        <v>507</v>
      </c>
      <c r="B35" s="546"/>
      <c r="C35" s="544" t="s">
        <v>508</v>
      </c>
      <c r="D35" s="544"/>
      <c r="E35" s="546" t="s">
        <v>509</v>
      </c>
      <c r="F35" s="546"/>
      <c r="G35" s="547"/>
      <c r="H35" s="539"/>
      <c r="I35" s="539"/>
    </row>
    <row r="36" spans="1:9" ht="15.75">
      <c r="A36" s="546" t="s">
        <v>510</v>
      </c>
      <c r="B36" s="546"/>
      <c r="C36" s="546" t="s">
        <v>511</v>
      </c>
      <c r="D36" s="546"/>
      <c r="E36" s="546" t="s">
        <v>511</v>
      </c>
      <c r="F36" s="546"/>
      <c r="G36" s="547"/>
      <c r="H36" s="539"/>
      <c r="I36" s="539"/>
    </row>
    <row r="37" spans="1:9">
      <c r="A37" s="92"/>
      <c r="B37" s="93"/>
      <c r="C37" s="95"/>
      <c r="D37" s="94"/>
      <c r="E37" s="94"/>
    </row>
    <row r="38" spans="1:9">
      <c r="A38" s="92"/>
      <c r="B38" s="96"/>
      <c r="C38" s="95"/>
      <c r="D38" s="95"/>
      <c r="E38" s="94"/>
    </row>
    <row r="39" spans="1:9">
      <c r="A39" s="89"/>
      <c r="B39" s="90"/>
      <c r="C39" s="89"/>
      <c r="D39" s="89"/>
      <c r="E39" s="91"/>
    </row>
    <row r="40" spans="1:9">
      <c r="A40" s="92"/>
      <c r="B40" s="93"/>
      <c r="C40" s="95"/>
      <c r="D40" s="95"/>
      <c r="E40" s="95"/>
    </row>
    <row r="41" spans="1:9">
      <c r="A41" s="92"/>
      <c r="B41" s="96"/>
      <c r="C41" s="95"/>
      <c r="D41" s="94"/>
      <c r="E41" s="94"/>
    </row>
    <row r="42" spans="1:9">
      <c r="A42" s="92"/>
      <c r="B42" s="96"/>
      <c r="C42" s="95"/>
      <c r="D42" s="94"/>
      <c r="E42" s="94"/>
    </row>
    <row r="43" spans="1:9">
      <c r="A43" s="92"/>
      <c r="B43" s="96"/>
      <c r="C43" s="95"/>
      <c r="D43" s="94"/>
      <c r="E43" s="94"/>
    </row>
    <row r="44" spans="1:9">
      <c r="A44" s="92"/>
      <c r="B44" s="93"/>
      <c r="C44" s="95"/>
      <c r="D44" s="94"/>
      <c r="E44" s="94"/>
    </row>
    <row r="45" spans="1:9">
      <c r="A45" s="92"/>
      <c r="B45" s="93"/>
      <c r="C45" s="95"/>
      <c r="D45" s="94"/>
      <c r="E45" s="6"/>
    </row>
    <row r="46" spans="1:9">
      <c r="A46" s="92"/>
      <c r="B46" s="96"/>
      <c r="C46" s="95"/>
      <c r="D46" s="94"/>
      <c r="E46" s="6"/>
    </row>
    <row r="47" spans="1:9">
      <c r="A47" s="92"/>
      <c r="B47" s="93"/>
      <c r="C47" s="95"/>
      <c r="D47" s="98"/>
      <c r="E47" s="6"/>
    </row>
    <row r="48" spans="1:9">
      <c r="A48" s="92"/>
      <c r="B48" s="96"/>
      <c r="C48" s="95"/>
      <c r="D48" s="98"/>
      <c r="E48" s="6"/>
    </row>
    <row r="49" spans="1:5">
      <c r="A49" s="92"/>
      <c r="B49" s="93"/>
      <c r="C49" s="95"/>
      <c r="D49" s="94"/>
      <c r="E49" s="94"/>
    </row>
    <row r="50" spans="1:5">
      <c r="A50" s="92"/>
      <c r="B50" s="96"/>
      <c r="C50" s="95"/>
      <c r="D50" s="94"/>
      <c r="E50" s="94"/>
    </row>
    <row r="51" spans="1:5">
      <c r="A51" s="92"/>
      <c r="B51" s="93"/>
      <c r="C51" s="95"/>
      <c r="D51" s="94"/>
      <c r="E51" s="94"/>
    </row>
    <row r="52" spans="1:5">
      <c r="A52" s="92"/>
      <c r="B52" s="96"/>
      <c r="C52" s="95"/>
      <c r="D52" s="94"/>
      <c r="E52" s="94"/>
    </row>
    <row r="53" spans="1:5">
      <c r="A53" s="89"/>
      <c r="B53" s="90"/>
      <c r="C53" s="89"/>
      <c r="D53" s="89"/>
      <c r="E53" s="91"/>
    </row>
    <row r="54" spans="1:5">
      <c r="A54" s="92"/>
      <c r="B54" s="93"/>
      <c r="C54" s="94"/>
      <c r="D54" s="94"/>
      <c r="E54" s="95"/>
    </row>
    <row r="55" spans="1:5">
      <c r="A55" s="92"/>
      <c r="B55" s="96"/>
      <c r="C55" s="94"/>
      <c r="D55" s="94"/>
      <c r="E55" s="95"/>
    </row>
    <row r="56" spans="1:5">
      <c r="A56" s="92"/>
      <c r="B56" s="96"/>
      <c r="C56" s="94"/>
      <c r="D56" s="94"/>
      <c r="E56" s="95"/>
    </row>
    <row r="57" spans="1:5">
      <c r="A57" s="92"/>
      <c r="B57" s="96"/>
      <c r="C57" s="94"/>
      <c r="D57" s="94"/>
      <c r="E57" s="95"/>
    </row>
    <row r="58" spans="1:5">
      <c r="A58" s="92"/>
      <c r="B58" s="93"/>
      <c r="C58" s="94"/>
      <c r="D58" s="94"/>
      <c r="E58" s="95"/>
    </row>
    <row r="59" spans="1:5">
      <c r="A59" s="92"/>
      <c r="B59" s="93"/>
      <c r="C59" s="94"/>
      <c r="D59" s="94"/>
      <c r="E59" s="6"/>
    </row>
    <row r="60" spans="1:5">
      <c r="A60" s="92"/>
      <c r="B60" s="96"/>
      <c r="C60" s="94"/>
      <c r="D60" s="97"/>
      <c r="E60" s="6"/>
    </row>
    <row r="61" spans="1:5">
      <c r="A61" s="92"/>
      <c r="B61" s="93"/>
      <c r="C61" s="95"/>
      <c r="D61" s="95"/>
      <c r="E61" s="6"/>
    </row>
    <row r="62" spans="1:5">
      <c r="A62" s="92"/>
      <c r="B62" s="96"/>
      <c r="C62" s="95"/>
      <c r="D62" s="95"/>
      <c r="E62" s="6"/>
    </row>
    <row r="63" spans="1:5">
      <c r="A63" s="92"/>
      <c r="B63" s="93"/>
      <c r="C63" s="95"/>
      <c r="D63" s="95"/>
      <c r="E63" s="94"/>
    </row>
    <row r="64" spans="1:5">
      <c r="A64" s="92"/>
      <c r="B64" s="96"/>
      <c r="C64" s="95"/>
      <c r="D64" s="95"/>
      <c r="E64" s="94"/>
    </row>
    <row r="65" spans="1:5">
      <c r="A65" s="92"/>
      <c r="B65" s="93"/>
      <c r="C65" s="95"/>
      <c r="D65" s="94"/>
      <c r="E65" s="95"/>
    </row>
    <row r="66" spans="1:5">
      <c r="A66" s="92"/>
      <c r="B66" s="96"/>
      <c r="C66" s="95"/>
      <c r="D66" s="95"/>
      <c r="E66" s="94"/>
    </row>
    <row r="67" spans="1:5">
      <c r="A67" s="99"/>
      <c r="B67" s="90"/>
      <c r="C67" s="95"/>
      <c r="D67" s="95"/>
      <c r="E67" s="100"/>
    </row>
  </sheetData>
  <mergeCells count="10">
    <mergeCell ref="A36:B36"/>
    <mergeCell ref="C36:D36"/>
    <mergeCell ref="E36:F36"/>
    <mergeCell ref="A1:F1"/>
    <mergeCell ref="A34:B34"/>
    <mergeCell ref="C34:D34"/>
    <mergeCell ref="E34:F34"/>
    <mergeCell ref="A35:B35"/>
    <mergeCell ref="C35:D35"/>
    <mergeCell ref="E35:F35"/>
  </mergeCells>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238"/>
  <sheetViews>
    <sheetView zoomScale="70" zoomScaleNormal="70" workbookViewId="0">
      <selection activeCell="A2" sqref="A2:K2"/>
    </sheetView>
  </sheetViews>
  <sheetFormatPr baseColWidth="10" defaultRowHeight="12.75"/>
  <cols>
    <col min="1" max="1" width="28.85546875" style="175" customWidth="1"/>
    <col min="2" max="4" width="11.42578125" style="175"/>
    <col min="5" max="5" width="25.7109375" style="175" customWidth="1"/>
    <col min="6" max="6" width="19" style="564" customWidth="1"/>
    <col min="7" max="7" width="11.42578125" style="564"/>
    <col min="8" max="8" width="28.28515625" style="564" customWidth="1"/>
    <col min="9" max="9" width="21.7109375" style="564" customWidth="1"/>
    <col min="10" max="10" width="21.5703125" style="564" customWidth="1"/>
    <col min="11" max="11" width="37.7109375" style="564" customWidth="1"/>
    <col min="12" max="12" width="16.28515625" style="564" customWidth="1"/>
    <col min="13" max="16384" width="11.42578125" style="175"/>
  </cols>
  <sheetData>
    <row r="1" spans="1:15" s="550" customFormat="1" ht="27" customHeight="1">
      <c r="A1" s="426" t="s">
        <v>531</v>
      </c>
      <c r="B1" s="426"/>
      <c r="C1" s="426"/>
      <c r="D1" s="426"/>
      <c r="E1" s="426"/>
      <c r="F1" s="426"/>
      <c r="G1" s="426"/>
      <c r="H1" s="426"/>
      <c r="I1" s="426"/>
      <c r="J1" s="426"/>
      <c r="K1" s="426"/>
      <c r="L1" s="174"/>
      <c r="M1" s="174"/>
      <c r="N1" s="174"/>
      <c r="O1" s="174"/>
    </row>
    <row r="2" spans="1:15" s="550" customFormat="1" ht="42" customHeight="1">
      <c r="A2" s="427" t="s">
        <v>459</v>
      </c>
      <c r="B2" s="428"/>
      <c r="C2" s="428"/>
      <c r="D2" s="428"/>
      <c r="E2" s="428"/>
      <c r="F2" s="428"/>
      <c r="G2" s="428"/>
      <c r="H2" s="428"/>
      <c r="I2" s="428"/>
      <c r="J2" s="428"/>
      <c r="K2" s="428"/>
      <c r="L2" s="174"/>
      <c r="M2" s="174"/>
      <c r="N2" s="174"/>
      <c r="O2" s="174"/>
    </row>
    <row r="3" spans="1:15" ht="33" customHeight="1">
      <c r="A3" s="551"/>
      <c r="B3" s="552"/>
      <c r="C3" s="552"/>
      <c r="D3" s="552"/>
      <c r="E3" s="552"/>
      <c r="F3" s="552"/>
      <c r="G3" s="552"/>
      <c r="H3" s="552"/>
      <c r="I3" s="552"/>
      <c r="J3" s="552"/>
      <c r="K3" s="552"/>
      <c r="L3" s="552"/>
    </row>
    <row r="4" spans="1:15">
      <c r="A4" s="412" t="s">
        <v>267</v>
      </c>
      <c r="B4" s="413"/>
      <c r="C4" s="413"/>
      <c r="D4" s="413"/>
      <c r="E4" s="413"/>
      <c r="F4" s="413"/>
      <c r="G4" s="413"/>
      <c r="H4" s="413"/>
      <c r="I4" s="413"/>
      <c r="J4" s="413"/>
      <c r="K4" s="413"/>
      <c r="L4" s="414"/>
    </row>
    <row r="5" spans="1:15">
      <c r="A5" s="553" t="s">
        <v>75</v>
      </c>
      <c r="B5" s="554"/>
      <c r="C5" s="554"/>
      <c r="D5" s="554"/>
      <c r="E5" s="554"/>
      <c r="F5" s="554"/>
      <c r="G5" s="554"/>
      <c r="H5" s="554"/>
      <c r="I5" s="554"/>
      <c r="J5" s="554"/>
      <c r="K5" s="554"/>
      <c r="L5" s="555"/>
    </row>
    <row r="6" spans="1:15" ht="35.25" customHeight="1">
      <c r="A6" s="556" t="s">
        <v>76</v>
      </c>
      <c r="B6" s="557"/>
      <c r="C6" s="557"/>
      <c r="D6" s="557"/>
      <c r="E6" s="557"/>
      <c r="F6" s="557"/>
      <c r="G6" s="557"/>
      <c r="H6" s="557"/>
      <c r="I6" s="557"/>
      <c r="J6" s="557"/>
      <c r="K6" s="557"/>
      <c r="L6" s="558"/>
    </row>
    <row r="7" spans="1:15" ht="35.25" customHeight="1">
      <c r="A7" s="466" t="s">
        <v>268</v>
      </c>
      <c r="B7" s="466"/>
      <c r="C7" s="466"/>
      <c r="D7" s="466"/>
      <c r="E7" s="466"/>
      <c r="F7" s="419" t="s">
        <v>260</v>
      </c>
      <c r="G7" s="419"/>
      <c r="H7" s="419"/>
      <c r="I7" s="366" t="s">
        <v>258</v>
      </c>
      <c r="J7" s="366" t="s">
        <v>269</v>
      </c>
      <c r="K7" s="366" t="s">
        <v>202</v>
      </c>
      <c r="L7" s="366"/>
    </row>
    <row r="8" spans="1:15" ht="154.5" customHeight="1">
      <c r="A8" s="176" t="s">
        <v>270</v>
      </c>
      <c r="B8" s="459" t="s">
        <v>2</v>
      </c>
      <c r="C8" s="460"/>
      <c r="D8" s="460"/>
      <c r="E8" s="461"/>
      <c r="F8" s="457" t="s">
        <v>225</v>
      </c>
      <c r="G8" s="458"/>
      <c r="H8" s="465"/>
      <c r="I8" s="222"/>
      <c r="J8" s="559"/>
      <c r="K8" s="222" t="s">
        <v>376</v>
      </c>
      <c r="L8" s="222"/>
    </row>
    <row r="9" spans="1:15" ht="60.75" customHeight="1">
      <c r="A9" s="176" t="s">
        <v>271</v>
      </c>
      <c r="B9" s="459" t="s">
        <v>77</v>
      </c>
      <c r="C9" s="460"/>
      <c r="D9" s="460"/>
      <c r="E9" s="461"/>
      <c r="F9" s="457" t="s">
        <v>225</v>
      </c>
      <c r="G9" s="458"/>
      <c r="H9" s="465"/>
      <c r="I9" s="222"/>
      <c r="J9" s="222"/>
      <c r="K9" s="222" t="s">
        <v>377</v>
      </c>
      <c r="L9" s="222"/>
    </row>
    <row r="10" spans="1:15" ht="77.25" customHeight="1">
      <c r="A10" s="176" t="s">
        <v>272</v>
      </c>
      <c r="B10" s="459" t="s">
        <v>3</v>
      </c>
      <c r="C10" s="460"/>
      <c r="D10" s="460"/>
      <c r="E10" s="461"/>
      <c r="F10" s="456" t="s">
        <v>225</v>
      </c>
      <c r="G10" s="456"/>
      <c r="H10" s="456"/>
      <c r="I10" s="222"/>
      <c r="J10" s="222"/>
      <c r="K10" s="222" t="s">
        <v>378</v>
      </c>
      <c r="L10" s="222"/>
    </row>
    <row r="11" spans="1:15" ht="62.25" customHeight="1">
      <c r="A11" s="176" t="s">
        <v>273</v>
      </c>
      <c r="B11" s="459" t="s">
        <v>78</v>
      </c>
      <c r="C11" s="460"/>
      <c r="D11" s="460"/>
      <c r="E11" s="461"/>
      <c r="F11" s="456" t="s">
        <v>225</v>
      </c>
      <c r="G11" s="456"/>
      <c r="H11" s="456"/>
      <c r="I11" s="222"/>
      <c r="J11" s="222"/>
      <c r="K11" s="222">
        <v>160</v>
      </c>
      <c r="L11" s="222"/>
    </row>
    <row r="12" spans="1:15" ht="130.5" customHeight="1">
      <c r="A12" s="176" t="s">
        <v>79</v>
      </c>
      <c r="B12" s="459" t="s">
        <v>80</v>
      </c>
      <c r="C12" s="460"/>
      <c r="D12" s="460"/>
      <c r="E12" s="461"/>
      <c r="F12" s="456" t="s">
        <v>225</v>
      </c>
      <c r="G12" s="456"/>
      <c r="H12" s="456"/>
      <c r="I12" s="222"/>
      <c r="J12" s="222"/>
      <c r="K12" s="222">
        <v>160</v>
      </c>
      <c r="L12" s="222"/>
    </row>
    <row r="13" spans="1:15" ht="23.25" customHeight="1">
      <c r="A13" s="473" t="s">
        <v>81</v>
      </c>
      <c r="B13" s="485"/>
      <c r="C13" s="485"/>
      <c r="D13" s="485"/>
      <c r="E13" s="485"/>
      <c r="F13" s="485"/>
      <c r="G13" s="485"/>
      <c r="H13" s="485"/>
      <c r="I13" s="485"/>
      <c r="J13" s="485"/>
      <c r="K13" s="485"/>
      <c r="L13" s="485"/>
    </row>
    <row r="14" spans="1:15" ht="50.25" customHeight="1">
      <c r="A14" s="560" t="s">
        <v>82</v>
      </c>
      <c r="B14" s="459" t="s">
        <v>83</v>
      </c>
      <c r="C14" s="460"/>
      <c r="D14" s="460"/>
      <c r="E14" s="461"/>
      <c r="F14" s="457" t="s">
        <v>225</v>
      </c>
      <c r="G14" s="458"/>
      <c r="H14" s="465"/>
      <c r="I14" s="222"/>
      <c r="J14" s="561"/>
      <c r="K14" s="222">
        <v>170</v>
      </c>
      <c r="L14" s="222"/>
    </row>
    <row r="15" spans="1:15" ht="48.75" customHeight="1">
      <c r="A15" s="562"/>
      <c r="B15" s="459" t="s">
        <v>84</v>
      </c>
      <c r="C15" s="460"/>
      <c r="D15" s="460"/>
      <c r="E15" s="461"/>
      <c r="F15" s="456" t="s">
        <v>225</v>
      </c>
      <c r="G15" s="456"/>
      <c r="H15" s="456"/>
      <c r="I15" s="222"/>
      <c r="J15" s="222"/>
      <c r="K15" s="222">
        <v>161</v>
      </c>
      <c r="L15" s="222"/>
    </row>
    <row r="16" spans="1:15" ht="37.5" customHeight="1">
      <c r="A16" s="562"/>
      <c r="B16" s="459" t="s">
        <v>85</v>
      </c>
      <c r="C16" s="460"/>
      <c r="D16" s="460"/>
      <c r="E16" s="461"/>
      <c r="F16" s="456" t="s">
        <v>225</v>
      </c>
      <c r="G16" s="456"/>
      <c r="H16" s="456"/>
      <c r="I16" s="222"/>
      <c r="J16" s="222"/>
      <c r="K16" s="222">
        <v>161</v>
      </c>
      <c r="L16" s="222"/>
    </row>
    <row r="17" spans="1:12" ht="38.25" customHeight="1">
      <c r="A17" s="563"/>
      <c r="B17" s="459" t="s">
        <v>86</v>
      </c>
      <c r="C17" s="460"/>
      <c r="D17" s="460"/>
      <c r="E17" s="461"/>
      <c r="F17" s="456" t="s">
        <v>225</v>
      </c>
      <c r="G17" s="456"/>
      <c r="H17" s="456"/>
      <c r="I17" s="222"/>
      <c r="J17" s="222"/>
      <c r="K17" s="222">
        <v>161</v>
      </c>
      <c r="L17" s="222"/>
    </row>
    <row r="18" spans="1:12">
      <c r="I18" s="565"/>
      <c r="J18" s="565"/>
      <c r="K18" s="565"/>
      <c r="L18" s="565"/>
    </row>
    <row r="19" spans="1:12">
      <c r="A19" s="459" t="s">
        <v>513</v>
      </c>
      <c r="B19" s="460"/>
      <c r="C19" s="460"/>
      <c r="D19" s="460"/>
      <c r="E19" s="460"/>
      <c r="F19" s="460"/>
      <c r="G19" s="460"/>
      <c r="H19" s="461"/>
      <c r="I19" s="367"/>
      <c r="J19" s="367"/>
      <c r="K19" s="367"/>
      <c r="L19" s="367"/>
    </row>
    <row r="20" spans="1:12">
      <c r="A20" s="466" t="s">
        <v>87</v>
      </c>
      <c r="B20" s="466"/>
      <c r="C20" s="466"/>
      <c r="D20" s="466"/>
      <c r="E20" s="466"/>
      <c r="F20" s="419" t="s">
        <v>88</v>
      </c>
      <c r="G20" s="419"/>
      <c r="H20" s="419"/>
      <c r="I20" s="364" t="s">
        <v>260</v>
      </c>
      <c r="J20" s="366" t="s">
        <v>258</v>
      </c>
      <c r="K20" s="366" t="s">
        <v>228</v>
      </c>
      <c r="L20" s="366" t="s">
        <v>202</v>
      </c>
    </row>
    <row r="21" spans="1:12" ht="48" customHeight="1">
      <c r="A21" s="468" t="s">
        <v>89</v>
      </c>
      <c r="B21" s="566" t="s">
        <v>90</v>
      </c>
      <c r="C21" s="566"/>
      <c r="D21" s="566"/>
      <c r="E21" s="566"/>
      <c r="F21" s="222" t="s">
        <v>4</v>
      </c>
      <c r="G21" s="222"/>
      <c r="H21" s="222"/>
      <c r="I21" s="222" t="s">
        <v>225</v>
      </c>
      <c r="J21" s="222"/>
      <c r="K21" s="222"/>
      <c r="L21" s="222">
        <v>161</v>
      </c>
    </row>
    <row r="22" spans="1:12" ht="24.75" customHeight="1">
      <c r="A22" s="468"/>
      <c r="B22" s="566" t="s">
        <v>91</v>
      </c>
      <c r="C22" s="566"/>
      <c r="D22" s="566"/>
      <c r="E22" s="566"/>
      <c r="F22" s="222" t="s">
        <v>5</v>
      </c>
      <c r="G22" s="222"/>
      <c r="H22" s="222"/>
      <c r="I22" s="222" t="s">
        <v>225</v>
      </c>
      <c r="J22" s="222"/>
      <c r="K22" s="222"/>
      <c r="L22" s="222">
        <v>161</v>
      </c>
    </row>
    <row r="23" spans="1:12" ht="12" customHeight="1">
      <c r="A23" s="468"/>
      <c r="B23" s="566" t="s">
        <v>92</v>
      </c>
      <c r="C23" s="566"/>
      <c r="D23" s="566"/>
      <c r="E23" s="566"/>
      <c r="F23" s="222" t="s">
        <v>6</v>
      </c>
      <c r="G23" s="222"/>
      <c r="H23" s="222"/>
      <c r="I23" s="222" t="s">
        <v>225</v>
      </c>
      <c r="J23" s="222"/>
      <c r="K23" s="222"/>
      <c r="L23" s="222">
        <v>161</v>
      </c>
    </row>
    <row r="24" spans="1:12" ht="12" customHeight="1">
      <c r="A24" s="468"/>
      <c r="B24" s="566" t="s">
        <v>93</v>
      </c>
      <c r="C24" s="566"/>
      <c r="D24" s="566"/>
      <c r="E24" s="566"/>
      <c r="F24" s="222" t="s">
        <v>7</v>
      </c>
      <c r="G24" s="222"/>
      <c r="H24" s="222"/>
      <c r="I24" s="222" t="s">
        <v>225</v>
      </c>
      <c r="J24" s="222"/>
      <c r="K24" s="222"/>
      <c r="L24" s="222">
        <v>161</v>
      </c>
    </row>
    <row r="25" spans="1:12" ht="12" customHeight="1">
      <c r="A25" s="468"/>
      <c r="B25" s="566" t="s">
        <v>94</v>
      </c>
      <c r="C25" s="566"/>
      <c r="D25" s="566"/>
      <c r="E25" s="566"/>
      <c r="F25" s="222" t="s">
        <v>8</v>
      </c>
      <c r="G25" s="222"/>
      <c r="H25" s="222"/>
      <c r="I25" s="222" t="s">
        <v>225</v>
      </c>
      <c r="J25" s="222"/>
      <c r="K25" s="222"/>
      <c r="L25" s="222">
        <v>161</v>
      </c>
    </row>
    <row r="26" spans="1:12" ht="12" customHeight="1">
      <c r="A26" s="468"/>
      <c r="B26" s="566" t="s">
        <v>10</v>
      </c>
      <c r="C26" s="566"/>
      <c r="D26" s="566"/>
      <c r="E26" s="566"/>
      <c r="F26" s="222" t="s">
        <v>9</v>
      </c>
      <c r="G26" s="222"/>
      <c r="H26" s="222"/>
      <c r="I26" s="222" t="s">
        <v>225</v>
      </c>
      <c r="J26" s="222"/>
      <c r="K26" s="222"/>
      <c r="L26" s="222">
        <v>161</v>
      </c>
    </row>
    <row r="27" spans="1:12" ht="32.25" customHeight="1">
      <c r="A27" s="468"/>
      <c r="B27" s="566" t="s">
        <v>11</v>
      </c>
      <c r="C27" s="566"/>
      <c r="D27" s="566"/>
      <c r="E27" s="566"/>
      <c r="F27" s="222" t="s">
        <v>17</v>
      </c>
      <c r="G27" s="222"/>
      <c r="H27" s="222"/>
      <c r="I27" s="222" t="s">
        <v>225</v>
      </c>
      <c r="J27" s="222"/>
      <c r="K27" s="222"/>
      <c r="L27" s="222">
        <v>161</v>
      </c>
    </row>
    <row r="28" spans="1:12" ht="27.75" customHeight="1">
      <c r="A28" s="468"/>
      <c r="B28" s="459" t="s">
        <v>12</v>
      </c>
      <c r="C28" s="460"/>
      <c r="D28" s="460"/>
      <c r="E28" s="461"/>
      <c r="F28" s="222" t="s">
        <v>14</v>
      </c>
      <c r="G28" s="222"/>
      <c r="H28" s="222"/>
      <c r="I28" s="222" t="s">
        <v>225</v>
      </c>
      <c r="J28" s="222"/>
      <c r="K28" s="222"/>
      <c r="L28" s="222">
        <v>161</v>
      </c>
    </row>
    <row r="29" spans="1:12" ht="29.25" customHeight="1">
      <c r="A29" s="468"/>
      <c r="B29" s="566" t="s">
        <v>13</v>
      </c>
      <c r="C29" s="566"/>
      <c r="D29" s="566"/>
      <c r="E29" s="566"/>
      <c r="F29" s="222" t="s">
        <v>14</v>
      </c>
      <c r="G29" s="222"/>
      <c r="H29" s="222"/>
      <c r="I29" s="222" t="s">
        <v>225</v>
      </c>
      <c r="J29" s="222"/>
      <c r="K29" s="222"/>
      <c r="L29" s="222">
        <v>161</v>
      </c>
    </row>
    <row r="30" spans="1:12" ht="50.25" customHeight="1">
      <c r="A30" s="468"/>
      <c r="B30" s="566" t="s">
        <v>95</v>
      </c>
      <c r="C30" s="566"/>
      <c r="D30" s="566"/>
      <c r="E30" s="566"/>
      <c r="F30" s="222" t="s">
        <v>15</v>
      </c>
      <c r="G30" s="222"/>
      <c r="H30" s="222"/>
      <c r="I30" s="222" t="s">
        <v>225</v>
      </c>
      <c r="J30" s="222"/>
      <c r="K30" s="222"/>
      <c r="L30" s="222">
        <v>161</v>
      </c>
    </row>
    <row r="31" spans="1:12" ht="36.75" customHeight="1">
      <c r="A31" s="468"/>
      <c r="B31" s="459" t="s">
        <v>96</v>
      </c>
      <c r="C31" s="460"/>
      <c r="D31" s="460"/>
      <c r="E31" s="461"/>
      <c r="F31" s="222" t="s">
        <v>16</v>
      </c>
      <c r="G31" s="222"/>
      <c r="H31" s="222"/>
      <c r="I31" s="222" t="s">
        <v>225</v>
      </c>
      <c r="J31" s="222"/>
      <c r="K31" s="222"/>
      <c r="L31" s="222">
        <v>161</v>
      </c>
    </row>
    <row r="32" spans="1:12">
      <c r="I32" s="565"/>
      <c r="J32" s="565"/>
      <c r="K32" s="565"/>
      <c r="L32" s="565"/>
    </row>
    <row r="33" spans="1:12">
      <c r="A33" s="415" t="s">
        <v>97</v>
      </c>
      <c r="B33" s="416"/>
      <c r="C33" s="416"/>
      <c r="D33" s="416"/>
      <c r="E33" s="416"/>
      <c r="F33" s="416"/>
      <c r="G33" s="416"/>
      <c r="H33" s="416"/>
      <c r="I33" s="416"/>
      <c r="J33" s="416"/>
      <c r="K33" s="416"/>
      <c r="L33" s="416"/>
    </row>
    <row r="34" spans="1:12" ht="12" customHeight="1">
      <c r="A34" s="492" t="s">
        <v>514</v>
      </c>
      <c r="B34" s="493"/>
      <c r="C34" s="493"/>
      <c r="D34" s="493"/>
      <c r="E34" s="493"/>
      <c r="F34" s="493"/>
      <c r="G34" s="493"/>
      <c r="H34" s="493"/>
      <c r="I34" s="493"/>
      <c r="J34" s="493"/>
      <c r="K34" s="493"/>
      <c r="L34" s="493"/>
    </row>
    <row r="35" spans="1:12">
      <c r="A35" s="567"/>
      <c r="B35" s="568"/>
      <c r="C35" s="568"/>
      <c r="D35" s="568"/>
      <c r="E35" s="568"/>
      <c r="F35" s="568"/>
      <c r="G35" s="568"/>
      <c r="H35" s="568"/>
      <c r="I35" s="568"/>
      <c r="J35" s="568"/>
      <c r="K35" s="568"/>
      <c r="L35" s="568"/>
    </row>
    <row r="36" spans="1:12">
      <c r="A36" s="370"/>
      <c r="B36" s="371"/>
      <c r="C36" s="371"/>
      <c r="D36" s="371"/>
      <c r="E36" s="371"/>
      <c r="F36" s="415" t="s">
        <v>260</v>
      </c>
      <c r="G36" s="416"/>
      <c r="H36" s="417"/>
      <c r="I36" s="366" t="s">
        <v>258</v>
      </c>
      <c r="J36" s="366" t="s">
        <v>269</v>
      </c>
      <c r="K36" s="366" t="s">
        <v>202</v>
      </c>
      <c r="L36" s="366"/>
    </row>
    <row r="37" spans="1:12">
      <c r="A37" s="370" t="s">
        <v>274</v>
      </c>
      <c r="B37" s="367"/>
      <c r="C37" s="367"/>
      <c r="D37" s="367"/>
      <c r="E37" s="367"/>
      <c r="F37" s="456" t="s">
        <v>225</v>
      </c>
      <c r="G37" s="456"/>
      <c r="H37" s="456"/>
      <c r="I37" s="222"/>
      <c r="J37" s="222"/>
      <c r="K37" s="222" t="s">
        <v>472</v>
      </c>
      <c r="L37" s="222"/>
    </row>
    <row r="38" spans="1:12">
      <c r="A38" s="409" t="s">
        <v>277</v>
      </c>
      <c r="B38" s="410"/>
      <c r="C38" s="410"/>
      <c r="D38" s="410"/>
      <c r="E38" s="411"/>
      <c r="F38" s="569" t="s">
        <v>225</v>
      </c>
      <c r="G38" s="456"/>
      <c r="H38" s="456"/>
      <c r="I38" s="222"/>
      <c r="J38" s="222"/>
      <c r="K38" s="222" t="s">
        <v>18</v>
      </c>
      <c r="L38" s="222"/>
    </row>
    <row r="39" spans="1:12">
      <c r="A39" s="409" t="s">
        <v>278</v>
      </c>
      <c r="B39" s="410"/>
      <c r="C39" s="410"/>
      <c r="D39" s="410"/>
      <c r="E39" s="411"/>
      <c r="F39" s="456" t="s">
        <v>225</v>
      </c>
      <c r="G39" s="456"/>
      <c r="H39" s="456"/>
      <c r="I39" s="222"/>
      <c r="J39" s="222"/>
      <c r="K39" s="222">
        <v>177</v>
      </c>
      <c r="L39" s="222"/>
    </row>
    <row r="40" spans="1:12" ht="140.25">
      <c r="A40" s="409" t="s">
        <v>279</v>
      </c>
      <c r="B40" s="410"/>
      <c r="C40" s="410"/>
      <c r="D40" s="410"/>
      <c r="E40" s="411"/>
      <c r="F40" s="456" t="s">
        <v>225</v>
      </c>
      <c r="G40" s="456"/>
      <c r="H40" s="456"/>
      <c r="I40" s="222"/>
      <c r="J40" s="222"/>
      <c r="K40" s="222" t="s">
        <v>379</v>
      </c>
      <c r="L40" s="222"/>
    </row>
    <row r="41" spans="1:12">
      <c r="A41" s="409" t="s">
        <v>280</v>
      </c>
      <c r="B41" s="410"/>
      <c r="C41" s="410"/>
      <c r="D41" s="410"/>
      <c r="E41" s="411"/>
      <c r="F41" s="456" t="s">
        <v>225</v>
      </c>
      <c r="G41" s="456"/>
      <c r="H41" s="456"/>
      <c r="I41" s="222"/>
      <c r="J41" s="559"/>
      <c r="K41" s="222">
        <v>179</v>
      </c>
      <c r="L41" s="222"/>
    </row>
    <row r="42" spans="1:12">
      <c r="A42" s="199"/>
      <c r="B42" s="199"/>
      <c r="C42" s="199"/>
      <c r="D42" s="199"/>
      <c r="E42" s="199"/>
      <c r="F42" s="363"/>
      <c r="G42" s="363"/>
      <c r="H42" s="363"/>
      <c r="I42" s="211"/>
      <c r="J42" s="211"/>
      <c r="K42" s="211"/>
      <c r="L42" s="211"/>
    </row>
    <row r="44" spans="1:12" ht="25.5">
      <c r="A44" s="570" t="s">
        <v>98</v>
      </c>
      <c r="B44" s="571"/>
      <c r="C44" s="571"/>
      <c r="D44" s="571"/>
      <c r="E44" s="571"/>
      <c r="F44" s="571"/>
      <c r="G44" s="571"/>
      <c r="H44" s="572"/>
      <c r="I44" s="573"/>
      <c r="J44" s="573"/>
      <c r="K44" s="573"/>
      <c r="L44" s="573"/>
    </row>
    <row r="45" spans="1:12" ht="12" customHeight="1">
      <c r="A45" s="493" t="s">
        <v>515</v>
      </c>
      <c r="B45" s="493"/>
      <c r="C45" s="493"/>
      <c r="D45" s="493"/>
      <c r="E45" s="493"/>
      <c r="F45" s="493"/>
      <c r="G45" s="493"/>
      <c r="H45" s="493"/>
      <c r="I45" s="493"/>
      <c r="J45" s="493"/>
      <c r="K45" s="493"/>
      <c r="L45" s="493"/>
    </row>
    <row r="46" spans="1:12">
      <c r="A46" s="430"/>
      <c r="B46" s="430"/>
      <c r="C46" s="430"/>
      <c r="D46" s="430"/>
      <c r="E46" s="430"/>
      <c r="F46" s="430"/>
      <c r="G46" s="430"/>
      <c r="H46" s="430"/>
      <c r="I46" s="430"/>
      <c r="J46" s="430"/>
      <c r="K46" s="430"/>
      <c r="L46" s="430"/>
    </row>
    <row r="47" spans="1:12">
      <c r="A47" s="568"/>
      <c r="B47" s="568"/>
      <c r="C47" s="568"/>
      <c r="D47" s="568"/>
      <c r="E47" s="568"/>
      <c r="F47" s="568"/>
      <c r="G47" s="568"/>
      <c r="H47" s="568"/>
      <c r="I47" s="568"/>
      <c r="J47" s="568"/>
      <c r="K47" s="568"/>
      <c r="L47" s="568"/>
    </row>
    <row r="48" spans="1:12">
      <c r="A48" s="574"/>
      <c r="B48" s="575" t="s">
        <v>99</v>
      </c>
      <c r="C48" s="575"/>
      <c r="D48" s="575"/>
      <c r="E48" s="575"/>
      <c r="F48" s="575"/>
      <c r="G48" s="575"/>
      <c r="H48" s="575"/>
      <c r="I48" s="575"/>
      <c r="J48" s="574"/>
      <c r="K48" s="574"/>
      <c r="L48" s="574"/>
    </row>
    <row r="49" spans="1:12" ht="25.5">
      <c r="A49" s="575" t="s">
        <v>268</v>
      </c>
      <c r="B49" s="575"/>
      <c r="C49" s="576" t="s">
        <v>100</v>
      </c>
      <c r="D49" s="577"/>
      <c r="E49" s="577"/>
      <c r="F49" s="366" t="s">
        <v>260</v>
      </c>
      <c r="G49" s="366" t="s">
        <v>258</v>
      </c>
      <c r="H49" s="366" t="s">
        <v>465</v>
      </c>
      <c r="I49" s="366" t="s">
        <v>202</v>
      </c>
      <c r="J49" s="175"/>
      <c r="K49" s="175"/>
      <c r="L49" s="175"/>
    </row>
    <row r="50" spans="1:12" ht="12" customHeight="1">
      <c r="A50" s="456" t="s">
        <v>516</v>
      </c>
      <c r="B50" s="456"/>
      <c r="C50" s="456" t="s">
        <v>101</v>
      </c>
      <c r="D50" s="456"/>
      <c r="E50" s="456"/>
      <c r="F50" s="372" t="s">
        <v>225</v>
      </c>
      <c r="H50" s="372" t="s">
        <v>19</v>
      </c>
      <c r="I50" s="226">
        <v>161</v>
      </c>
      <c r="J50" s="175"/>
      <c r="K50" s="175"/>
      <c r="L50" s="175"/>
    </row>
    <row r="51" spans="1:12">
      <c r="A51" s="456"/>
      <c r="B51" s="456"/>
      <c r="C51" s="456" t="s">
        <v>102</v>
      </c>
      <c r="D51" s="456"/>
      <c r="E51" s="456"/>
      <c r="F51" s="372" t="s">
        <v>225</v>
      </c>
      <c r="H51" s="372" t="s">
        <v>20</v>
      </c>
      <c r="I51" s="226">
        <v>161</v>
      </c>
      <c r="J51" s="175"/>
      <c r="K51" s="175"/>
      <c r="L51" s="175"/>
    </row>
    <row r="52" spans="1:12">
      <c r="A52" s="456"/>
      <c r="B52" s="456"/>
      <c r="C52" s="456" t="s">
        <v>103</v>
      </c>
      <c r="D52" s="456"/>
      <c r="E52" s="456"/>
      <c r="F52" s="372" t="s">
        <v>225</v>
      </c>
      <c r="G52" s="578"/>
      <c r="H52" s="181" t="s">
        <v>21</v>
      </c>
      <c r="I52" s="226">
        <v>161</v>
      </c>
      <c r="J52" s="175"/>
      <c r="K52" s="175"/>
      <c r="L52" s="175"/>
    </row>
    <row r="53" spans="1:12" ht="12" customHeight="1">
      <c r="A53" s="456"/>
      <c r="B53" s="456"/>
      <c r="C53" s="456" t="s">
        <v>104</v>
      </c>
      <c r="D53" s="456"/>
      <c r="E53" s="456"/>
      <c r="F53" s="372" t="s">
        <v>225</v>
      </c>
      <c r="G53" s="578"/>
      <c r="H53" s="181" t="s">
        <v>22</v>
      </c>
      <c r="I53" s="226">
        <v>161</v>
      </c>
      <c r="J53" s="175"/>
      <c r="K53" s="175"/>
      <c r="L53" s="175"/>
    </row>
    <row r="54" spans="1:12">
      <c r="A54" s="456"/>
      <c r="B54" s="456"/>
      <c r="C54" s="457" t="s">
        <v>105</v>
      </c>
      <c r="D54" s="458"/>
      <c r="E54" s="465"/>
      <c r="F54" s="372" t="s">
        <v>225</v>
      </c>
      <c r="G54" s="578"/>
      <c r="H54" s="579">
        <f>18000/4</f>
        <v>4500</v>
      </c>
      <c r="I54" s="226">
        <v>162</v>
      </c>
      <c r="J54" s="175"/>
      <c r="K54" s="175"/>
      <c r="L54" s="175"/>
    </row>
    <row r="55" spans="1:12" ht="12" customHeight="1">
      <c r="A55" s="456"/>
      <c r="B55" s="456"/>
      <c r="C55" s="457" t="s">
        <v>106</v>
      </c>
      <c r="D55" s="458"/>
      <c r="E55" s="465"/>
      <c r="F55" s="372" t="s">
        <v>225</v>
      </c>
      <c r="G55" s="578"/>
      <c r="H55" s="181">
        <v>2</v>
      </c>
      <c r="I55" s="226">
        <v>162</v>
      </c>
      <c r="J55" s="175"/>
      <c r="K55" s="175"/>
      <c r="L55" s="175"/>
    </row>
    <row r="56" spans="1:12">
      <c r="A56" s="456"/>
      <c r="B56" s="456"/>
      <c r="C56" s="456" t="s">
        <v>107</v>
      </c>
      <c r="D56" s="456"/>
      <c r="E56" s="456"/>
      <c r="F56" s="372" t="s">
        <v>225</v>
      </c>
      <c r="G56" s="578"/>
      <c r="H56" s="181">
        <f>ROUNDUP((2600000/(H54*H55))/(24),0)</f>
        <v>13</v>
      </c>
      <c r="I56" s="226">
        <v>162</v>
      </c>
      <c r="J56" s="175"/>
      <c r="K56" s="175"/>
      <c r="L56" s="175"/>
    </row>
    <row r="57" spans="1:12" ht="49.5" customHeight="1">
      <c r="A57" s="456"/>
      <c r="B57" s="456"/>
      <c r="C57" s="580" t="s">
        <v>108</v>
      </c>
      <c r="D57" s="581"/>
      <c r="E57" s="582"/>
      <c r="F57" s="559" t="s">
        <v>74</v>
      </c>
      <c r="G57" s="578"/>
      <c r="H57" s="369"/>
      <c r="I57" s="226" t="s">
        <v>500</v>
      </c>
      <c r="J57" s="175"/>
      <c r="K57" s="175"/>
      <c r="L57" s="175"/>
    </row>
    <row r="59" spans="1:12" ht="25.5">
      <c r="A59" s="472" t="s">
        <v>268</v>
      </c>
      <c r="B59" s="472"/>
      <c r="C59" s="453" t="s">
        <v>100</v>
      </c>
      <c r="D59" s="454"/>
      <c r="E59" s="455"/>
      <c r="F59" s="366" t="s">
        <v>260</v>
      </c>
      <c r="G59" s="366" t="s">
        <v>258</v>
      </c>
      <c r="H59" s="366" t="s">
        <v>465</v>
      </c>
      <c r="I59" s="366" t="s">
        <v>202</v>
      </c>
      <c r="J59" s="175"/>
      <c r="K59" s="175"/>
      <c r="L59" s="175"/>
    </row>
    <row r="60" spans="1:12" ht="12" customHeight="1">
      <c r="A60" s="456" t="s">
        <v>517</v>
      </c>
      <c r="B60" s="456"/>
      <c r="C60" s="456" t="s">
        <v>101</v>
      </c>
      <c r="D60" s="456"/>
      <c r="E60" s="456"/>
      <c r="F60" s="372" t="s">
        <v>74</v>
      </c>
      <c r="H60" s="372" t="s">
        <v>23</v>
      </c>
      <c r="I60" s="226">
        <v>162</v>
      </c>
      <c r="J60" s="175"/>
      <c r="K60" s="175"/>
      <c r="L60" s="175"/>
    </row>
    <row r="61" spans="1:12">
      <c r="A61" s="456"/>
      <c r="B61" s="456"/>
      <c r="C61" s="456" t="s">
        <v>102</v>
      </c>
      <c r="D61" s="456"/>
      <c r="E61" s="456"/>
      <c r="F61" s="372" t="s">
        <v>74</v>
      </c>
      <c r="H61" s="372" t="s">
        <v>24</v>
      </c>
      <c r="I61" s="226">
        <v>162</v>
      </c>
      <c r="J61" s="175"/>
      <c r="K61" s="175"/>
      <c r="L61" s="175"/>
    </row>
    <row r="62" spans="1:12">
      <c r="A62" s="456"/>
      <c r="B62" s="456"/>
      <c r="C62" s="456" t="s">
        <v>103</v>
      </c>
      <c r="D62" s="456"/>
      <c r="E62" s="456"/>
      <c r="F62" s="372" t="s">
        <v>74</v>
      </c>
      <c r="H62" s="372">
        <v>221</v>
      </c>
      <c r="I62" s="226">
        <v>162</v>
      </c>
      <c r="J62" s="175"/>
      <c r="K62" s="175"/>
      <c r="L62" s="175"/>
    </row>
    <row r="63" spans="1:12">
      <c r="A63" s="456"/>
      <c r="B63" s="456"/>
      <c r="C63" s="456" t="s">
        <v>104</v>
      </c>
      <c r="D63" s="456"/>
      <c r="E63" s="456"/>
      <c r="F63" s="372" t="s">
        <v>74</v>
      </c>
      <c r="H63" s="372" t="s">
        <v>25</v>
      </c>
      <c r="I63" s="226">
        <v>162</v>
      </c>
      <c r="J63" s="175"/>
      <c r="K63" s="175"/>
      <c r="L63" s="175"/>
    </row>
    <row r="64" spans="1:12">
      <c r="A64" s="456"/>
      <c r="B64" s="456"/>
      <c r="C64" s="456" t="s">
        <v>109</v>
      </c>
      <c r="D64" s="456"/>
      <c r="E64" s="456"/>
      <c r="F64" s="372" t="s">
        <v>74</v>
      </c>
      <c r="H64" s="372">
        <v>6000</v>
      </c>
      <c r="I64" s="226">
        <v>162</v>
      </c>
      <c r="J64" s="175"/>
      <c r="K64" s="175"/>
      <c r="L64" s="175"/>
    </row>
    <row r="65" spans="1:12">
      <c r="A65" s="456"/>
      <c r="B65" s="456"/>
      <c r="C65" s="456" t="s">
        <v>106</v>
      </c>
      <c r="D65" s="456"/>
      <c r="E65" s="456"/>
      <c r="F65" s="372" t="s">
        <v>74</v>
      </c>
      <c r="H65" s="372">
        <v>2</v>
      </c>
      <c r="I65" s="226">
        <v>162</v>
      </c>
      <c r="J65" s="175"/>
      <c r="K65" s="175"/>
      <c r="L65" s="175"/>
    </row>
    <row r="66" spans="1:12">
      <c r="A66" s="456"/>
      <c r="B66" s="456"/>
      <c r="C66" s="456" t="s">
        <v>107</v>
      </c>
      <c r="D66" s="456"/>
      <c r="E66" s="456"/>
      <c r="F66" s="372" t="s">
        <v>74</v>
      </c>
      <c r="H66" s="372">
        <f>ROUNDUP((2600000/(H64*H65))/(24),0)</f>
        <v>10</v>
      </c>
      <c r="I66" s="226">
        <v>162</v>
      </c>
      <c r="J66" s="175"/>
      <c r="K66" s="175"/>
      <c r="L66" s="175"/>
    </row>
    <row r="67" spans="1:12" ht="54" customHeight="1">
      <c r="A67" s="456"/>
      <c r="B67" s="456"/>
      <c r="C67" s="583" t="s">
        <v>108</v>
      </c>
      <c r="D67" s="584"/>
      <c r="E67" s="585"/>
      <c r="F67" s="222"/>
      <c r="G67" s="222" t="s">
        <v>74</v>
      </c>
      <c r="H67" s="226"/>
      <c r="I67" s="226"/>
      <c r="J67" s="175"/>
      <c r="K67" s="175"/>
      <c r="L67" s="175"/>
    </row>
    <row r="68" spans="1:12">
      <c r="C68" s="586"/>
      <c r="D68" s="586"/>
      <c r="E68" s="586"/>
      <c r="F68" s="586"/>
      <c r="G68" s="586"/>
      <c r="H68" s="586"/>
      <c r="I68" s="587"/>
      <c r="J68" s="587"/>
      <c r="K68" s="587"/>
      <c r="L68" s="587"/>
    </row>
    <row r="69" spans="1:12" ht="25.5">
      <c r="A69" s="472" t="s">
        <v>268</v>
      </c>
      <c r="B69" s="472"/>
      <c r="C69" s="453" t="s">
        <v>100</v>
      </c>
      <c r="D69" s="454"/>
      <c r="E69" s="454"/>
      <c r="F69" s="366" t="s">
        <v>260</v>
      </c>
      <c r="G69" s="366" t="s">
        <v>258</v>
      </c>
      <c r="H69" s="366" t="s">
        <v>465</v>
      </c>
      <c r="I69" s="366" t="s">
        <v>202</v>
      </c>
      <c r="J69" s="175"/>
      <c r="K69" s="175"/>
      <c r="L69" s="175"/>
    </row>
    <row r="70" spans="1:12" ht="25.5">
      <c r="A70" s="456" t="s">
        <v>518</v>
      </c>
      <c r="B70" s="456"/>
      <c r="C70" s="456" t="s">
        <v>101</v>
      </c>
      <c r="D70" s="456"/>
      <c r="E70" s="456"/>
      <c r="F70" s="372" t="s">
        <v>74</v>
      </c>
      <c r="G70" s="578"/>
      <c r="H70" s="372" t="s">
        <v>23</v>
      </c>
      <c r="I70" s="226">
        <v>162</v>
      </c>
      <c r="J70" s="175"/>
      <c r="K70" s="175"/>
      <c r="L70" s="175"/>
    </row>
    <row r="71" spans="1:12">
      <c r="A71" s="456"/>
      <c r="B71" s="456"/>
      <c r="C71" s="456" t="s">
        <v>102</v>
      </c>
      <c r="D71" s="456"/>
      <c r="E71" s="456"/>
      <c r="F71" s="372" t="s">
        <v>74</v>
      </c>
      <c r="G71" s="578"/>
      <c r="H71" s="372" t="s">
        <v>24</v>
      </c>
      <c r="I71" s="226">
        <v>162</v>
      </c>
      <c r="J71" s="175"/>
      <c r="K71" s="175"/>
      <c r="L71" s="175"/>
    </row>
    <row r="72" spans="1:12">
      <c r="A72" s="456"/>
      <c r="B72" s="456"/>
      <c r="C72" s="456" t="s">
        <v>103</v>
      </c>
      <c r="D72" s="456"/>
      <c r="E72" s="456"/>
      <c r="F72" s="372" t="s">
        <v>74</v>
      </c>
      <c r="G72" s="578"/>
      <c r="H72" s="372">
        <v>221</v>
      </c>
      <c r="I72" s="226">
        <v>162</v>
      </c>
      <c r="J72" s="175"/>
      <c r="K72" s="175"/>
      <c r="L72" s="175"/>
    </row>
    <row r="73" spans="1:12">
      <c r="A73" s="456"/>
      <c r="B73" s="456"/>
      <c r="C73" s="456" t="s">
        <v>104</v>
      </c>
      <c r="D73" s="456"/>
      <c r="E73" s="456"/>
      <c r="F73" s="372" t="s">
        <v>74</v>
      </c>
      <c r="G73" s="578"/>
      <c r="H73" s="372" t="s">
        <v>25</v>
      </c>
      <c r="I73" s="226">
        <v>162</v>
      </c>
      <c r="J73" s="175"/>
      <c r="K73" s="175"/>
      <c r="L73" s="175"/>
    </row>
    <row r="74" spans="1:12">
      <c r="A74" s="456"/>
      <c r="B74" s="456"/>
      <c r="C74" s="456" t="s">
        <v>109</v>
      </c>
      <c r="D74" s="456"/>
      <c r="E74" s="456"/>
      <c r="F74" s="372" t="s">
        <v>74</v>
      </c>
      <c r="G74" s="578"/>
      <c r="H74" s="372">
        <v>6000</v>
      </c>
      <c r="I74" s="226">
        <v>162</v>
      </c>
      <c r="J74" s="175"/>
      <c r="K74" s="175"/>
      <c r="L74" s="175"/>
    </row>
    <row r="75" spans="1:12">
      <c r="A75" s="456"/>
      <c r="B75" s="456"/>
      <c r="C75" s="456" t="s">
        <v>106</v>
      </c>
      <c r="D75" s="456"/>
      <c r="E75" s="456"/>
      <c r="F75" s="372" t="s">
        <v>74</v>
      </c>
      <c r="G75" s="578"/>
      <c r="H75" s="372">
        <v>2</v>
      </c>
      <c r="I75" s="226">
        <v>162</v>
      </c>
      <c r="J75" s="175"/>
      <c r="K75" s="175"/>
      <c r="L75" s="175"/>
    </row>
    <row r="76" spans="1:12">
      <c r="A76" s="456"/>
      <c r="B76" s="456"/>
      <c r="C76" s="456" t="s">
        <v>110</v>
      </c>
      <c r="D76" s="456"/>
      <c r="E76" s="456"/>
      <c r="F76" s="372" t="s">
        <v>74</v>
      </c>
      <c r="G76" s="578"/>
      <c r="H76" s="588">
        <f>ROUNDUP((2600000/(H74*H75))/(24),0)</f>
        <v>10</v>
      </c>
      <c r="I76" s="226">
        <v>162</v>
      </c>
      <c r="J76" s="175"/>
      <c r="K76" s="175"/>
      <c r="L76" s="175"/>
    </row>
    <row r="77" spans="1:12" ht="57.75" customHeight="1">
      <c r="A77" s="456"/>
      <c r="B77" s="456"/>
      <c r="C77" s="580" t="s">
        <v>108</v>
      </c>
      <c r="D77" s="581"/>
      <c r="E77" s="582"/>
      <c r="F77" s="578"/>
      <c r="G77" s="222" t="s">
        <v>74</v>
      </c>
      <c r="H77" s="222"/>
      <c r="I77" s="226"/>
      <c r="J77" s="175"/>
      <c r="K77" s="175"/>
      <c r="L77" s="175"/>
    </row>
    <row r="78" spans="1:12">
      <c r="A78" s="363"/>
      <c r="B78" s="363"/>
      <c r="C78" s="363"/>
      <c r="D78" s="363"/>
      <c r="E78" s="363"/>
      <c r="F78" s="363"/>
      <c r="G78" s="363"/>
      <c r="H78" s="363"/>
      <c r="I78" s="363"/>
      <c r="J78" s="363"/>
      <c r="K78" s="363"/>
      <c r="L78" s="363"/>
    </row>
    <row r="79" spans="1:12" ht="25.5">
      <c r="A79" s="472" t="s">
        <v>268</v>
      </c>
      <c r="B79" s="472"/>
      <c r="C79" s="453" t="s">
        <v>100</v>
      </c>
      <c r="D79" s="454"/>
      <c r="E79" s="454"/>
      <c r="F79" s="366" t="s">
        <v>260</v>
      </c>
      <c r="G79" s="366" t="s">
        <v>258</v>
      </c>
      <c r="H79" s="366" t="s">
        <v>465</v>
      </c>
      <c r="I79" s="366" t="s">
        <v>202</v>
      </c>
      <c r="J79" s="175"/>
      <c r="K79" s="175"/>
      <c r="L79" s="175"/>
    </row>
    <row r="80" spans="1:12" ht="38.25">
      <c r="A80" s="456" t="s">
        <v>519</v>
      </c>
      <c r="B80" s="456"/>
      <c r="C80" s="456" t="s">
        <v>101</v>
      </c>
      <c r="D80" s="456"/>
      <c r="E80" s="456"/>
      <c r="F80" s="372" t="s">
        <v>74</v>
      </c>
      <c r="G80" s="578"/>
      <c r="H80" s="372" t="s">
        <v>26</v>
      </c>
      <c r="I80" s="226">
        <v>162</v>
      </c>
      <c r="J80" s="175"/>
      <c r="K80" s="175"/>
      <c r="L80" s="175"/>
    </row>
    <row r="81" spans="1:12">
      <c r="A81" s="456"/>
      <c r="B81" s="456"/>
      <c r="C81" s="456" t="s">
        <v>102</v>
      </c>
      <c r="D81" s="456"/>
      <c r="E81" s="456"/>
      <c r="F81" s="372" t="s">
        <v>74</v>
      </c>
      <c r="G81" s="578"/>
      <c r="H81" s="372" t="s">
        <v>27</v>
      </c>
      <c r="I81" s="226">
        <v>162</v>
      </c>
      <c r="J81" s="175"/>
      <c r="K81" s="175"/>
      <c r="L81" s="175"/>
    </row>
    <row r="82" spans="1:12">
      <c r="A82" s="456"/>
      <c r="B82" s="456"/>
      <c r="C82" s="456" t="s">
        <v>103</v>
      </c>
      <c r="D82" s="456"/>
      <c r="E82" s="456"/>
      <c r="F82" s="372" t="s">
        <v>74</v>
      </c>
      <c r="G82" s="578"/>
      <c r="H82" s="372">
        <v>1620</v>
      </c>
      <c r="I82" s="226">
        <v>162</v>
      </c>
      <c r="J82" s="175"/>
      <c r="K82" s="175"/>
      <c r="L82" s="175"/>
    </row>
    <row r="83" spans="1:12" ht="153">
      <c r="A83" s="456"/>
      <c r="B83" s="456"/>
      <c r="C83" s="456" t="s">
        <v>104</v>
      </c>
      <c r="D83" s="456"/>
      <c r="E83" s="456"/>
      <c r="F83" s="372" t="s">
        <v>74</v>
      </c>
      <c r="G83" s="578"/>
      <c r="H83" s="589" t="s">
        <v>28</v>
      </c>
      <c r="I83" s="226">
        <v>162</v>
      </c>
      <c r="J83" s="175"/>
      <c r="K83" s="175"/>
      <c r="L83" s="175"/>
    </row>
    <row r="84" spans="1:12">
      <c r="A84" s="456"/>
      <c r="B84" s="456"/>
      <c r="C84" s="456" t="s">
        <v>109</v>
      </c>
      <c r="D84" s="456"/>
      <c r="E84" s="456"/>
      <c r="F84" s="372" t="s">
        <v>74</v>
      </c>
      <c r="G84" s="578"/>
      <c r="H84" s="372">
        <v>850</v>
      </c>
      <c r="I84" s="226">
        <v>162</v>
      </c>
      <c r="J84" s="175"/>
      <c r="K84" s="175"/>
      <c r="L84" s="175"/>
    </row>
    <row r="85" spans="1:12">
      <c r="A85" s="456"/>
      <c r="B85" s="456"/>
      <c r="C85" s="456" t="s">
        <v>106</v>
      </c>
      <c r="D85" s="456"/>
      <c r="E85" s="456"/>
      <c r="F85" s="372" t="s">
        <v>74</v>
      </c>
      <c r="G85" s="578"/>
      <c r="H85" s="372">
        <v>13</v>
      </c>
      <c r="I85" s="226">
        <v>162</v>
      </c>
      <c r="J85" s="175"/>
      <c r="K85" s="175"/>
      <c r="L85" s="175"/>
    </row>
    <row r="86" spans="1:12">
      <c r="A86" s="456"/>
      <c r="B86" s="456"/>
      <c r="C86" s="456" t="s">
        <v>107</v>
      </c>
      <c r="D86" s="456"/>
      <c r="E86" s="456"/>
      <c r="F86" s="372" t="s">
        <v>74</v>
      </c>
      <c r="G86" s="578"/>
      <c r="H86" s="588">
        <f>ROUNDUP((2600000/(H84*H85))/(24),0)</f>
        <v>10</v>
      </c>
      <c r="I86" s="226">
        <v>162</v>
      </c>
      <c r="J86" s="175"/>
      <c r="K86" s="175"/>
      <c r="L86" s="175"/>
    </row>
    <row r="87" spans="1:12" ht="25.5">
      <c r="A87" s="456"/>
      <c r="B87" s="456"/>
      <c r="C87" s="580" t="s">
        <v>108</v>
      </c>
      <c r="D87" s="581"/>
      <c r="E87" s="582"/>
      <c r="F87" s="222" t="s">
        <v>74</v>
      </c>
      <c r="G87" s="578"/>
      <c r="H87" s="222"/>
      <c r="I87" s="226" t="s">
        <v>501</v>
      </c>
      <c r="J87" s="175"/>
      <c r="K87" s="175"/>
      <c r="L87" s="175"/>
    </row>
    <row r="88" spans="1:12">
      <c r="A88" s="363"/>
      <c r="B88" s="363"/>
      <c r="C88" s="363"/>
      <c r="D88" s="363"/>
      <c r="E88" s="363"/>
      <c r="F88" s="363"/>
      <c r="G88" s="363"/>
      <c r="H88" s="363"/>
      <c r="I88" s="363"/>
      <c r="J88" s="175"/>
      <c r="K88" s="175"/>
      <c r="L88" s="175"/>
    </row>
    <row r="89" spans="1:12">
      <c r="A89" s="575" t="s">
        <v>111</v>
      </c>
      <c r="B89" s="575"/>
      <c r="C89" s="575"/>
      <c r="D89" s="575"/>
      <c r="E89" s="575"/>
      <c r="F89" s="575"/>
      <c r="G89" s="575"/>
      <c r="H89" s="575"/>
      <c r="I89" s="590"/>
      <c r="J89" s="175"/>
      <c r="K89" s="175"/>
      <c r="L89" s="175"/>
    </row>
    <row r="90" spans="1:12" ht="25.5">
      <c r="A90" s="472" t="s">
        <v>268</v>
      </c>
      <c r="B90" s="472"/>
      <c r="C90" s="453" t="s">
        <v>100</v>
      </c>
      <c r="D90" s="454"/>
      <c r="E90" s="454"/>
      <c r="F90" s="366" t="s">
        <v>260</v>
      </c>
      <c r="G90" s="366" t="s">
        <v>258</v>
      </c>
      <c r="H90" s="366" t="s">
        <v>465</v>
      </c>
      <c r="I90" s="366" t="s">
        <v>202</v>
      </c>
      <c r="J90" s="175"/>
      <c r="K90" s="175"/>
      <c r="L90" s="175"/>
    </row>
    <row r="91" spans="1:12" ht="12" customHeight="1">
      <c r="A91" s="456" t="s">
        <v>520</v>
      </c>
      <c r="B91" s="456"/>
      <c r="C91" s="456" t="s">
        <v>101</v>
      </c>
      <c r="D91" s="456"/>
      <c r="E91" s="456"/>
      <c r="F91" s="372" t="s">
        <v>74</v>
      </c>
      <c r="G91" s="578"/>
      <c r="H91" s="372" t="s">
        <v>29</v>
      </c>
      <c r="I91" s="226">
        <v>163</v>
      </c>
      <c r="J91" s="175"/>
      <c r="K91" s="175"/>
      <c r="L91" s="175"/>
    </row>
    <row r="92" spans="1:12">
      <c r="A92" s="456"/>
      <c r="B92" s="456"/>
      <c r="C92" s="456" t="s">
        <v>102</v>
      </c>
      <c r="D92" s="456"/>
      <c r="E92" s="456"/>
      <c r="F92" s="372" t="s">
        <v>74</v>
      </c>
      <c r="G92" s="578"/>
      <c r="H92" s="372" t="s">
        <v>30</v>
      </c>
      <c r="I92" s="226">
        <v>163</v>
      </c>
      <c r="J92" s="175"/>
      <c r="K92" s="175"/>
      <c r="L92" s="175"/>
    </row>
    <row r="93" spans="1:12">
      <c r="A93" s="456"/>
      <c r="B93" s="456"/>
      <c r="C93" s="456" t="s">
        <v>103</v>
      </c>
      <c r="D93" s="456"/>
      <c r="E93" s="456"/>
      <c r="F93" s="372" t="s">
        <v>74</v>
      </c>
      <c r="G93" s="578"/>
      <c r="H93" s="372" t="s">
        <v>31</v>
      </c>
      <c r="I93" s="226">
        <v>163</v>
      </c>
      <c r="J93" s="175"/>
      <c r="K93" s="175"/>
      <c r="L93" s="175"/>
    </row>
    <row r="94" spans="1:12">
      <c r="A94" s="456"/>
      <c r="B94" s="456"/>
      <c r="C94" s="456" t="s">
        <v>104</v>
      </c>
      <c r="D94" s="456"/>
      <c r="E94" s="456"/>
      <c r="F94" s="372" t="s">
        <v>74</v>
      </c>
      <c r="G94" s="578"/>
      <c r="H94" s="372" t="s">
        <v>32</v>
      </c>
      <c r="I94" s="226">
        <v>163</v>
      </c>
      <c r="J94" s="175"/>
      <c r="K94" s="175"/>
      <c r="L94" s="175"/>
    </row>
    <row r="95" spans="1:12">
      <c r="A95" s="456"/>
      <c r="B95" s="456"/>
      <c r="C95" s="456" t="s">
        <v>109</v>
      </c>
      <c r="D95" s="456"/>
      <c r="E95" s="456"/>
      <c r="F95" s="372" t="s">
        <v>74</v>
      </c>
      <c r="G95" s="578"/>
      <c r="H95" s="589">
        <v>15000</v>
      </c>
      <c r="I95" s="226">
        <v>163</v>
      </c>
      <c r="J95" s="175"/>
      <c r="K95" s="175"/>
      <c r="L95" s="175"/>
    </row>
    <row r="96" spans="1:12">
      <c r="A96" s="456"/>
      <c r="B96" s="456"/>
      <c r="C96" s="456" t="s">
        <v>106</v>
      </c>
      <c r="D96" s="456"/>
      <c r="E96" s="456"/>
      <c r="F96" s="372" t="s">
        <v>74</v>
      </c>
      <c r="G96" s="578"/>
      <c r="H96" s="372">
        <v>1</v>
      </c>
      <c r="I96" s="226">
        <v>163</v>
      </c>
      <c r="J96" s="175"/>
      <c r="K96" s="175"/>
      <c r="L96" s="175"/>
    </row>
    <row r="97" spans="1:12" ht="12" customHeight="1">
      <c r="A97" s="456"/>
      <c r="B97" s="456"/>
      <c r="C97" s="456" t="s">
        <v>112</v>
      </c>
      <c r="D97" s="456"/>
      <c r="E97" s="456"/>
      <c r="F97" s="372" t="s">
        <v>74</v>
      </c>
      <c r="G97" s="578"/>
      <c r="H97" s="372">
        <f>ROUNDUP((4310000/(H95*H96))/(24),0)</f>
        <v>12</v>
      </c>
      <c r="I97" s="226">
        <v>163</v>
      </c>
      <c r="J97" s="175"/>
      <c r="K97" s="175"/>
      <c r="L97" s="175"/>
    </row>
    <row r="98" spans="1:12">
      <c r="A98" s="456"/>
      <c r="B98" s="456"/>
      <c r="C98" s="580" t="s">
        <v>108</v>
      </c>
      <c r="D98" s="581"/>
      <c r="E98" s="582"/>
      <c r="F98" s="222" t="s">
        <v>74</v>
      </c>
      <c r="G98" s="578"/>
      <c r="H98" s="222"/>
      <c r="I98" s="226">
        <v>359</v>
      </c>
      <c r="J98" s="175"/>
      <c r="K98" s="175"/>
      <c r="L98" s="175"/>
    </row>
    <row r="99" spans="1:12">
      <c r="K99" s="175"/>
      <c r="L99" s="175"/>
    </row>
    <row r="100" spans="1:12" ht="25.5">
      <c r="A100" s="472" t="s">
        <v>268</v>
      </c>
      <c r="B100" s="472"/>
      <c r="C100" s="453" t="s">
        <v>100</v>
      </c>
      <c r="D100" s="454"/>
      <c r="E100" s="454"/>
      <c r="F100" s="366" t="s">
        <v>260</v>
      </c>
      <c r="G100" s="366" t="s">
        <v>258</v>
      </c>
      <c r="H100" s="366" t="s">
        <v>465</v>
      </c>
      <c r="I100" s="366" t="s">
        <v>260</v>
      </c>
      <c r="K100" s="175"/>
      <c r="L100" s="175"/>
    </row>
    <row r="101" spans="1:12" ht="12" customHeight="1">
      <c r="A101" s="456" t="s">
        <v>520</v>
      </c>
      <c r="B101" s="456"/>
      <c r="C101" s="456" t="s">
        <v>101</v>
      </c>
      <c r="D101" s="456"/>
      <c r="E101" s="456"/>
      <c r="F101" s="372" t="s">
        <v>74</v>
      </c>
      <c r="G101" s="578"/>
      <c r="H101" s="324" t="s">
        <v>29</v>
      </c>
      <c r="I101" s="226">
        <v>163</v>
      </c>
      <c r="J101" s="175"/>
      <c r="K101" s="175"/>
      <c r="L101" s="175"/>
    </row>
    <row r="102" spans="1:12">
      <c r="A102" s="456"/>
      <c r="B102" s="456"/>
      <c r="C102" s="456" t="s">
        <v>102</v>
      </c>
      <c r="D102" s="456"/>
      <c r="E102" s="456"/>
      <c r="F102" s="372" t="s">
        <v>74</v>
      </c>
      <c r="G102" s="578"/>
      <c r="H102" s="324" t="s">
        <v>30</v>
      </c>
      <c r="I102" s="226">
        <v>163</v>
      </c>
      <c r="J102" s="175"/>
      <c r="K102" s="175"/>
      <c r="L102" s="175"/>
    </row>
    <row r="103" spans="1:12">
      <c r="A103" s="456"/>
      <c r="B103" s="456"/>
      <c r="C103" s="456" t="s">
        <v>103</v>
      </c>
      <c r="D103" s="456"/>
      <c r="E103" s="456"/>
      <c r="F103" s="372" t="s">
        <v>74</v>
      </c>
      <c r="G103" s="578"/>
      <c r="H103" s="324" t="s">
        <v>31</v>
      </c>
      <c r="I103" s="226">
        <v>163</v>
      </c>
      <c r="J103" s="175"/>
      <c r="K103" s="175"/>
      <c r="L103" s="175"/>
    </row>
    <row r="104" spans="1:12">
      <c r="A104" s="456"/>
      <c r="B104" s="456"/>
      <c r="C104" s="456" t="s">
        <v>104</v>
      </c>
      <c r="D104" s="456"/>
      <c r="E104" s="456"/>
      <c r="F104" s="372" t="s">
        <v>74</v>
      </c>
      <c r="G104" s="578"/>
      <c r="H104" s="324" t="s">
        <v>382</v>
      </c>
      <c r="I104" s="226">
        <v>163</v>
      </c>
      <c r="J104" s="175"/>
      <c r="K104" s="175"/>
      <c r="L104" s="175"/>
    </row>
    <row r="105" spans="1:12">
      <c r="A105" s="456"/>
      <c r="B105" s="456"/>
      <c r="C105" s="456" t="s">
        <v>109</v>
      </c>
      <c r="D105" s="456"/>
      <c r="E105" s="456"/>
      <c r="F105" s="372" t="s">
        <v>74</v>
      </c>
      <c r="G105" s="578"/>
      <c r="H105" s="589">
        <v>15000</v>
      </c>
      <c r="I105" s="226">
        <v>163</v>
      </c>
      <c r="J105" s="175"/>
      <c r="K105" s="175"/>
      <c r="L105" s="175"/>
    </row>
    <row r="106" spans="1:12" ht="12" customHeight="1">
      <c r="A106" s="456"/>
      <c r="B106" s="456"/>
      <c r="C106" s="456" t="s">
        <v>106</v>
      </c>
      <c r="D106" s="456"/>
      <c r="E106" s="456"/>
      <c r="F106" s="372" t="s">
        <v>74</v>
      </c>
      <c r="G106" s="578"/>
      <c r="H106" s="324">
        <v>1</v>
      </c>
      <c r="I106" s="226">
        <v>163</v>
      </c>
      <c r="J106" s="175"/>
      <c r="K106" s="175"/>
      <c r="L106" s="175"/>
    </row>
    <row r="107" spans="1:12">
      <c r="A107" s="456"/>
      <c r="B107" s="456"/>
      <c r="C107" s="456" t="s">
        <v>112</v>
      </c>
      <c r="D107" s="456"/>
      <c r="E107" s="456"/>
      <c r="F107" s="372" t="s">
        <v>74</v>
      </c>
      <c r="G107" s="578"/>
      <c r="H107" s="324">
        <f>ROUNDUP((4310000/(H105*H106))/(24),0)</f>
        <v>12</v>
      </c>
      <c r="I107" s="226">
        <v>163</v>
      </c>
      <c r="J107" s="175"/>
      <c r="K107" s="175"/>
      <c r="L107" s="175"/>
    </row>
    <row r="108" spans="1:12" ht="12" customHeight="1">
      <c r="A108" s="456"/>
      <c r="B108" s="456"/>
      <c r="C108" s="580" t="s">
        <v>108</v>
      </c>
      <c r="D108" s="581"/>
      <c r="E108" s="582"/>
      <c r="F108" s="222" t="s">
        <v>74</v>
      </c>
      <c r="G108" s="578"/>
      <c r="H108" s="372"/>
      <c r="I108" s="226">
        <v>359</v>
      </c>
      <c r="J108" s="175"/>
      <c r="K108" s="175"/>
      <c r="L108" s="175"/>
    </row>
    <row r="109" spans="1:12">
      <c r="K109" s="175"/>
      <c r="L109" s="175"/>
    </row>
    <row r="110" spans="1:12" ht="25.5">
      <c r="A110" s="472" t="s">
        <v>268</v>
      </c>
      <c r="B110" s="472"/>
      <c r="C110" s="453" t="s">
        <v>100</v>
      </c>
      <c r="D110" s="454"/>
      <c r="E110" s="454"/>
      <c r="F110" s="366" t="s">
        <v>260</v>
      </c>
      <c r="G110" s="366" t="s">
        <v>258</v>
      </c>
      <c r="H110" s="366" t="s">
        <v>465</v>
      </c>
      <c r="I110" s="366" t="s">
        <v>202</v>
      </c>
      <c r="K110" s="175"/>
      <c r="L110" s="175"/>
    </row>
    <row r="111" spans="1:12" ht="12" customHeight="1">
      <c r="A111" s="456" t="s">
        <v>520</v>
      </c>
      <c r="B111" s="456"/>
      <c r="C111" s="456" t="s">
        <v>101</v>
      </c>
      <c r="D111" s="456"/>
      <c r="E111" s="456"/>
      <c r="F111" s="372" t="s">
        <v>74</v>
      </c>
      <c r="G111" s="578"/>
      <c r="H111" s="324" t="s">
        <v>29</v>
      </c>
      <c r="I111" s="226">
        <v>163</v>
      </c>
      <c r="K111" s="175"/>
      <c r="L111" s="175"/>
    </row>
    <row r="112" spans="1:12">
      <c r="A112" s="456"/>
      <c r="B112" s="456"/>
      <c r="C112" s="456" t="s">
        <v>102</v>
      </c>
      <c r="D112" s="456"/>
      <c r="E112" s="456"/>
      <c r="F112" s="372" t="s">
        <v>74</v>
      </c>
      <c r="G112" s="578"/>
      <c r="H112" s="324" t="s">
        <v>383</v>
      </c>
      <c r="I112" s="226">
        <v>163</v>
      </c>
      <c r="K112" s="175"/>
      <c r="L112" s="175"/>
    </row>
    <row r="113" spans="1:12">
      <c r="A113" s="456"/>
      <c r="B113" s="456"/>
      <c r="C113" s="456" t="s">
        <v>103</v>
      </c>
      <c r="D113" s="456"/>
      <c r="E113" s="456"/>
      <c r="F113" s="372" t="s">
        <v>74</v>
      </c>
      <c r="G113" s="578"/>
      <c r="H113" s="324" t="s">
        <v>384</v>
      </c>
      <c r="I113" s="226">
        <v>163</v>
      </c>
      <c r="K113" s="175"/>
      <c r="L113" s="175"/>
    </row>
    <row r="114" spans="1:12">
      <c r="A114" s="456"/>
      <c r="B114" s="456"/>
      <c r="C114" s="456" t="s">
        <v>104</v>
      </c>
      <c r="D114" s="456"/>
      <c r="E114" s="456"/>
      <c r="F114" s="372" t="s">
        <v>74</v>
      </c>
      <c r="G114" s="578"/>
      <c r="H114" s="324" t="s">
        <v>385</v>
      </c>
      <c r="I114" s="226">
        <v>163</v>
      </c>
      <c r="K114" s="175"/>
      <c r="L114" s="175"/>
    </row>
    <row r="115" spans="1:12">
      <c r="A115" s="456"/>
      <c r="B115" s="456"/>
      <c r="C115" s="456" t="s">
        <v>109</v>
      </c>
      <c r="D115" s="456"/>
      <c r="E115" s="456"/>
      <c r="F115" s="372" t="s">
        <v>74</v>
      </c>
      <c r="G115" s="578"/>
      <c r="H115" s="589">
        <v>15000</v>
      </c>
      <c r="I115" s="226">
        <v>163</v>
      </c>
      <c r="L115" s="175"/>
    </row>
    <row r="116" spans="1:12">
      <c r="A116" s="456"/>
      <c r="B116" s="456"/>
      <c r="C116" s="456" t="s">
        <v>106</v>
      </c>
      <c r="D116" s="456"/>
      <c r="E116" s="456"/>
      <c r="F116" s="372" t="s">
        <v>74</v>
      </c>
      <c r="G116" s="578"/>
      <c r="H116" s="324">
        <v>1</v>
      </c>
      <c r="I116" s="226">
        <v>163</v>
      </c>
      <c r="L116" s="175"/>
    </row>
    <row r="117" spans="1:12" ht="12" customHeight="1">
      <c r="A117" s="456"/>
      <c r="B117" s="456"/>
      <c r="C117" s="456" t="s">
        <v>112</v>
      </c>
      <c r="D117" s="456"/>
      <c r="E117" s="456"/>
      <c r="F117" s="372" t="s">
        <v>74</v>
      </c>
      <c r="G117" s="578"/>
      <c r="H117" s="324">
        <f>ROUNDUP((4310000/(H115*H116))/(24),0)</f>
        <v>12</v>
      </c>
      <c r="I117" s="226">
        <v>163</v>
      </c>
      <c r="L117" s="175"/>
    </row>
    <row r="118" spans="1:12" ht="12" customHeight="1">
      <c r="A118" s="456"/>
      <c r="B118" s="456"/>
      <c r="C118" s="580" t="s">
        <v>108</v>
      </c>
      <c r="D118" s="581"/>
      <c r="E118" s="582"/>
      <c r="F118" s="222" t="s">
        <v>74</v>
      </c>
      <c r="G118" s="578"/>
      <c r="H118" s="222"/>
      <c r="I118" s="226">
        <v>359</v>
      </c>
      <c r="L118" s="175"/>
    </row>
    <row r="119" spans="1:12">
      <c r="L119" s="175"/>
    </row>
    <row r="120" spans="1:12" ht="12" customHeight="1">
      <c r="L120" s="175"/>
    </row>
    <row r="121" spans="1:12" ht="25.5">
      <c r="A121" s="472" t="s">
        <v>268</v>
      </c>
      <c r="B121" s="472"/>
      <c r="C121" s="453" t="s">
        <v>100</v>
      </c>
      <c r="D121" s="454"/>
      <c r="E121" s="454"/>
      <c r="F121" s="366" t="s">
        <v>260</v>
      </c>
      <c r="G121" s="366" t="s">
        <v>258</v>
      </c>
      <c r="H121" s="366" t="s">
        <v>465</v>
      </c>
      <c r="I121" s="366" t="s">
        <v>202</v>
      </c>
      <c r="L121" s="175"/>
    </row>
    <row r="122" spans="1:12" ht="25.5">
      <c r="A122" s="456" t="s">
        <v>521</v>
      </c>
      <c r="B122" s="456"/>
      <c r="C122" s="456" t="s">
        <v>101</v>
      </c>
      <c r="D122" s="456"/>
      <c r="E122" s="456"/>
      <c r="F122" s="372" t="s">
        <v>74</v>
      </c>
      <c r="G122" s="578"/>
      <c r="H122" s="324" t="s">
        <v>45</v>
      </c>
      <c r="I122" s="226">
        <v>163</v>
      </c>
      <c r="L122" s="175"/>
    </row>
    <row r="123" spans="1:12">
      <c r="A123" s="456"/>
      <c r="B123" s="456"/>
      <c r="C123" s="456" t="s">
        <v>102</v>
      </c>
      <c r="D123" s="456"/>
      <c r="E123" s="456"/>
      <c r="F123" s="372" t="s">
        <v>74</v>
      </c>
      <c r="G123" s="578"/>
      <c r="H123" s="324" t="s">
        <v>46</v>
      </c>
      <c r="I123" s="226">
        <v>163</v>
      </c>
      <c r="L123" s="175"/>
    </row>
    <row r="124" spans="1:12">
      <c r="A124" s="456"/>
      <c r="B124" s="456"/>
      <c r="C124" s="456" t="s">
        <v>103</v>
      </c>
      <c r="D124" s="456"/>
      <c r="E124" s="456"/>
      <c r="F124" s="372" t="s">
        <v>74</v>
      </c>
      <c r="G124" s="578"/>
      <c r="H124" s="324" t="s">
        <v>47</v>
      </c>
      <c r="I124" s="226">
        <v>163</v>
      </c>
      <c r="L124" s="175"/>
    </row>
    <row r="125" spans="1:12">
      <c r="A125" s="456"/>
      <c r="B125" s="456"/>
      <c r="C125" s="456" t="s">
        <v>104</v>
      </c>
      <c r="D125" s="456"/>
      <c r="E125" s="456"/>
      <c r="F125" s="372" t="s">
        <v>74</v>
      </c>
      <c r="G125" s="578"/>
      <c r="H125" s="324" t="s">
        <v>48</v>
      </c>
      <c r="I125" s="226">
        <v>163</v>
      </c>
      <c r="L125" s="175"/>
    </row>
    <row r="126" spans="1:12">
      <c r="A126" s="456"/>
      <c r="B126" s="456"/>
      <c r="C126" s="456" t="s">
        <v>109</v>
      </c>
      <c r="D126" s="456"/>
      <c r="E126" s="456"/>
      <c r="F126" s="372" t="s">
        <v>74</v>
      </c>
      <c r="G126" s="578"/>
      <c r="H126" s="589">
        <v>15000</v>
      </c>
      <c r="I126" s="226">
        <v>163</v>
      </c>
      <c r="L126" s="175"/>
    </row>
    <row r="127" spans="1:12">
      <c r="A127" s="456"/>
      <c r="B127" s="456"/>
      <c r="C127" s="456" t="s">
        <v>106</v>
      </c>
      <c r="D127" s="456"/>
      <c r="E127" s="456"/>
      <c r="F127" s="372" t="s">
        <v>74</v>
      </c>
      <c r="G127" s="578"/>
      <c r="H127" s="324">
        <v>1</v>
      </c>
      <c r="I127" s="226">
        <v>163</v>
      </c>
    </row>
    <row r="128" spans="1:12">
      <c r="A128" s="456"/>
      <c r="B128" s="456"/>
      <c r="C128" s="456" t="s">
        <v>112</v>
      </c>
      <c r="D128" s="456"/>
      <c r="E128" s="456"/>
      <c r="F128" s="372" t="s">
        <v>74</v>
      </c>
      <c r="G128" s="578"/>
      <c r="H128" s="324">
        <f>ROUNDUP((4310000/(H126*H127))/(24),0)</f>
        <v>12</v>
      </c>
      <c r="I128" s="226">
        <v>163</v>
      </c>
    </row>
    <row r="129" spans="1:12" ht="12" customHeight="1">
      <c r="A129" s="456"/>
      <c r="B129" s="456"/>
      <c r="C129" s="580" t="s">
        <v>108</v>
      </c>
      <c r="D129" s="581"/>
      <c r="E129" s="582"/>
      <c r="F129" s="222" t="s">
        <v>74</v>
      </c>
      <c r="G129" s="578"/>
      <c r="H129" s="222"/>
      <c r="I129" s="226">
        <v>598</v>
      </c>
    </row>
    <row r="130" spans="1:12" ht="12" customHeight="1">
      <c r="A130" s="363"/>
      <c r="B130" s="363"/>
      <c r="C130" s="363"/>
      <c r="D130" s="363"/>
      <c r="E130" s="363"/>
      <c r="F130" s="363"/>
      <c r="G130" s="363"/>
      <c r="H130" s="363"/>
      <c r="I130" s="363"/>
      <c r="J130" s="363"/>
      <c r="K130" s="363"/>
      <c r="L130" s="363"/>
    </row>
    <row r="131" spans="1:12" ht="25.5" customHeight="1">
      <c r="A131" s="472" t="s">
        <v>268</v>
      </c>
      <c r="B131" s="472"/>
      <c r="C131" s="453" t="s">
        <v>100</v>
      </c>
      <c r="D131" s="454"/>
      <c r="E131" s="454"/>
      <c r="F131" s="366" t="s">
        <v>260</v>
      </c>
      <c r="G131" s="366" t="s">
        <v>258</v>
      </c>
      <c r="H131" s="366" t="s">
        <v>465</v>
      </c>
      <c r="I131" s="366" t="s">
        <v>202</v>
      </c>
    </row>
    <row r="132" spans="1:12" ht="25.5">
      <c r="A132" s="456" t="s">
        <v>522</v>
      </c>
      <c r="B132" s="456"/>
      <c r="C132" s="456" t="s">
        <v>101</v>
      </c>
      <c r="D132" s="456"/>
      <c r="E132" s="456"/>
      <c r="F132" s="372" t="s">
        <v>74</v>
      </c>
      <c r="G132" s="578"/>
      <c r="H132" s="324" t="s">
        <v>41</v>
      </c>
      <c r="I132" s="226">
        <v>164</v>
      </c>
    </row>
    <row r="133" spans="1:12">
      <c r="A133" s="456"/>
      <c r="B133" s="456"/>
      <c r="C133" s="456" t="s">
        <v>102</v>
      </c>
      <c r="D133" s="456"/>
      <c r="E133" s="456"/>
      <c r="F133" s="372" t="s">
        <v>74</v>
      </c>
      <c r="G133" s="578"/>
      <c r="H133" s="324" t="s">
        <v>42</v>
      </c>
      <c r="I133" s="226">
        <v>164</v>
      </c>
    </row>
    <row r="134" spans="1:12" ht="12" customHeight="1">
      <c r="A134" s="456"/>
      <c r="B134" s="456"/>
      <c r="C134" s="456" t="s">
        <v>103</v>
      </c>
      <c r="D134" s="456"/>
      <c r="E134" s="456"/>
      <c r="F134" s="372" t="s">
        <v>74</v>
      </c>
      <c r="G134" s="578"/>
      <c r="H134" s="324" t="s">
        <v>43</v>
      </c>
      <c r="I134" s="226">
        <v>164</v>
      </c>
    </row>
    <row r="135" spans="1:12" ht="76.5">
      <c r="A135" s="456"/>
      <c r="B135" s="456"/>
      <c r="C135" s="456" t="s">
        <v>104</v>
      </c>
      <c r="D135" s="456"/>
      <c r="E135" s="456"/>
      <c r="F135" s="372" t="s">
        <v>74</v>
      </c>
      <c r="G135" s="578"/>
      <c r="H135" s="324" t="s">
        <v>44</v>
      </c>
      <c r="I135" s="226">
        <v>164</v>
      </c>
    </row>
    <row r="136" spans="1:12">
      <c r="A136" s="456"/>
      <c r="B136" s="456"/>
      <c r="C136" s="456" t="s">
        <v>109</v>
      </c>
      <c r="D136" s="456"/>
      <c r="E136" s="456"/>
      <c r="F136" s="372" t="s">
        <v>74</v>
      </c>
      <c r="G136" s="578"/>
      <c r="H136" s="589">
        <v>4000</v>
      </c>
      <c r="I136" s="226">
        <v>164</v>
      </c>
    </row>
    <row r="137" spans="1:12">
      <c r="A137" s="456"/>
      <c r="B137" s="456"/>
      <c r="C137" s="456" t="s">
        <v>106</v>
      </c>
      <c r="D137" s="456"/>
      <c r="E137" s="456"/>
      <c r="F137" s="372" t="s">
        <v>74</v>
      </c>
      <c r="G137" s="578"/>
      <c r="H137" s="324">
        <v>4</v>
      </c>
      <c r="I137" s="226">
        <v>164</v>
      </c>
    </row>
    <row r="138" spans="1:12">
      <c r="A138" s="456"/>
      <c r="B138" s="456"/>
      <c r="C138" s="456" t="s">
        <v>112</v>
      </c>
      <c r="D138" s="456"/>
      <c r="E138" s="456"/>
      <c r="F138" s="372" t="s">
        <v>74</v>
      </c>
      <c r="G138" s="578"/>
      <c r="H138" s="324">
        <f>ROUNDUP((4310000/(H136*H137))/(24),0)</f>
        <v>12</v>
      </c>
      <c r="I138" s="226">
        <v>164</v>
      </c>
    </row>
    <row r="139" spans="1:12">
      <c r="A139" s="456"/>
      <c r="B139" s="456"/>
      <c r="C139" s="580" t="s">
        <v>108</v>
      </c>
      <c r="D139" s="581"/>
      <c r="E139" s="582"/>
      <c r="F139" s="222" t="s">
        <v>74</v>
      </c>
      <c r="G139" s="578"/>
      <c r="H139" s="222"/>
      <c r="I139" s="226" t="s">
        <v>498</v>
      </c>
      <c r="L139" s="175"/>
    </row>
    <row r="140" spans="1:12" ht="12" customHeight="1">
      <c r="L140" s="175"/>
    </row>
    <row r="141" spans="1:12" ht="25.5" customHeight="1">
      <c r="A141" s="472" t="s">
        <v>268</v>
      </c>
      <c r="B141" s="472"/>
      <c r="C141" s="453" t="s">
        <v>100</v>
      </c>
      <c r="D141" s="454"/>
      <c r="E141" s="454"/>
      <c r="F141" s="366" t="s">
        <v>260</v>
      </c>
      <c r="G141" s="366" t="s">
        <v>258</v>
      </c>
      <c r="H141" s="366" t="s">
        <v>465</v>
      </c>
      <c r="I141" s="366" t="s">
        <v>202</v>
      </c>
      <c r="L141" s="175"/>
    </row>
    <row r="142" spans="1:12" ht="25.5">
      <c r="A142" s="456" t="s">
        <v>523</v>
      </c>
      <c r="B142" s="456"/>
      <c r="C142" s="456" t="s">
        <v>101</v>
      </c>
      <c r="D142" s="456"/>
      <c r="E142" s="456"/>
      <c r="F142" s="372" t="s">
        <v>74</v>
      </c>
      <c r="G142" s="578"/>
      <c r="H142" s="324" t="s">
        <v>38</v>
      </c>
      <c r="I142" s="226">
        <v>164</v>
      </c>
      <c r="L142" s="175"/>
    </row>
    <row r="143" spans="1:12" ht="19.5" customHeight="1">
      <c r="A143" s="456"/>
      <c r="B143" s="456"/>
      <c r="C143" s="456" t="s">
        <v>102</v>
      </c>
      <c r="D143" s="456"/>
      <c r="E143" s="456"/>
      <c r="F143" s="372" t="s">
        <v>74</v>
      </c>
      <c r="G143" s="578"/>
      <c r="H143" s="324" t="s">
        <v>39</v>
      </c>
      <c r="I143" s="226">
        <v>164</v>
      </c>
      <c r="L143" s="175"/>
    </row>
    <row r="144" spans="1:12">
      <c r="A144" s="456"/>
      <c r="B144" s="456"/>
      <c r="C144" s="456" t="s">
        <v>103</v>
      </c>
      <c r="D144" s="456"/>
      <c r="E144" s="456"/>
      <c r="F144" s="372" t="s">
        <v>74</v>
      </c>
      <c r="G144" s="578"/>
      <c r="H144" s="324">
        <v>1985</v>
      </c>
      <c r="I144" s="226">
        <v>164</v>
      </c>
      <c r="L144" s="175"/>
    </row>
    <row r="145" spans="1:12">
      <c r="A145" s="456"/>
      <c r="B145" s="456"/>
      <c r="C145" s="456" t="s">
        <v>104</v>
      </c>
      <c r="D145" s="456"/>
      <c r="E145" s="456"/>
      <c r="F145" s="372" t="s">
        <v>74</v>
      </c>
      <c r="G145" s="578"/>
      <c r="H145" s="324" t="s">
        <v>40</v>
      </c>
      <c r="I145" s="226">
        <v>164</v>
      </c>
      <c r="L145" s="175"/>
    </row>
    <row r="146" spans="1:12">
      <c r="A146" s="456"/>
      <c r="B146" s="456"/>
      <c r="C146" s="456" t="s">
        <v>109</v>
      </c>
      <c r="D146" s="456"/>
      <c r="E146" s="456"/>
      <c r="F146" s="372" t="s">
        <v>74</v>
      </c>
      <c r="G146" s="578"/>
      <c r="H146" s="589">
        <v>20000</v>
      </c>
      <c r="I146" s="226">
        <v>164</v>
      </c>
      <c r="J146" s="175"/>
      <c r="K146" s="175"/>
      <c r="L146" s="175"/>
    </row>
    <row r="147" spans="1:12">
      <c r="A147" s="456"/>
      <c r="B147" s="456"/>
      <c r="C147" s="456" t="s">
        <v>106</v>
      </c>
      <c r="D147" s="456"/>
      <c r="E147" s="456"/>
      <c r="F147" s="372" t="s">
        <v>74</v>
      </c>
      <c r="G147" s="578"/>
      <c r="H147" s="324">
        <v>1</v>
      </c>
      <c r="I147" s="226">
        <v>164</v>
      </c>
      <c r="J147" s="175"/>
      <c r="K147" s="175"/>
      <c r="L147" s="175"/>
    </row>
    <row r="148" spans="1:12">
      <c r="A148" s="456"/>
      <c r="B148" s="456"/>
      <c r="C148" s="456" t="s">
        <v>113</v>
      </c>
      <c r="D148" s="456"/>
      <c r="E148" s="456"/>
      <c r="F148" s="372" t="s">
        <v>74</v>
      </c>
      <c r="G148" s="578"/>
      <c r="H148" s="324">
        <f>ROUNDUP((1600000/(H146*H147))/(24),0)</f>
        <v>4</v>
      </c>
      <c r="I148" s="226">
        <v>164</v>
      </c>
      <c r="J148" s="175"/>
      <c r="K148" s="175"/>
      <c r="L148" s="175"/>
    </row>
    <row r="149" spans="1:12">
      <c r="A149" s="456"/>
      <c r="B149" s="456"/>
      <c r="C149" s="580" t="s">
        <v>108</v>
      </c>
      <c r="D149" s="581"/>
      <c r="E149" s="582"/>
      <c r="F149" s="222" t="s">
        <v>74</v>
      </c>
      <c r="G149" s="578"/>
      <c r="H149" s="222"/>
      <c r="I149" s="226" t="s">
        <v>499</v>
      </c>
      <c r="J149" s="175"/>
      <c r="K149" s="175"/>
      <c r="L149" s="175"/>
    </row>
    <row r="150" spans="1:12">
      <c r="J150" s="175"/>
      <c r="K150" s="175"/>
      <c r="L150" s="175"/>
    </row>
    <row r="151" spans="1:12" ht="15.75" customHeight="1">
      <c r="A151" s="575" t="s">
        <v>114</v>
      </c>
      <c r="B151" s="575"/>
      <c r="C151" s="575"/>
      <c r="D151" s="575"/>
      <c r="E151" s="575"/>
      <c r="F151" s="575"/>
      <c r="G151" s="575"/>
      <c r="H151" s="575"/>
      <c r="I151" s="590"/>
      <c r="J151" s="175"/>
      <c r="K151" s="175"/>
      <c r="L151" s="175"/>
    </row>
    <row r="152" spans="1:12" ht="25.5">
      <c r="A152" s="453" t="s">
        <v>268</v>
      </c>
      <c r="B152" s="455"/>
      <c r="C152" s="453" t="s">
        <v>100</v>
      </c>
      <c r="D152" s="454"/>
      <c r="E152" s="454"/>
      <c r="F152" s="366" t="s">
        <v>260</v>
      </c>
      <c r="G152" s="366" t="s">
        <v>258</v>
      </c>
      <c r="H152" s="366" t="s">
        <v>465</v>
      </c>
      <c r="I152" s="366" t="s">
        <v>202</v>
      </c>
      <c r="J152" s="175"/>
      <c r="K152" s="175"/>
      <c r="L152" s="175"/>
    </row>
    <row r="153" spans="1:12" ht="25.5">
      <c r="A153" s="456" t="s">
        <v>524</v>
      </c>
      <c r="B153" s="456"/>
      <c r="C153" s="457" t="s">
        <v>101</v>
      </c>
      <c r="D153" s="458"/>
      <c r="E153" s="465"/>
      <c r="F153" s="372" t="s">
        <v>74</v>
      </c>
      <c r="G153" s="578"/>
      <c r="H153" s="324" t="s">
        <v>37</v>
      </c>
      <c r="I153" s="226">
        <v>164</v>
      </c>
      <c r="J153" s="175"/>
      <c r="K153" s="175"/>
      <c r="L153" s="175"/>
    </row>
    <row r="154" spans="1:12">
      <c r="A154" s="456"/>
      <c r="B154" s="456"/>
      <c r="C154" s="457" t="s">
        <v>102</v>
      </c>
      <c r="D154" s="458"/>
      <c r="E154" s="465"/>
      <c r="F154" s="372" t="s">
        <v>74</v>
      </c>
      <c r="G154" s="578"/>
      <c r="H154" s="324" t="s">
        <v>73</v>
      </c>
      <c r="I154" s="226">
        <v>164</v>
      </c>
      <c r="J154" s="175"/>
      <c r="K154" s="175"/>
      <c r="L154" s="175"/>
    </row>
    <row r="155" spans="1:12">
      <c r="A155" s="456"/>
      <c r="B155" s="456"/>
      <c r="C155" s="457" t="s">
        <v>103</v>
      </c>
      <c r="D155" s="458"/>
      <c r="E155" s="465"/>
      <c r="F155" s="372" t="s">
        <v>74</v>
      </c>
      <c r="G155" s="578"/>
      <c r="H155" s="324" t="s">
        <v>73</v>
      </c>
      <c r="I155" s="226">
        <v>164</v>
      </c>
      <c r="J155" s="175"/>
      <c r="K155" s="175"/>
      <c r="L155" s="175"/>
    </row>
    <row r="156" spans="1:12">
      <c r="A156" s="456"/>
      <c r="B156" s="456"/>
      <c r="C156" s="457" t="s">
        <v>104</v>
      </c>
      <c r="D156" s="458"/>
      <c r="E156" s="465"/>
      <c r="F156" s="372" t="s">
        <v>74</v>
      </c>
      <c r="G156" s="578"/>
      <c r="H156" s="324" t="s">
        <v>73</v>
      </c>
      <c r="I156" s="226">
        <v>164</v>
      </c>
      <c r="J156" s="175"/>
      <c r="K156" s="175"/>
      <c r="L156" s="175"/>
    </row>
    <row r="157" spans="1:12">
      <c r="A157" s="456"/>
      <c r="B157" s="456"/>
      <c r="C157" s="456" t="s">
        <v>115</v>
      </c>
      <c r="D157" s="456"/>
      <c r="E157" s="456"/>
      <c r="F157" s="372" t="s">
        <v>74</v>
      </c>
      <c r="G157" s="578"/>
      <c r="H157" s="589">
        <v>47</v>
      </c>
      <c r="I157" s="226">
        <v>164</v>
      </c>
      <c r="J157" s="175"/>
      <c r="K157" s="175"/>
      <c r="L157" s="175"/>
    </row>
    <row r="158" spans="1:12">
      <c r="A158" s="456"/>
      <c r="B158" s="456"/>
      <c r="C158" s="456" t="s">
        <v>116</v>
      </c>
      <c r="D158" s="456"/>
      <c r="E158" s="456"/>
      <c r="F158" s="372" t="s">
        <v>74</v>
      </c>
      <c r="G158" s="578"/>
      <c r="H158" s="324">
        <v>4</v>
      </c>
      <c r="I158" s="226">
        <v>164</v>
      </c>
      <c r="J158" s="175"/>
      <c r="K158" s="175"/>
      <c r="L158" s="175"/>
    </row>
    <row r="159" spans="1:12">
      <c r="A159" s="456"/>
      <c r="B159" s="456"/>
      <c r="C159" s="472" t="s">
        <v>117</v>
      </c>
      <c r="D159" s="472"/>
      <c r="E159" s="472"/>
      <c r="F159" s="372" t="s">
        <v>74</v>
      </c>
      <c r="G159" s="578"/>
      <c r="H159" s="324">
        <v>180</v>
      </c>
      <c r="I159" s="226">
        <v>164</v>
      </c>
      <c r="J159" s="175"/>
      <c r="K159" s="175"/>
      <c r="L159" s="175"/>
    </row>
    <row r="160" spans="1:12">
      <c r="A160" s="456"/>
      <c r="B160" s="456"/>
      <c r="C160" s="456" t="s">
        <v>118</v>
      </c>
      <c r="D160" s="456"/>
      <c r="E160" s="456"/>
      <c r="F160" s="222" t="s">
        <v>74</v>
      </c>
      <c r="G160" s="578"/>
      <c r="H160" s="222">
        <v>12</v>
      </c>
      <c r="I160" s="226">
        <v>164</v>
      </c>
      <c r="J160" s="175"/>
      <c r="K160" s="175"/>
      <c r="L160" s="175"/>
    </row>
    <row r="161" spans="1:13">
      <c r="A161" s="456"/>
      <c r="B161" s="456"/>
      <c r="C161" s="456" t="s">
        <v>119</v>
      </c>
      <c r="D161" s="456"/>
      <c r="E161" s="456"/>
      <c r="F161" s="372" t="s">
        <v>74</v>
      </c>
      <c r="G161" s="578"/>
      <c r="H161" s="589">
        <v>2</v>
      </c>
      <c r="I161" s="226">
        <v>164</v>
      </c>
      <c r="J161" s="175"/>
      <c r="K161" s="175"/>
      <c r="L161" s="175"/>
    </row>
    <row r="162" spans="1:13">
      <c r="A162" s="456"/>
      <c r="B162" s="456"/>
      <c r="C162" s="457" t="s">
        <v>120</v>
      </c>
      <c r="D162" s="458"/>
      <c r="E162" s="465"/>
      <c r="F162" s="372" t="s">
        <v>74</v>
      </c>
      <c r="G162" s="578"/>
      <c r="H162" s="372">
        <f>ROUNDUP((2600000/(H157*H159*H160*H161)),0)</f>
        <v>13</v>
      </c>
      <c r="I162" s="226">
        <v>164</v>
      </c>
      <c r="J162" s="175"/>
      <c r="K162" s="175"/>
      <c r="L162" s="175"/>
    </row>
    <row r="163" spans="1:13">
      <c r="A163" s="456"/>
      <c r="B163" s="456"/>
      <c r="C163" s="580" t="s">
        <v>108</v>
      </c>
      <c r="D163" s="581"/>
      <c r="E163" s="582"/>
      <c r="F163" s="578"/>
      <c r="G163" s="578"/>
      <c r="H163" s="372" t="s">
        <v>73</v>
      </c>
      <c r="I163" s="226"/>
      <c r="J163" s="175"/>
      <c r="K163" s="175"/>
      <c r="L163" s="175"/>
    </row>
    <row r="164" spans="1:13">
      <c r="J164" s="175"/>
      <c r="K164" s="175"/>
      <c r="L164" s="175"/>
    </row>
    <row r="165" spans="1:13">
      <c r="A165" s="575" t="s">
        <v>121</v>
      </c>
      <c r="B165" s="575"/>
      <c r="C165" s="575"/>
      <c r="D165" s="575"/>
      <c r="E165" s="575"/>
      <c r="F165" s="575"/>
      <c r="G165" s="575"/>
      <c r="H165" s="575"/>
      <c r="I165" s="368"/>
      <c r="J165" s="175"/>
      <c r="K165" s="175"/>
      <c r="L165" s="175"/>
    </row>
    <row r="166" spans="1:13" ht="25.5">
      <c r="A166" s="472" t="s">
        <v>268</v>
      </c>
      <c r="B166" s="472"/>
      <c r="C166" s="453" t="s">
        <v>100</v>
      </c>
      <c r="D166" s="454"/>
      <c r="E166" s="454"/>
      <c r="F166" s="366" t="s">
        <v>260</v>
      </c>
      <c r="G166" s="366" t="s">
        <v>258</v>
      </c>
      <c r="H166" s="366" t="s">
        <v>465</v>
      </c>
      <c r="I166" s="366" t="s">
        <v>202</v>
      </c>
      <c r="J166" s="175"/>
      <c r="K166" s="175"/>
      <c r="L166" s="175"/>
    </row>
    <row r="167" spans="1:13" ht="12" customHeight="1">
      <c r="A167" s="456" t="s">
        <v>525</v>
      </c>
      <c r="B167" s="456"/>
      <c r="C167" s="456" t="s">
        <v>101</v>
      </c>
      <c r="D167" s="456"/>
      <c r="E167" s="456"/>
      <c r="F167" s="372" t="s">
        <v>74</v>
      </c>
      <c r="G167" s="578"/>
      <c r="H167" s="324" t="s">
        <v>33</v>
      </c>
      <c r="I167" s="226">
        <v>165</v>
      </c>
      <c r="J167" s="175"/>
      <c r="K167" s="175"/>
      <c r="L167" s="175"/>
    </row>
    <row r="168" spans="1:13" ht="12" customHeight="1">
      <c r="A168" s="456"/>
      <c r="B168" s="456"/>
      <c r="C168" s="456" t="s">
        <v>102</v>
      </c>
      <c r="D168" s="456"/>
      <c r="E168" s="456"/>
      <c r="F168" s="222" t="s">
        <v>74</v>
      </c>
      <c r="G168" s="578"/>
      <c r="H168" s="324" t="s">
        <v>34</v>
      </c>
      <c r="I168" s="226">
        <v>165</v>
      </c>
      <c r="J168" s="175"/>
      <c r="K168" s="175"/>
      <c r="L168" s="175"/>
    </row>
    <row r="169" spans="1:13">
      <c r="A169" s="456"/>
      <c r="B169" s="456"/>
      <c r="C169" s="456" t="s">
        <v>103</v>
      </c>
      <c r="D169" s="456"/>
      <c r="E169" s="456"/>
      <c r="F169" s="372" t="s">
        <v>74</v>
      </c>
      <c r="G169" s="578"/>
      <c r="H169" s="324">
        <v>6428</v>
      </c>
      <c r="I169" s="226">
        <v>165</v>
      </c>
      <c r="J169" s="175"/>
      <c r="K169" s="175"/>
      <c r="L169" s="175"/>
    </row>
    <row r="170" spans="1:13">
      <c r="A170" s="456"/>
      <c r="B170" s="456"/>
      <c r="C170" s="456" t="s">
        <v>104</v>
      </c>
      <c r="D170" s="456"/>
      <c r="E170" s="456"/>
      <c r="F170" s="372" t="s">
        <v>74</v>
      </c>
      <c r="G170" s="578"/>
      <c r="H170" s="324" t="s">
        <v>73</v>
      </c>
      <c r="I170" s="226">
        <v>165</v>
      </c>
    </row>
    <row r="171" spans="1:13">
      <c r="A171" s="456"/>
      <c r="B171" s="456"/>
      <c r="C171" s="456" t="s">
        <v>109</v>
      </c>
      <c r="D171" s="456"/>
      <c r="E171" s="456"/>
      <c r="F171" s="372" t="s">
        <v>74</v>
      </c>
      <c r="G171" s="578"/>
      <c r="H171" s="324" t="s">
        <v>36</v>
      </c>
      <c r="I171" s="226">
        <v>165</v>
      </c>
    </row>
    <row r="172" spans="1:13">
      <c r="A172" s="456"/>
      <c r="B172" s="456"/>
      <c r="C172" s="456" t="s">
        <v>106</v>
      </c>
      <c r="D172" s="456"/>
      <c r="E172" s="456"/>
      <c r="F172" s="222" t="s">
        <v>74</v>
      </c>
      <c r="G172" s="578"/>
      <c r="H172" s="324">
        <v>1</v>
      </c>
      <c r="I172" s="226">
        <v>165</v>
      </c>
    </row>
    <row r="173" spans="1:13" ht="61.5" customHeight="1">
      <c r="A173" s="456"/>
      <c r="B173" s="456"/>
      <c r="C173" s="456" t="s">
        <v>107</v>
      </c>
      <c r="D173" s="456"/>
      <c r="E173" s="456"/>
      <c r="F173" s="578"/>
      <c r="G173" s="372" t="s">
        <v>74</v>
      </c>
      <c r="H173" s="324"/>
      <c r="I173" s="226">
        <v>634</v>
      </c>
    </row>
    <row r="174" spans="1:13">
      <c r="A174" s="591"/>
      <c r="B174" s="592"/>
      <c r="C174" s="592"/>
      <c r="D174" s="592"/>
      <c r="E174" s="592"/>
      <c r="F174" s="593"/>
      <c r="G174" s="593"/>
      <c r="H174" s="593"/>
      <c r="I174" s="593"/>
      <c r="J174" s="587"/>
      <c r="K174" s="587"/>
      <c r="L174" s="587"/>
    </row>
    <row r="175" spans="1:13" ht="48" customHeight="1">
      <c r="A175" s="472" t="s">
        <v>268</v>
      </c>
      <c r="B175" s="472"/>
      <c r="C175" s="453" t="s">
        <v>100</v>
      </c>
      <c r="D175" s="454"/>
      <c r="E175" s="455"/>
      <c r="F175" s="366" t="s">
        <v>260</v>
      </c>
      <c r="G175" s="366" t="s">
        <v>258</v>
      </c>
      <c r="H175" s="366" t="s">
        <v>465</v>
      </c>
      <c r="I175" s="366" t="s">
        <v>202</v>
      </c>
      <c r="J175" s="594"/>
      <c r="K175" s="595"/>
      <c r="L175" s="595"/>
      <c r="M175" s="595"/>
    </row>
    <row r="176" spans="1:13" ht="12" customHeight="1">
      <c r="A176" s="456" t="s">
        <v>526</v>
      </c>
      <c r="B176" s="456"/>
      <c r="C176" s="456" t="s">
        <v>101</v>
      </c>
      <c r="D176" s="456"/>
      <c r="E176" s="456"/>
      <c r="F176" s="372" t="s">
        <v>74</v>
      </c>
      <c r="G176" s="372"/>
      <c r="H176" s="324" t="s">
        <v>33</v>
      </c>
      <c r="I176" s="226">
        <v>165</v>
      </c>
    </row>
    <row r="177" spans="1:12">
      <c r="A177" s="456"/>
      <c r="B177" s="456"/>
      <c r="C177" s="456" t="s">
        <v>102</v>
      </c>
      <c r="D177" s="456"/>
      <c r="E177" s="456"/>
      <c r="F177" s="372" t="s">
        <v>74</v>
      </c>
      <c r="G177" s="372"/>
      <c r="H177" s="324" t="s">
        <v>34</v>
      </c>
      <c r="I177" s="226">
        <v>165</v>
      </c>
    </row>
    <row r="178" spans="1:12">
      <c r="A178" s="456"/>
      <c r="B178" s="456"/>
      <c r="C178" s="456" t="s">
        <v>103</v>
      </c>
      <c r="D178" s="456"/>
      <c r="E178" s="456"/>
      <c r="F178" s="372" t="s">
        <v>74</v>
      </c>
      <c r="G178" s="372"/>
      <c r="H178" s="324">
        <v>6428</v>
      </c>
      <c r="I178" s="226">
        <v>165</v>
      </c>
    </row>
    <row r="179" spans="1:12">
      <c r="A179" s="456"/>
      <c r="B179" s="456"/>
      <c r="C179" s="456" t="s">
        <v>104</v>
      </c>
      <c r="D179" s="456"/>
      <c r="E179" s="456"/>
      <c r="F179" s="596"/>
      <c r="G179" s="372" t="s">
        <v>74</v>
      </c>
      <c r="H179" s="324"/>
      <c r="I179" s="226">
        <v>165</v>
      </c>
    </row>
    <row r="180" spans="1:12">
      <c r="A180" s="456"/>
      <c r="B180" s="456"/>
      <c r="C180" s="456" t="s">
        <v>109</v>
      </c>
      <c r="D180" s="456"/>
      <c r="E180" s="456"/>
      <c r="F180" s="372" t="s">
        <v>74</v>
      </c>
      <c r="G180" s="372"/>
      <c r="H180" s="324" t="s">
        <v>35</v>
      </c>
      <c r="I180" s="226">
        <v>165</v>
      </c>
    </row>
    <row r="181" spans="1:12">
      <c r="A181" s="456"/>
      <c r="B181" s="456"/>
      <c r="C181" s="456" t="s">
        <v>106</v>
      </c>
      <c r="D181" s="456"/>
      <c r="E181" s="456"/>
      <c r="F181" s="372" t="s">
        <v>74</v>
      </c>
      <c r="G181" s="372"/>
      <c r="H181" s="324">
        <v>1</v>
      </c>
      <c r="I181" s="226">
        <v>165</v>
      </c>
    </row>
    <row r="182" spans="1:12">
      <c r="A182" s="456"/>
      <c r="B182" s="456"/>
      <c r="C182" s="456" t="s">
        <v>107</v>
      </c>
      <c r="D182" s="456"/>
      <c r="E182" s="456"/>
      <c r="F182" s="372"/>
      <c r="G182" s="372" t="s">
        <v>74</v>
      </c>
      <c r="H182" s="324"/>
      <c r="I182" s="226">
        <v>165</v>
      </c>
    </row>
    <row r="183" spans="1:12">
      <c r="A183" s="456"/>
      <c r="B183" s="456"/>
      <c r="C183" s="580" t="s">
        <v>108</v>
      </c>
      <c r="D183" s="581"/>
      <c r="E183" s="582"/>
      <c r="F183" s="372"/>
      <c r="G183" s="372"/>
      <c r="H183" s="578"/>
      <c r="I183" s="226">
        <v>634</v>
      </c>
    </row>
    <row r="186" spans="1:12" ht="12" customHeight="1">
      <c r="A186" s="412" t="s">
        <v>122</v>
      </c>
      <c r="B186" s="418"/>
      <c r="C186" s="418"/>
      <c r="D186" s="418"/>
      <c r="E186" s="418"/>
      <c r="F186" s="418"/>
      <c r="G186" s="418"/>
      <c r="H186" s="418"/>
      <c r="I186" s="418"/>
      <c r="J186" s="418"/>
      <c r="K186" s="418"/>
      <c r="L186" s="418"/>
    </row>
    <row r="187" spans="1:12" ht="12" customHeight="1">
      <c r="A187" s="597" t="s">
        <v>123</v>
      </c>
      <c r="B187" s="598"/>
      <c r="C187" s="598"/>
      <c r="D187" s="598"/>
      <c r="E187" s="598"/>
      <c r="F187" s="598"/>
      <c r="G187" s="598"/>
      <c r="H187" s="598"/>
      <c r="I187" s="598"/>
      <c r="J187" s="598"/>
      <c r="K187" s="598"/>
      <c r="L187" s="598"/>
    </row>
    <row r="188" spans="1:12" ht="12" customHeight="1">
      <c r="A188" s="556"/>
      <c r="B188" s="557"/>
      <c r="C188" s="557"/>
      <c r="D188" s="557"/>
      <c r="E188" s="557"/>
      <c r="F188" s="557"/>
      <c r="G188" s="557"/>
      <c r="H188" s="557"/>
      <c r="I188" s="557"/>
      <c r="J188" s="557"/>
      <c r="K188" s="557"/>
      <c r="L188" s="557"/>
    </row>
    <row r="189" spans="1:12">
      <c r="A189" s="599"/>
      <c r="B189" s="600"/>
      <c r="C189" s="600"/>
      <c r="D189" s="600"/>
      <c r="E189" s="600"/>
      <c r="F189" s="415" t="s">
        <v>260</v>
      </c>
      <c r="G189" s="416"/>
      <c r="H189" s="417"/>
      <c r="I189" s="366" t="s">
        <v>258</v>
      </c>
      <c r="J189" s="366" t="s">
        <v>269</v>
      </c>
      <c r="K189" s="366" t="s">
        <v>202</v>
      </c>
      <c r="L189" s="366"/>
    </row>
    <row r="190" spans="1:12">
      <c r="A190" s="409" t="s">
        <v>274</v>
      </c>
      <c r="B190" s="410"/>
      <c r="C190" s="410"/>
      <c r="D190" s="410"/>
      <c r="E190" s="411"/>
      <c r="F190" s="456" t="s">
        <v>225</v>
      </c>
      <c r="G190" s="456"/>
      <c r="H190" s="456"/>
      <c r="I190" s="578"/>
      <c r="J190" s="601"/>
      <c r="K190" s="226">
        <v>668</v>
      </c>
      <c r="L190" s="226"/>
    </row>
    <row r="191" spans="1:12">
      <c r="A191" s="409" t="s">
        <v>275</v>
      </c>
      <c r="B191" s="410"/>
      <c r="C191" s="410"/>
      <c r="D191" s="410"/>
      <c r="E191" s="411"/>
      <c r="F191" s="456" t="s">
        <v>225</v>
      </c>
      <c r="G191" s="456"/>
      <c r="H191" s="456"/>
      <c r="I191" s="578"/>
      <c r="J191" s="601"/>
      <c r="K191" s="226">
        <v>668</v>
      </c>
      <c r="L191" s="226"/>
    </row>
    <row r="192" spans="1:12">
      <c r="A192" s="409" t="s">
        <v>276</v>
      </c>
      <c r="B192" s="410"/>
      <c r="C192" s="410"/>
      <c r="D192" s="410"/>
      <c r="E192" s="411"/>
      <c r="F192" s="456" t="s">
        <v>225</v>
      </c>
      <c r="G192" s="456"/>
      <c r="H192" s="456"/>
      <c r="I192" s="578"/>
      <c r="J192" s="601"/>
      <c r="K192" s="226">
        <v>668</v>
      </c>
      <c r="L192" s="226"/>
    </row>
    <row r="193" spans="1:12">
      <c r="A193" s="409" t="s">
        <v>277</v>
      </c>
      <c r="B193" s="410"/>
      <c r="C193" s="410"/>
      <c r="D193" s="410"/>
      <c r="E193" s="411"/>
      <c r="F193" s="456" t="s">
        <v>225</v>
      </c>
      <c r="G193" s="456"/>
      <c r="H193" s="456"/>
      <c r="I193" s="578"/>
      <c r="J193" s="601"/>
      <c r="K193" s="226">
        <v>668</v>
      </c>
      <c r="L193" s="226"/>
    </row>
    <row r="194" spans="1:12">
      <c r="A194" s="409" t="s">
        <v>278</v>
      </c>
      <c r="B194" s="410"/>
      <c r="C194" s="410"/>
      <c r="D194" s="410"/>
      <c r="E194" s="411"/>
      <c r="F194" s="456" t="s">
        <v>225</v>
      </c>
      <c r="G194" s="456"/>
      <c r="H194" s="456"/>
      <c r="I194" s="578"/>
      <c r="J194" s="601"/>
      <c r="K194" s="226">
        <v>668</v>
      </c>
      <c r="L194" s="226"/>
    </row>
    <row r="195" spans="1:12">
      <c r="A195" s="144"/>
      <c r="B195" s="145"/>
      <c r="C195" s="145"/>
      <c r="D195" s="145"/>
      <c r="E195" s="145"/>
    </row>
    <row r="196" spans="1:12">
      <c r="A196" s="412" t="s">
        <v>124</v>
      </c>
      <c r="B196" s="413"/>
      <c r="C196" s="413"/>
      <c r="D196" s="413"/>
      <c r="E196" s="413"/>
      <c r="F196" s="413"/>
      <c r="G196" s="413"/>
      <c r="H196" s="413"/>
      <c r="I196" s="413"/>
      <c r="J196" s="413"/>
      <c r="K196" s="413"/>
      <c r="L196" s="414"/>
    </row>
    <row r="197" spans="1:12">
      <c r="A197" s="556" t="s">
        <v>125</v>
      </c>
      <c r="B197" s="557"/>
      <c r="C197" s="557"/>
      <c r="D197" s="557"/>
      <c r="E197" s="557"/>
      <c r="F197" s="557"/>
      <c r="G197" s="557"/>
      <c r="H197" s="557"/>
      <c r="I197" s="557"/>
      <c r="J197" s="557"/>
      <c r="K197" s="557"/>
      <c r="L197" s="558"/>
    </row>
    <row r="198" spans="1:12" ht="15" customHeight="1">
      <c r="A198" s="423" t="s">
        <v>281</v>
      </c>
      <c r="B198" s="424"/>
      <c r="C198" s="424"/>
      <c r="D198" s="424"/>
      <c r="E198" s="424"/>
      <c r="F198" s="424"/>
      <c r="G198" s="424"/>
      <c r="H198" s="424"/>
      <c r="I198" s="424"/>
      <c r="J198" s="424"/>
      <c r="K198" s="424"/>
      <c r="L198" s="425"/>
    </row>
    <row r="199" spans="1:12">
      <c r="A199" s="216" t="s">
        <v>282</v>
      </c>
      <c r="B199" s="602" t="s">
        <v>283</v>
      </c>
      <c r="C199" s="472">
        <v>669</v>
      </c>
      <c r="D199" s="472"/>
      <c r="E199" s="474" t="s">
        <v>284</v>
      </c>
      <c r="F199" s="468"/>
      <c r="G199" s="603">
        <v>730</v>
      </c>
      <c r="H199" s="226"/>
      <c r="I199" s="593"/>
      <c r="J199" s="593"/>
      <c r="K199" s="593"/>
      <c r="L199" s="604"/>
    </row>
    <row r="201" spans="1:12" ht="12" customHeight="1">
      <c r="A201" s="415" t="s">
        <v>126</v>
      </c>
      <c r="B201" s="416"/>
      <c r="C201" s="416"/>
      <c r="D201" s="416"/>
      <c r="E201" s="416"/>
      <c r="F201" s="416"/>
      <c r="G201" s="416"/>
      <c r="H201" s="416"/>
      <c r="I201" s="416"/>
      <c r="J201" s="416"/>
      <c r="K201" s="416"/>
      <c r="L201" s="417"/>
    </row>
    <row r="202" spans="1:12" ht="39" customHeight="1">
      <c r="A202" s="473" t="s">
        <v>127</v>
      </c>
      <c r="B202" s="485"/>
      <c r="C202" s="485"/>
      <c r="D202" s="485"/>
      <c r="E202" s="485"/>
      <c r="F202" s="415" t="s">
        <v>260</v>
      </c>
      <c r="G202" s="416"/>
      <c r="H202" s="417"/>
      <c r="I202" s="366" t="s">
        <v>258</v>
      </c>
      <c r="J202" s="366" t="s">
        <v>269</v>
      </c>
      <c r="K202" s="366" t="s">
        <v>202</v>
      </c>
      <c r="L202" s="366"/>
    </row>
    <row r="203" spans="1:12" ht="38.25">
      <c r="A203" s="570" t="s">
        <v>128</v>
      </c>
      <c r="B203" s="571"/>
      <c r="C203" s="571"/>
      <c r="D203" s="605"/>
      <c r="E203" s="606"/>
      <c r="F203" s="456" t="s">
        <v>225</v>
      </c>
      <c r="G203" s="456"/>
      <c r="H203" s="456"/>
      <c r="I203" s="578"/>
      <c r="J203" s="578"/>
      <c r="K203" s="226" t="s">
        <v>475</v>
      </c>
      <c r="L203" s="226"/>
    </row>
    <row r="204" spans="1:12" ht="51">
      <c r="A204" s="471" t="s">
        <v>129</v>
      </c>
      <c r="B204" s="471"/>
      <c r="C204" s="471"/>
      <c r="D204" s="471"/>
      <c r="E204" s="606"/>
      <c r="F204" s="456" t="s">
        <v>225</v>
      </c>
      <c r="G204" s="456"/>
      <c r="H204" s="456"/>
      <c r="I204" s="578"/>
      <c r="J204" s="578"/>
      <c r="K204" s="226" t="s">
        <v>476</v>
      </c>
      <c r="L204" s="226"/>
    </row>
    <row r="205" spans="1:12" ht="25.5">
      <c r="A205" s="471" t="s">
        <v>130</v>
      </c>
      <c r="B205" s="471"/>
      <c r="C205" s="471"/>
      <c r="D205" s="471"/>
      <c r="E205" s="606"/>
      <c r="F205" s="456" t="s">
        <v>225</v>
      </c>
      <c r="G205" s="456"/>
      <c r="H205" s="456"/>
      <c r="I205" s="578"/>
      <c r="J205" s="578"/>
      <c r="K205" s="226" t="s">
        <v>477</v>
      </c>
      <c r="L205" s="226"/>
    </row>
    <row r="206" spans="1:12" ht="51">
      <c r="A206" s="471" t="s">
        <v>131</v>
      </c>
      <c r="B206" s="471"/>
      <c r="C206" s="471"/>
      <c r="D206" s="471"/>
      <c r="E206" s="606"/>
      <c r="F206" s="456" t="s">
        <v>225</v>
      </c>
      <c r="G206" s="456"/>
      <c r="H206" s="456"/>
      <c r="I206" s="578"/>
      <c r="J206" s="578"/>
      <c r="K206" s="226" t="s">
        <v>478</v>
      </c>
      <c r="L206" s="226"/>
    </row>
    <row r="207" spans="1:12" ht="51">
      <c r="A207" s="471" t="s">
        <v>132</v>
      </c>
      <c r="B207" s="471"/>
      <c r="C207" s="471"/>
      <c r="D207" s="471"/>
      <c r="E207" s="606"/>
      <c r="F207" s="456" t="s">
        <v>225</v>
      </c>
      <c r="G207" s="456"/>
      <c r="H207" s="456"/>
      <c r="I207" s="578"/>
      <c r="J207" s="578"/>
      <c r="K207" s="226" t="s">
        <v>474</v>
      </c>
      <c r="L207" s="226"/>
    </row>
    <row r="208" spans="1:12">
      <c r="I208" s="215"/>
      <c r="J208" s="215"/>
      <c r="K208" s="215"/>
      <c r="L208" s="215"/>
    </row>
    <row r="209" spans="1:12">
      <c r="A209" s="420" t="s">
        <v>133</v>
      </c>
      <c r="B209" s="421"/>
      <c r="C209" s="421"/>
      <c r="D209" s="421"/>
      <c r="E209" s="421"/>
      <c r="F209" s="421"/>
      <c r="G209" s="421"/>
      <c r="H209" s="421"/>
      <c r="I209" s="421"/>
      <c r="J209" s="421"/>
      <c r="K209" s="421"/>
      <c r="L209" s="422"/>
    </row>
    <row r="210" spans="1:12">
      <c r="A210" s="420" t="s">
        <v>134</v>
      </c>
      <c r="B210" s="421"/>
      <c r="C210" s="421"/>
      <c r="D210" s="421"/>
      <c r="E210" s="421"/>
      <c r="F210" s="423" t="s">
        <v>260</v>
      </c>
      <c r="G210" s="424"/>
      <c r="H210" s="425"/>
      <c r="I210" s="146" t="s">
        <v>258</v>
      </c>
      <c r="J210" s="146" t="s">
        <v>269</v>
      </c>
      <c r="K210" s="146" t="s">
        <v>202</v>
      </c>
      <c r="L210" s="365"/>
    </row>
    <row r="211" spans="1:12" ht="12" customHeight="1">
      <c r="A211" s="492" t="s">
        <v>471</v>
      </c>
      <c r="B211" s="493"/>
      <c r="C211" s="493"/>
      <c r="D211" s="493"/>
      <c r="E211" s="493"/>
      <c r="F211" s="427" t="s">
        <v>74</v>
      </c>
      <c r="G211" s="428"/>
      <c r="H211" s="607"/>
      <c r="I211" s="608"/>
      <c r="J211" s="608" t="s">
        <v>386</v>
      </c>
      <c r="K211" s="608" t="s">
        <v>473</v>
      </c>
      <c r="L211" s="608"/>
    </row>
    <row r="212" spans="1:12">
      <c r="A212" s="429"/>
      <c r="B212" s="430"/>
      <c r="C212" s="430"/>
      <c r="D212" s="430"/>
      <c r="E212" s="609"/>
      <c r="F212" s="427"/>
      <c r="G212" s="428"/>
      <c r="H212" s="607"/>
      <c r="I212" s="608"/>
      <c r="J212" s="608"/>
      <c r="K212" s="608"/>
      <c r="L212" s="608"/>
    </row>
    <row r="213" spans="1:12" ht="27.75" customHeight="1">
      <c r="A213" s="567"/>
      <c r="B213" s="568"/>
      <c r="C213" s="568"/>
      <c r="D213" s="568"/>
      <c r="E213" s="610"/>
      <c r="F213" s="489"/>
      <c r="G213" s="490"/>
      <c r="H213" s="491"/>
      <c r="I213" s="569"/>
      <c r="J213" s="569"/>
      <c r="K213" s="569"/>
      <c r="L213" s="569"/>
    </row>
    <row r="214" spans="1:12">
      <c r="A214" s="223"/>
      <c r="B214" s="223"/>
      <c r="C214" s="223"/>
      <c r="D214" s="223"/>
      <c r="E214" s="223"/>
      <c r="F214" s="211"/>
      <c r="G214" s="211"/>
      <c r="H214" s="211"/>
      <c r="I214" s="215"/>
      <c r="J214" s="215"/>
      <c r="K214" s="215"/>
      <c r="L214" s="215"/>
    </row>
    <row r="215" spans="1:12">
      <c r="A215" s="211"/>
      <c r="B215" s="211"/>
      <c r="C215" s="211"/>
      <c r="D215" s="211"/>
      <c r="E215" s="611"/>
      <c r="F215" s="211"/>
      <c r="G215" s="211"/>
      <c r="H215" s="211"/>
      <c r="I215" s="215"/>
      <c r="J215" s="215"/>
      <c r="K215" s="215"/>
      <c r="L215" s="215"/>
    </row>
    <row r="216" spans="1:12">
      <c r="A216" s="420" t="s">
        <v>136</v>
      </c>
      <c r="B216" s="421"/>
      <c r="C216" s="421"/>
      <c r="D216" s="421"/>
      <c r="E216" s="421"/>
      <c r="F216" s="421"/>
      <c r="G216" s="421"/>
      <c r="H216" s="421"/>
      <c r="I216" s="421"/>
      <c r="J216" s="421"/>
      <c r="K216" s="421"/>
      <c r="L216" s="422"/>
    </row>
    <row r="217" spans="1:12">
      <c r="A217" s="420" t="s">
        <v>268</v>
      </c>
      <c r="B217" s="421"/>
      <c r="C217" s="421"/>
      <c r="D217" s="421"/>
      <c r="E217" s="422"/>
      <c r="F217" s="415" t="s">
        <v>260</v>
      </c>
      <c r="G217" s="416"/>
      <c r="H217" s="417"/>
      <c r="I217" s="366" t="s">
        <v>258</v>
      </c>
      <c r="J217" s="366" t="s">
        <v>269</v>
      </c>
      <c r="K217" s="366" t="s">
        <v>202</v>
      </c>
      <c r="L217" s="366"/>
    </row>
    <row r="218" spans="1:12" ht="12" customHeight="1">
      <c r="A218" s="492" t="s">
        <v>137</v>
      </c>
      <c r="B218" s="493"/>
      <c r="C218" s="493"/>
      <c r="D218" s="493"/>
      <c r="E218" s="494"/>
      <c r="F218" s="612" t="s">
        <v>74</v>
      </c>
      <c r="G218" s="613"/>
      <c r="H218" s="614"/>
      <c r="I218" s="615"/>
      <c r="J218" s="615"/>
      <c r="K218" s="615">
        <v>165</v>
      </c>
      <c r="L218" s="615"/>
    </row>
    <row r="219" spans="1:12" ht="12" customHeight="1">
      <c r="A219" s="567"/>
      <c r="B219" s="568"/>
      <c r="C219" s="568"/>
      <c r="D219" s="568"/>
      <c r="E219" s="610"/>
      <c r="F219" s="489"/>
      <c r="G219" s="490"/>
      <c r="H219" s="491"/>
      <c r="I219" s="569"/>
      <c r="J219" s="569"/>
      <c r="K219" s="569"/>
      <c r="L219" s="569"/>
    </row>
    <row r="220" spans="1:12" ht="12" customHeight="1">
      <c r="A220" s="492" t="s">
        <v>138</v>
      </c>
      <c r="B220" s="493"/>
      <c r="C220" s="493"/>
      <c r="D220" s="493"/>
      <c r="E220" s="494"/>
      <c r="F220" s="612" t="s">
        <v>74</v>
      </c>
      <c r="G220" s="613"/>
      <c r="H220" s="614"/>
      <c r="I220" s="615"/>
      <c r="J220" s="615"/>
      <c r="K220" s="615">
        <v>166</v>
      </c>
      <c r="L220" s="615"/>
    </row>
    <row r="221" spans="1:12">
      <c r="A221" s="567"/>
      <c r="B221" s="568"/>
      <c r="C221" s="568"/>
      <c r="D221" s="568"/>
      <c r="E221" s="610"/>
      <c r="F221" s="489"/>
      <c r="G221" s="490"/>
      <c r="H221" s="491"/>
      <c r="I221" s="569"/>
      <c r="J221" s="569"/>
      <c r="K221" s="569"/>
      <c r="L221" s="569"/>
    </row>
    <row r="222" spans="1:12" ht="12" customHeight="1">
      <c r="A222" s="492" t="s">
        <v>139</v>
      </c>
      <c r="B222" s="493"/>
      <c r="C222" s="493"/>
      <c r="D222" s="493"/>
      <c r="E222" s="494"/>
      <c r="F222" s="612" t="s">
        <v>74</v>
      </c>
      <c r="G222" s="613"/>
      <c r="H222" s="614"/>
      <c r="I222" s="615"/>
      <c r="J222" s="615"/>
      <c r="K222" s="615">
        <v>166</v>
      </c>
      <c r="L222" s="615"/>
    </row>
    <row r="223" spans="1:12">
      <c r="A223" s="567"/>
      <c r="B223" s="568"/>
      <c r="C223" s="568"/>
      <c r="D223" s="568"/>
      <c r="E223" s="610"/>
      <c r="F223" s="489"/>
      <c r="G223" s="490"/>
      <c r="H223" s="491"/>
      <c r="I223" s="569"/>
      <c r="J223" s="569"/>
      <c r="K223" s="569"/>
      <c r="L223" s="569"/>
    </row>
    <row r="224" spans="1:12" ht="15" customHeight="1">
      <c r="A224" s="429" t="s">
        <v>140</v>
      </c>
      <c r="B224" s="430"/>
      <c r="C224" s="430"/>
      <c r="D224" s="430"/>
      <c r="E224" s="609"/>
      <c r="F224" s="612"/>
      <c r="G224" s="613"/>
      <c r="H224" s="614"/>
      <c r="I224" s="615" t="s">
        <v>74</v>
      </c>
      <c r="J224" s="615"/>
      <c r="K224" s="615"/>
      <c r="L224" s="615"/>
    </row>
    <row r="225" spans="1:13" ht="12" customHeight="1">
      <c r="A225" s="429"/>
      <c r="B225" s="430"/>
      <c r="C225" s="430"/>
      <c r="D225" s="430"/>
      <c r="E225" s="609"/>
      <c r="F225" s="427"/>
      <c r="G225" s="428"/>
      <c r="H225" s="607"/>
      <c r="I225" s="608"/>
      <c r="J225" s="608"/>
      <c r="K225" s="608"/>
      <c r="L225" s="608"/>
    </row>
    <row r="226" spans="1:13">
      <c r="A226" s="567"/>
      <c r="B226" s="568"/>
      <c r="C226" s="568"/>
      <c r="D226" s="568"/>
      <c r="E226" s="610"/>
      <c r="F226" s="489"/>
      <c r="G226" s="490"/>
      <c r="H226" s="491"/>
      <c r="I226" s="569"/>
      <c r="J226" s="569"/>
      <c r="K226" s="569"/>
      <c r="L226" s="569"/>
    </row>
    <row r="227" spans="1:13">
      <c r="A227" s="575" t="s">
        <v>527</v>
      </c>
      <c r="B227" s="575"/>
      <c r="C227" s="575"/>
      <c r="D227" s="575"/>
      <c r="E227" s="575"/>
      <c r="F227" s="575"/>
      <c r="G227" s="575"/>
      <c r="H227" s="575"/>
      <c r="I227" s="575"/>
      <c r="J227" s="575"/>
      <c r="K227" s="575"/>
      <c r="L227" s="561" t="s">
        <v>258</v>
      </c>
    </row>
    <row r="228" spans="1:13">
      <c r="A228" s="616"/>
      <c r="B228" s="616"/>
      <c r="C228" s="616"/>
      <c r="D228" s="616"/>
      <c r="E228" s="616"/>
      <c r="F228" s="617"/>
      <c r="G228" s="617"/>
      <c r="H228" s="617"/>
      <c r="I228" s="618"/>
      <c r="J228" s="618"/>
      <c r="K228" s="618"/>
      <c r="L228" s="618"/>
    </row>
    <row r="229" spans="1:13">
      <c r="I229" s="211"/>
      <c r="J229" s="211"/>
      <c r="K229" s="211"/>
      <c r="L229" s="211"/>
    </row>
    <row r="230" spans="1:13" s="140" customFormat="1" ht="12">
      <c r="J230" s="619"/>
      <c r="K230" s="619"/>
      <c r="L230" s="619"/>
      <c r="M230" s="619"/>
    </row>
    <row r="231" spans="1:13" customFormat="1" ht="15">
      <c r="A231" s="620"/>
      <c r="B231" s="620"/>
      <c r="C231" s="620"/>
      <c r="D231" s="620"/>
      <c r="E231" s="620"/>
      <c r="F231" s="620"/>
      <c r="G231" s="620"/>
      <c r="H231" s="620"/>
      <c r="I231" s="620"/>
      <c r="J231" s="620"/>
      <c r="K231" s="620"/>
      <c r="L231" s="620"/>
      <c r="M231" s="620"/>
    </row>
    <row r="232" spans="1:13" customFormat="1" ht="15.75">
      <c r="A232" s="548" t="s">
        <v>506</v>
      </c>
      <c r="B232" s="548"/>
      <c r="C232" s="548"/>
      <c r="E232" s="548" t="s">
        <v>506</v>
      </c>
      <c r="F232" s="548"/>
      <c r="G232" s="548"/>
      <c r="H232" s="548"/>
      <c r="I232" s="539"/>
      <c r="J232" s="548" t="s">
        <v>506</v>
      </c>
      <c r="K232" s="548"/>
    </row>
    <row r="233" spans="1:13" customFormat="1" ht="15.75">
      <c r="A233" s="546" t="s">
        <v>507</v>
      </c>
      <c r="B233" s="546"/>
      <c r="C233" s="546"/>
      <c r="E233" s="546" t="s">
        <v>508</v>
      </c>
      <c r="F233" s="546"/>
      <c r="G233" s="546"/>
      <c r="H233" s="546"/>
      <c r="I233" s="539"/>
      <c r="J233" s="544" t="s">
        <v>509</v>
      </c>
      <c r="K233" s="544"/>
    </row>
    <row r="234" spans="1:13" customFormat="1" ht="15.75">
      <c r="A234" s="547" t="s">
        <v>510</v>
      </c>
      <c r="B234" s="547"/>
      <c r="E234" s="547" t="s">
        <v>511</v>
      </c>
      <c r="F234" s="547"/>
      <c r="G234" s="547"/>
      <c r="H234" s="547"/>
      <c r="I234" s="539"/>
      <c r="J234" s="546" t="s">
        <v>511</v>
      </c>
      <c r="K234" s="546"/>
    </row>
    <row r="235" spans="1:13" customFormat="1" ht="15">
      <c r="A235" s="620"/>
      <c r="B235" s="620"/>
      <c r="C235" s="620"/>
      <c r="D235" s="620"/>
      <c r="E235" s="620"/>
      <c r="F235" s="620"/>
      <c r="G235" s="620"/>
      <c r="H235" s="620"/>
      <c r="I235" s="620"/>
      <c r="J235" s="620"/>
      <c r="K235" s="620"/>
      <c r="L235" s="620"/>
      <c r="M235" s="620"/>
    </row>
    <row r="236" spans="1:13">
      <c r="I236" s="211"/>
      <c r="J236" s="211"/>
      <c r="K236" s="211"/>
      <c r="L236" s="211"/>
    </row>
    <row r="237" spans="1:13">
      <c r="I237" s="211"/>
      <c r="J237" s="211"/>
      <c r="K237" s="211"/>
      <c r="L237" s="211"/>
    </row>
    <row r="238" spans="1:13">
      <c r="I238" s="211"/>
      <c r="J238" s="211"/>
      <c r="K238" s="211"/>
      <c r="L238" s="211"/>
    </row>
  </sheetData>
  <mergeCells count="278">
    <mergeCell ref="A232:C232"/>
    <mergeCell ref="E232:H232"/>
    <mergeCell ref="J232:K232"/>
    <mergeCell ref="A233:C233"/>
    <mergeCell ref="E233:H233"/>
    <mergeCell ref="J233:K233"/>
    <mergeCell ref="J234:K234"/>
    <mergeCell ref="L220:L221"/>
    <mergeCell ref="L222:L223"/>
    <mergeCell ref="A1:K1"/>
    <mergeCell ref="A2:K2"/>
    <mergeCell ref="F218:H219"/>
    <mergeCell ref="I218:I219"/>
    <mergeCell ref="A227:K227"/>
    <mergeCell ref="A224:E226"/>
    <mergeCell ref="A45:L47"/>
    <mergeCell ref="B48:I48"/>
    <mergeCell ref="C175:E175"/>
    <mergeCell ref="A187:L188"/>
    <mergeCell ref="A59:B59"/>
    <mergeCell ref="C59:E59"/>
    <mergeCell ref="C54:E54"/>
    <mergeCell ref="A69:B69"/>
    <mergeCell ref="A60:B67"/>
    <mergeCell ref="C60:E60"/>
    <mergeCell ref="C61:E61"/>
    <mergeCell ref="C62:E62"/>
    <mergeCell ref="C63:E63"/>
    <mergeCell ref="F217:H217"/>
    <mergeCell ref="A217:E217"/>
    <mergeCell ref="C69:E69"/>
    <mergeCell ref="C65:E65"/>
    <mergeCell ref="C66:E66"/>
    <mergeCell ref="F224:H226"/>
    <mergeCell ref="I224:I226"/>
    <mergeCell ref="J224:J226"/>
    <mergeCell ref="K224:K226"/>
    <mergeCell ref="L224:L226"/>
    <mergeCell ref="F220:H221"/>
    <mergeCell ref="A211:E213"/>
    <mergeCell ref="A209:L209"/>
    <mergeCell ref="A218:E219"/>
    <mergeCell ref="A220:E221"/>
    <mergeCell ref="A210:E210"/>
    <mergeCell ref="F210:H210"/>
    <mergeCell ref="A216:L216"/>
    <mergeCell ref="A222:E223"/>
    <mergeCell ref="F211:H213"/>
    <mergeCell ref="I211:I213"/>
    <mergeCell ref="J211:J213"/>
    <mergeCell ref="K211:K213"/>
    <mergeCell ref="L211:L213"/>
    <mergeCell ref="J218:J219"/>
    <mergeCell ref="K218:K219"/>
    <mergeCell ref="L218:L219"/>
    <mergeCell ref="F222:H223"/>
    <mergeCell ref="I222:I223"/>
    <mergeCell ref="J222:J223"/>
    <mergeCell ref="K222:K223"/>
    <mergeCell ref="I220:I221"/>
    <mergeCell ref="J220:J221"/>
    <mergeCell ref="K220:K221"/>
    <mergeCell ref="B10:E10"/>
    <mergeCell ref="F10:H10"/>
    <mergeCell ref="B11:E11"/>
    <mergeCell ref="F11:H11"/>
    <mergeCell ref="B12:E12"/>
    <mergeCell ref="F12:H12"/>
    <mergeCell ref="A4:L4"/>
    <mergeCell ref="A5:L5"/>
    <mergeCell ref="A6:L6"/>
    <mergeCell ref="A7:E7"/>
    <mergeCell ref="F7:H7"/>
    <mergeCell ref="B8:E8"/>
    <mergeCell ref="F8:H8"/>
    <mergeCell ref="B9:E9"/>
    <mergeCell ref="F9:H9"/>
    <mergeCell ref="A13:L13"/>
    <mergeCell ref="A14:A17"/>
    <mergeCell ref="B14:E14"/>
    <mergeCell ref="F14:H14"/>
    <mergeCell ref="B15:E15"/>
    <mergeCell ref="F15:H15"/>
    <mergeCell ref="B16:E16"/>
    <mergeCell ref="F16:H16"/>
    <mergeCell ref="B17:E17"/>
    <mergeCell ref="F17:H17"/>
    <mergeCell ref="B23:E23"/>
    <mergeCell ref="B29:E29"/>
    <mergeCell ref="A101:B108"/>
    <mergeCell ref="C101:E101"/>
    <mergeCell ref="C105:E105"/>
    <mergeCell ref="A39:E39"/>
    <mergeCell ref="A21:A31"/>
    <mergeCell ref="B22:E22"/>
    <mergeCell ref="A38:E38"/>
    <mergeCell ref="B24:E24"/>
    <mergeCell ref="B25:E25"/>
    <mergeCell ref="B26:E26"/>
    <mergeCell ref="B27:E27"/>
    <mergeCell ref="B28:E28"/>
    <mergeCell ref="B30:E30"/>
    <mergeCell ref="A33:L33"/>
    <mergeCell ref="F36:H36"/>
    <mergeCell ref="F37:H37"/>
    <mergeCell ref="B31:E31"/>
    <mergeCell ref="F38:H38"/>
    <mergeCell ref="A34:L35"/>
    <mergeCell ref="C55:E55"/>
    <mergeCell ref="C56:E56"/>
    <mergeCell ref="C57:E57"/>
    <mergeCell ref="A50:B57"/>
    <mergeCell ref="C50:E50"/>
    <mergeCell ref="C51:E51"/>
    <mergeCell ref="C52:E52"/>
    <mergeCell ref="C53:E53"/>
    <mergeCell ref="F39:H39"/>
    <mergeCell ref="C76:E76"/>
    <mergeCell ref="C77:E77"/>
    <mergeCell ref="A70:B77"/>
    <mergeCell ref="C70:E70"/>
    <mergeCell ref="C71:E71"/>
    <mergeCell ref="C72:E72"/>
    <mergeCell ref="C73:E73"/>
    <mergeCell ref="A40:E40"/>
    <mergeCell ref="F40:H40"/>
    <mergeCell ref="A41:E41"/>
    <mergeCell ref="F41:H41"/>
    <mergeCell ref="A49:B49"/>
    <mergeCell ref="C49:E49"/>
    <mergeCell ref="A121:B121"/>
    <mergeCell ref="C121:E121"/>
    <mergeCell ref="A122:B129"/>
    <mergeCell ref="C122:E122"/>
    <mergeCell ref="C98:E98"/>
    <mergeCell ref="A79:B79"/>
    <mergeCell ref="C79:E79"/>
    <mergeCell ref="A80:B87"/>
    <mergeCell ref="C80:E80"/>
    <mergeCell ref="C81:E81"/>
    <mergeCell ref="C95:E95"/>
    <mergeCell ref="C96:E96"/>
    <mergeCell ref="C97:E97"/>
    <mergeCell ref="C90:E90"/>
    <mergeCell ref="C85:E85"/>
    <mergeCell ref="C86:E86"/>
    <mergeCell ref="C87:E87"/>
    <mergeCell ref="C82:E82"/>
    <mergeCell ref="C83:E83"/>
    <mergeCell ref="C84:E84"/>
    <mergeCell ref="C123:E123"/>
    <mergeCell ref="C136:E136"/>
    <mergeCell ref="C137:E137"/>
    <mergeCell ref="C138:E138"/>
    <mergeCell ref="C133:E133"/>
    <mergeCell ref="C134:E134"/>
    <mergeCell ref="C135:E135"/>
    <mergeCell ref="C128:E128"/>
    <mergeCell ref="C129:E129"/>
    <mergeCell ref="C124:E124"/>
    <mergeCell ref="C125:E125"/>
    <mergeCell ref="C126:E126"/>
    <mergeCell ref="C127:E127"/>
    <mergeCell ref="C141:E141"/>
    <mergeCell ref="A142:B149"/>
    <mergeCell ref="C142:E142"/>
    <mergeCell ref="C143:E143"/>
    <mergeCell ref="C144:E144"/>
    <mergeCell ref="C159:E159"/>
    <mergeCell ref="C148:E148"/>
    <mergeCell ref="C149:E149"/>
    <mergeCell ref="A131:B131"/>
    <mergeCell ref="C131:E131"/>
    <mergeCell ref="A132:B139"/>
    <mergeCell ref="C132:E132"/>
    <mergeCell ref="C145:E145"/>
    <mergeCell ref="C146:E146"/>
    <mergeCell ref="C147:E147"/>
    <mergeCell ref="A141:B141"/>
    <mergeCell ref="C139:E139"/>
    <mergeCell ref="A151:H151"/>
    <mergeCell ref="A152:B152"/>
    <mergeCell ref="C152:E152"/>
    <mergeCell ref="A153:B163"/>
    <mergeCell ref="A167:B173"/>
    <mergeCell ref="C167:E167"/>
    <mergeCell ref="C168:E168"/>
    <mergeCell ref="C169:E169"/>
    <mergeCell ref="C160:E160"/>
    <mergeCell ref="C161:E161"/>
    <mergeCell ref="C156:E156"/>
    <mergeCell ref="C157:E157"/>
    <mergeCell ref="C158:E158"/>
    <mergeCell ref="C153:E153"/>
    <mergeCell ref="C154:E154"/>
    <mergeCell ref="C155:E155"/>
    <mergeCell ref="A175:B175"/>
    <mergeCell ref="A176:B183"/>
    <mergeCell ref="C176:E176"/>
    <mergeCell ref="C177:E177"/>
    <mergeCell ref="C162:E162"/>
    <mergeCell ref="C181:E181"/>
    <mergeCell ref="C182:E182"/>
    <mergeCell ref="C183:E183"/>
    <mergeCell ref="C178:E178"/>
    <mergeCell ref="C179:E179"/>
    <mergeCell ref="C180:E180"/>
    <mergeCell ref="C170:E170"/>
    <mergeCell ref="C171:E171"/>
    <mergeCell ref="C163:E163"/>
    <mergeCell ref="A165:H165"/>
    <mergeCell ref="A166:B166"/>
    <mergeCell ref="C166:E166"/>
    <mergeCell ref="C172:E172"/>
    <mergeCell ref="C173:E173"/>
    <mergeCell ref="A186:L186"/>
    <mergeCell ref="F189:H189"/>
    <mergeCell ref="A190:E190"/>
    <mergeCell ref="F190:H190"/>
    <mergeCell ref="A191:E191"/>
    <mergeCell ref="F191:H191"/>
    <mergeCell ref="A192:E192"/>
    <mergeCell ref="F192:H192"/>
    <mergeCell ref="A193:E193"/>
    <mergeCell ref="F193:H193"/>
    <mergeCell ref="A205:D205"/>
    <mergeCell ref="F205:H205"/>
    <mergeCell ref="A206:D206"/>
    <mergeCell ref="F206:H206"/>
    <mergeCell ref="A207:D207"/>
    <mergeCell ref="F207:H207"/>
    <mergeCell ref="E199:F199"/>
    <mergeCell ref="A198:L198"/>
    <mergeCell ref="C199:D199"/>
    <mergeCell ref="A194:E194"/>
    <mergeCell ref="F194:H194"/>
    <mergeCell ref="A196:L196"/>
    <mergeCell ref="A197:L197"/>
    <mergeCell ref="A204:D204"/>
    <mergeCell ref="F204:H204"/>
    <mergeCell ref="A201:L201"/>
    <mergeCell ref="F203:H203"/>
    <mergeCell ref="A202:E202"/>
    <mergeCell ref="F202:H202"/>
    <mergeCell ref="C102:E102"/>
    <mergeCell ref="C103:E103"/>
    <mergeCell ref="C104:E104"/>
    <mergeCell ref="C106:E106"/>
    <mergeCell ref="C107:E107"/>
    <mergeCell ref="C108:E108"/>
    <mergeCell ref="A19:H19"/>
    <mergeCell ref="A20:E20"/>
    <mergeCell ref="F20:H20"/>
    <mergeCell ref="B21:E21"/>
    <mergeCell ref="A100:B100"/>
    <mergeCell ref="C100:E100"/>
    <mergeCell ref="A89:H89"/>
    <mergeCell ref="A90:B90"/>
    <mergeCell ref="A91:B98"/>
    <mergeCell ref="C91:E91"/>
    <mergeCell ref="C92:E92"/>
    <mergeCell ref="C93:E93"/>
    <mergeCell ref="C94:E94"/>
    <mergeCell ref="C74:E74"/>
    <mergeCell ref="C67:E67"/>
    <mergeCell ref="C64:E64"/>
    <mergeCell ref="C75:E75"/>
    <mergeCell ref="C116:E116"/>
    <mergeCell ref="A110:B110"/>
    <mergeCell ref="C110:E110"/>
    <mergeCell ref="A111:B118"/>
    <mergeCell ref="C111:E111"/>
    <mergeCell ref="C112:E112"/>
    <mergeCell ref="C113:E113"/>
    <mergeCell ref="C117:E117"/>
    <mergeCell ref="C118:E118"/>
    <mergeCell ref="C114:E114"/>
    <mergeCell ref="C115:E115"/>
  </mergeCells>
  <phoneticPr fontId="19" type="noConversion"/>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dimension ref="A2:IV33"/>
  <sheetViews>
    <sheetView workbookViewId="0">
      <selection activeCell="A7" sqref="A7:H7"/>
    </sheetView>
  </sheetViews>
  <sheetFormatPr baseColWidth="10" defaultRowHeight="15"/>
  <cols>
    <col min="1" max="1" width="22.42578125" customWidth="1"/>
    <col min="2" max="2" width="29.7109375" customWidth="1"/>
    <col min="3" max="3" width="22.5703125" customWidth="1"/>
    <col min="4" max="4" width="19" customWidth="1"/>
    <col min="5" max="5" width="17.85546875" customWidth="1"/>
    <col min="6" max="6" width="17.5703125" customWidth="1"/>
    <col min="7" max="7" width="14.85546875" customWidth="1"/>
    <col min="8" max="8" width="18.42578125" customWidth="1"/>
    <col min="9" max="9" width="18.28515625" bestFit="1" customWidth="1"/>
  </cols>
  <sheetData>
    <row r="2" spans="1:10">
      <c r="A2" s="6"/>
      <c r="B2" s="147"/>
      <c r="C2" s="6"/>
      <c r="D2" s="147"/>
      <c r="E2" s="147"/>
      <c r="F2" s="6"/>
      <c r="G2" s="6"/>
      <c r="H2" s="7"/>
      <c r="I2" s="7"/>
      <c r="J2" s="148"/>
    </row>
    <row r="3" spans="1:10" ht="15.75">
      <c r="A3" s="433" t="s">
        <v>141</v>
      </c>
      <c r="B3" s="433"/>
      <c r="C3" s="433"/>
      <c r="D3" s="433"/>
      <c r="E3" s="433"/>
      <c r="F3" s="433"/>
      <c r="G3" s="433"/>
      <c r="H3" s="433"/>
      <c r="I3" s="7"/>
      <c r="J3" s="148"/>
    </row>
    <row r="4" spans="1:10" ht="15.75">
      <c r="A4" s="434" t="s">
        <v>142</v>
      </c>
      <c r="B4" s="434"/>
      <c r="C4" s="434"/>
      <c r="D4" s="434"/>
      <c r="E4" s="434"/>
      <c r="F4" s="434"/>
      <c r="G4" s="434"/>
      <c r="H4" s="434"/>
      <c r="I4" s="7"/>
      <c r="J4" s="148"/>
    </row>
    <row r="5" spans="1:10" ht="15.75">
      <c r="A5" s="435" t="s">
        <v>143</v>
      </c>
      <c r="B5" s="435"/>
      <c r="C5" s="435"/>
      <c r="D5" s="435"/>
      <c r="E5" s="435"/>
      <c r="F5" s="435"/>
      <c r="G5" s="435"/>
      <c r="H5" s="435"/>
      <c r="I5" s="7"/>
      <c r="J5" s="148"/>
    </row>
    <row r="6" spans="1:10" ht="15.75">
      <c r="A6" s="433" t="s">
        <v>144</v>
      </c>
      <c r="B6" s="433"/>
      <c r="C6" s="433"/>
      <c r="D6" s="433"/>
      <c r="E6" s="433"/>
      <c r="F6" s="433"/>
      <c r="G6" s="433"/>
      <c r="H6" s="433"/>
      <c r="I6" s="7"/>
      <c r="J6" s="148"/>
    </row>
    <row r="7" spans="1:10">
      <c r="A7" s="638" t="s">
        <v>532</v>
      </c>
      <c r="B7" s="638"/>
      <c r="C7" s="638"/>
      <c r="D7" s="638"/>
      <c r="E7" s="638"/>
      <c r="F7" s="638"/>
      <c r="G7" s="638"/>
      <c r="H7" s="638"/>
      <c r="I7" s="7"/>
      <c r="J7" s="148"/>
    </row>
    <row r="8" spans="1:10">
      <c r="A8" s="7"/>
      <c r="B8" s="149"/>
      <c r="C8" s="7"/>
      <c r="D8" s="149"/>
      <c r="E8" s="149"/>
      <c r="F8" s="7"/>
      <c r="G8" s="7"/>
      <c r="H8" s="7"/>
      <c r="I8" s="7"/>
      <c r="J8" s="148"/>
    </row>
    <row r="9" spans="1:10">
      <c r="A9" s="7"/>
      <c r="B9" s="149"/>
      <c r="C9" s="7"/>
      <c r="D9" s="149"/>
      <c r="E9" s="149"/>
      <c r="F9" s="7"/>
      <c r="G9" s="7"/>
      <c r="H9" s="7"/>
      <c r="I9" s="7"/>
      <c r="J9" s="148"/>
    </row>
    <row r="10" spans="1:10" ht="15.75" thickBot="1">
      <c r="A10" s="7"/>
      <c r="B10" s="149"/>
      <c r="C10" s="7"/>
      <c r="D10" s="149"/>
      <c r="E10" s="149"/>
      <c r="F10" s="7"/>
      <c r="G10" s="7"/>
      <c r="H10" s="7"/>
      <c r="I10" s="7"/>
      <c r="J10" s="148"/>
    </row>
    <row r="11" spans="1:10" ht="16.5" thickBot="1">
      <c r="A11" s="437" t="s">
        <v>145</v>
      </c>
      <c r="B11" s="438"/>
      <c r="C11" s="438"/>
      <c r="D11" s="438"/>
      <c r="E11" s="438"/>
      <c r="F11" s="438"/>
      <c r="G11" s="438"/>
      <c r="H11" s="439"/>
      <c r="I11" s="7"/>
      <c r="J11" s="148"/>
    </row>
    <row r="12" spans="1:10" ht="54.75">
      <c r="A12" s="150" t="s">
        <v>146</v>
      </c>
      <c r="B12" s="151" t="s">
        <v>147</v>
      </c>
      <c r="C12" s="152" t="s">
        <v>148</v>
      </c>
      <c r="D12" s="151" t="s">
        <v>149</v>
      </c>
      <c r="E12" s="151" t="s">
        <v>150</v>
      </c>
      <c r="F12" s="151" t="s">
        <v>151</v>
      </c>
      <c r="G12" s="151" t="s">
        <v>152</v>
      </c>
      <c r="H12" s="153" t="s">
        <v>162</v>
      </c>
      <c r="I12" s="148"/>
      <c r="J12" s="7"/>
    </row>
    <row r="13" spans="1:10" ht="24">
      <c r="A13" s="154">
        <v>1</v>
      </c>
      <c r="B13" s="155" t="s">
        <v>153</v>
      </c>
      <c r="C13" s="156" t="s">
        <v>154</v>
      </c>
      <c r="D13" s="157">
        <v>2550000</v>
      </c>
      <c r="E13" s="157">
        <v>2750000</v>
      </c>
      <c r="F13" s="628">
        <f>AVERAGE(D13,E13)</f>
        <v>2650000</v>
      </c>
      <c r="G13" s="158">
        <v>952</v>
      </c>
      <c r="H13" s="159">
        <f>+G13*F13</f>
        <v>2522800000</v>
      </c>
      <c r="I13" s="148"/>
      <c r="J13" s="7"/>
    </row>
    <row r="14" spans="1:10" ht="24">
      <c r="A14" s="154">
        <v>2</v>
      </c>
      <c r="B14" s="155" t="s">
        <v>155</v>
      </c>
      <c r="C14" s="156" t="s">
        <v>156</v>
      </c>
      <c r="D14" s="157">
        <v>2550001</v>
      </c>
      <c r="E14" s="157">
        <v>2600000</v>
      </c>
      <c r="F14" s="628">
        <f t="shared" ref="F14:F18" si="0">AVERAGE(D14,E14)</f>
        <v>2575000.5</v>
      </c>
      <c r="G14" s="158">
        <v>168</v>
      </c>
      <c r="H14" s="159">
        <f t="shared" ref="H14:H18" si="1">G14*F14</f>
        <v>432600084</v>
      </c>
      <c r="I14" s="148"/>
      <c r="J14" s="7"/>
    </row>
    <row r="15" spans="1:10" ht="24">
      <c r="A15" s="154">
        <v>3</v>
      </c>
      <c r="B15" s="155" t="s">
        <v>157</v>
      </c>
      <c r="C15" s="156" t="s">
        <v>156</v>
      </c>
      <c r="D15" s="160">
        <f>1550001+60000</f>
        <v>1610001</v>
      </c>
      <c r="E15" s="160">
        <f>1650000+66000</f>
        <v>1716000</v>
      </c>
      <c r="F15" s="628">
        <v>1726001</v>
      </c>
      <c r="G15" s="158">
        <v>172</v>
      </c>
      <c r="H15" s="159">
        <f t="shared" si="1"/>
        <v>296872172</v>
      </c>
      <c r="I15" s="148"/>
      <c r="J15" s="7"/>
    </row>
    <row r="16" spans="1:10">
      <c r="A16" s="154">
        <v>4</v>
      </c>
      <c r="B16" s="155" t="s">
        <v>158</v>
      </c>
      <c r="C16" s="156" t="s">
        <v>156</v>
      </c>
      <c r="D16" s="157">
        <v>2550000</v>
      </c>
      <c r="E16" s="157">
        <v>2700000</v>
      </c>
      <c r="F16" s="628">
        <f t="shared" si="0"/>
        <v>2625000</v>
      </c>
      <c r="G16" s="158">
        <v>35</v>
      </c>
      <c r="H16" s="159">
        <f t="shared" si="1"/>
        <v>91875000</v>
      </c>
      <c r="I16" s="148"/>
      <c r="J16" s="7"/>
    </row>
    <row r="17" spans="1:256">
      <c r="A17" s="154">
        <v>5</v>
      </c>
      <c r="B17" s="155" t="s">
        <v>159</v>
      </c>
      <c r="C17" s="156" t="s">
        <v>156</v>
      </c>
      <c r="D17" s="157">
        <v>71000</v>
      </c>
      <c r="E17" s="157">
        <v>77500</v>
      </c>
      <c r="F17" s="628">
        <f t="shared" si="0"/>
        <v>74250</v>
      </c>
      <c r="G17" s="158">
        <v>109</v>
      </c>
      <c r="H17" s="159">
        <f t="shared" si="1"/>
        <v>8093250</v>
      </c>
      <c r="I17" s="148"/>
      <c r="J17" s="7"/>
    </row>
    <row r="18" spans="1:256" ht="24.75" thickBot="1">
      <c r="A18" s="161">
        <v>6</v>
      </c>
      <c r="B18" s="162" t="s">
        <v>160</v>
      </c>
      <c r="C18" s="163" t="s">
        <v>161</v>
      </c>
      <c r="D18" s="164">
        <v>2550000</v>
      </c>
      <c r="E18" s="164">
        <v>2750000</v>
      </c>
      <c r="F18" s="628">
        <f t="shared" si="0"/>
        <v>2650000</v>
      </c>
      <c r="G18" s="158">
        <v>1139</v>
      </c>
      <c r="H18" s="159">
        <f t="shared" si="1"/>
        <v>3018350000</v>
      </c>
      <c r="I18" s="148"/>
      <c r="J18" s="7"/>
    </row>
    <row r="19" spans="1:256" ht="15.75" customHeight="1">
      <c r="A19" s="440" t="s">
        <v>163</v>
      </c>
      <c r="B19" s="441"/>
      <c r="C19" s="165"/>
      <c r="D19" s="165"/>
      <c r="E19" s="165"/>
      <c r="F19" s="165"/>
      <c r="G19" s="166"/>
      <c r="H19" s="159">
        <f>SUM(H13:H18)</f>
        <v>6370590506</v>
      </c>
      <c r="I19" s="621"/>
      <c r="J19" s="148"/>
    </row>
    <row r="20" spans="1:256" ht="15" customHeight="1">
      <c r="A20" s="622" t="s">
        <v>528</v>
      </c>
      <c r="B20" s="623"/>
      <c r="C20" s="623"/>
      <c r="D20" s="623"/>
      <c r="E20" s="623"/>
      <c r="F20" s="623"/>
      <c r="G20" s="623"/>
      <c r="H20" s="624"/>
      <c r="I20" s="621"/>
      <c r="J20" s="148"/>
    </row>
    <row r="21" spans="1:256">
      <c r="A21" s="625"/>
      <c r="B21" s="626"/>
      <c r="C21" s="626"/>
      <c r="D21" s="626"/>
      <c r="E21" s="626"/>
      <c r="F21" s="626"/>
      <c r="G21" s="626"/>
      <c r="H21" s="627"/>
      <c r="I21" s="621"/>
      <c r="J21" s="148"/>
    </row>
    <row r="22" spans="1:256">
      <c r="A22" s="167"/>
      <c r="B22" s="168"/>
      <c r="C22" s="169"/>
      <c r="D22" s="170"/>
      <c r="E22" s="170"/>
      <c r="F22" s="171"/>
      <c r="G22" s="171"/>
      <c r="H22" s="7"/>
      <c r="I22" s="7"/>
      <c r="J22" s="148"/>
    </row>
    <row r="24" spans="1:256" ht="15.75" thickBot="1"/>
    <row r="25" spans="1:256">
      <c r="B25" s="353" t="s">
        <v>465</v>
      </c>
      <c r="C25" s="431" t="s">
        <v>479</v>
      </c>
      <c r="D25" s="432"/>
      <c r="E25" s="432"/>
      <c r="F25" s="354" t="s">
        <v>480</v>
      </c>
    </row>
    <row r="26" spans="1:256" ht="217.5" thickBot="1">
      <c r="B26" s="355" t="s">
        <v>481</v>
      </c>
      <c r="C26" s="436" t="s">
        <v>482</v>
      </c>
      <c r="D26" s="436"/>
      <c r="E26" s="436"/>
      <c r="F26" s="356">
        <f>+(4321024760*700)/H19</f>
        <v>474.79387180061826</v>
      </c>
    </row>
    <row r="31" spans="1:256" s="631" customFormat="1" ht="15.75">
      <c r="A31" s="548" t="s">
        <v>506</v>
      </c>
      <c r="B31" s="548"/>
      <c r="C31" s="548" t="s">
        <v>506</v>
      </c>
      <c r="D31" s="548"/>
      <c r="E31" s="548"/>
      <c r="F31" s="629"/>
      <c r="G31" s="629"/>
      <c r="H31" s="629" t="s">
        <v>506</v>
      </c>
      <c r="I31" s="629"/>
      <c r="J31" s="629"/>
      <c r="K31" s="630"/>
      <c r="M31" s="632"/>
      <c r="N31" s="632"/>
      <c r="O31" s="632"/>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L31" s="632"/>
      <c r="AM31" s="632"/>
      <c r="AN31" s="632"/>
      <c r="AO31" s="632"/>
      <c r="AP31" s="632"/>
      <c r="AQ31" s="632"/>
      <c r="AR31" s="632"/>
      <c r="AS31" s="632"/>
      <c r="AT31" s="632"/>
      <c r="AU31" s="632"/>
      <c r="AV31" s="632"/>
      <c r="AW31" s="632"/>
      <c r="AX31" s="632"/>
      <c r="AY31" s="632"/>
      <c r="AZ31" s="632"/>
      <c r="BA31" s="632"/>
      <c r="BB31" s="632"/>
      <c r="BC31" s="632"/>
      <c r="BD31" s="632"/>
      <c r="BE31" s="632"/>
      <c r="BF31" s="632"/>
      <c r="BG31" s="632"/>
      <c r="BH31" s="632"/>
      <c r="BI31" s="632"/>
      <c r="BJ31" s="632"/>
      <c r="BK31" s="632"/>
      <c r="BL31" s="632"/>
      <c r="BM31" s="632"/>
      <c r="BN31" s="632"/>
      <c r="BO31" s="632"/>
      <c r="BP31" s="632"/>
      <c r="BQ31" s="632"/>
      <c r="BR31" s="632"/>
      <c r="BS31" s="632"/>
      <c r="BT31" s="632"/>
      <c r="BU31" s="632"/>
      <c r="BV31" s="632"/>
      <c r="BW31" s="632"/>
      <c r="BX31" s="632"/>
      <c r="BY31" s="632"/>
      <c r="BZ31" s="632"/>
      <c r="CA31" s="632"/>
      <c r="CB31" s="632"/>
      <c r="CC31" s="632"/>
      <c r="CD31" s="632"/>
      <c r="CE31" s="632"/>
      <c r="CF31" s="632"/>
      <c r="CG31" s="632"/>
      <c r="CH31" s="632"/>
      <c r="CI31" s="632"/>
      <c r="CJ31" s="632"/>
      <c r="CK31" s="632"/>
      <c r="CL31" s="632"/>
      <c r="CM31" s="632"/>
      <c r="CN31" s="632"/>
      <c r="CO31" s="632"/>
      <c r="CP31" s="632"/>
      <c r="CQ31" s="632"/>
      <c r="CR31" s="632"/>
      <c r="CS31" s="632"/>
      <c r="CT31" s="632"/>
      <c r="CU31" s="632"/>
      <c r="CV31" s="632"/>
      <c r="CW31" s="632"/>
      <c r="CX31" s="632"/>
      <c r="CY31" s="632"/>
      <c r="CZ31" s="632"/>
      <c r="DA31" s="632"/>
      <c r="DB31" s="632"/>
      <c r="DC31" s="632"/>
      <c r="DD31" s="632"/>
      <c r="DE31" s="632"/>
      <c r="DF31" s="632"/>
      <c r="DG31" s="632"/>
      <c r="DH31" s="632"/>
      <c r="DI31" s="632"/>
      <c r="DJ31" s="632"/>
      <c r="DK31" s="632"/>
      <c r="DL31" s="632"/>
      <c r="DM31" s="632"/>
      <c r="DN31" s="632"/>
      <c r="DO31" s="632"/>
      <c r="DP31" s="632"/>
      <c r="DQ31" s="632"/>
      <c r="DR31" s="632"/>
      <c r="DS31" s="632"/>
      <c r="DT31" s="632"/>
      <c r="DU31" s="632"/>
      <c r="DV31" s="632"/>
      <c r="DW31" s="632"/>
      <c r="DX31" s="632"/>
      <c r="DY31" s="632"/>
      <c r="DZ31" s="632"/>
      <c r="EA31" s="632"/>
      <c r="EB31" s="632"/>
      <c r="EC31" s="632"/>
      <c r="ED31" s="632"/>
      <c r="EE31" s="632"/>
      <c r="EF31" s="632"/>
      <c r="EG31" s="632"/>
      <c r="EH31" s="632"/>
      <c r="EI31" s="632"/>
      <c r="EJ31" s="632"/>
      <c r="EK31" s="632"/>
      <c r="EL31" s="632"/>
      <c r="EM31" s="632"/>
      <c r="EN31" s="632"/>
      <c r="EO31" s="632"/>
      <c r="EP31" s="632"/>
      <c r="EQ31" s="632"/>
      <c r="ER31" s="632"/>
      <c r="ES31" s="632"/>
      <c r="ET31" s="632"/>
      <c r="EU31" s="632"/>
      <c r="EV31" s="632"/>
      <c r="EW31" s="632"/>
      <c r="EX31" s="632"/>
      <c r="EY31" s="632"/>
      <c r="EZ31" s="632"/>
      <c r="FA31" s="632"/>
      <c r="FB31" s="632"/>
      <c r="FC31" s="632"/>
      <c r="FD31" s="632"/>
      <c r="FE31" s="632"/>
      <c r="FF31" s="632"/>
      <c r="FG31" s="632"/>
      <c r="FH31" s="632"/>
      <c r="FI31" s="632"/>
      <c r="FJ31" s="632"/>
      <c r="FK31" s="632"/>
      <c r="FL31" s="632"/>
      <c r="FM31" s="632"/>
      <c r="FN31" s="632"/>
      <c r="FO31" s="632"/>
      <c r="FP31" s="632"/>
      <c r="FQ31" s="632"/>
      <c r="FR31" s="632"/>
      <c r="FS31" s="632"/>
      <c r="FT31" s="632"/>
      <c r="FU31" s="632"/>
      <c r="FV31" s="632"/>
      <c r="FW31" s="632"/>
      <c r="FX31" s="632"/>
      <c r="FY31" s="632"/>
      <c r="FZ31" s="632"/>
      <c r="GA31" s="632"/>
      <c r="GB31" s="632"/>
      <c r="GC31" s="632"/>
      <c r="GD31" s="632"/>
      <c r="GE31" s="632"/>
      <c r="GF31" s="632"/>
      <c r="GG31" s="632"/>
      <c r="GH31" s="632"/>
      <c r="GI31" s="632"/>
      <c r="GJ31" s="632"/>
      <c r="GK31" s="632"/>
      <c r="GL31" s="632"/>
      <c r="GM31" s="632"/>
      <c r="GN31" s="632"/>
      <c r="GO31" s="632"/>
      <c r="GP31" s="632"/>
      <c r="GQ31" s="632"/>
      <c r="GR31" s="632"/>
      <c r="GS31" s="632"/>
      <c r="GT31" s="632"/>
      <c r="GU31" s="632"/>
      <c r="GV31" s="632"/>
      <c r="GW31" s="632"/>
      <c r="GX31" s="632"/>
      <c r="GY31" s="632"/>
      <c r="GZ31" s="632"/>
      <c r="HA31" s="632"/>
      <c r="HB31" s="632"/>
      <c r="HC31" s="632"/>
      <c r="HD31" s="632"/>
      <c r="HE31" s="632"/>
      <c r="HF31" s="632"/>
      <c r="HG31" s="632"/>
      <c r="HH31" s="632"/>
      <c r="HI31" s="632"/>
      <c r="HJ31" s="632"/>
      <c r="HK31" s="632"/>
      <c r="HL31" s="632"/>
      <c r="HM31" s="632"/>
      <c r="HN31" s="632"/>
      <c r="HO31" s="632"/>
      <c r="HP31" s="632"/>
      <c r="HQ31" s="632"/>
      <c r="HR31" s="632"/>
      <c r="HS31" s="632"/>
      <c r="HT31" s="632"/>
      <c r="HU31" s="632"/>
      <c r="HV31" s="632"/>
      <c r="HW31" s="632"/>
      <c r="HX31" s="632"/>
      <c r="HY31" s="632"/>
      <c r="HZ31" s="632"/>
      <c r="IA31" s="632"/>
      <c r="IB31" s="632"/>
      <c r="IC31" s="632"/>
      <c r="ID31" s="632"/>
      <c r="IE31" s="632"/>
      <c r="IF31" s="632"/>
      <c r="IG31" s="632"/>
      <c r="IH31" s="632"/>
      <c r="II31" s="632"/>
      <c r="IJ31" s="632"/>
      <c r="IK31" s="632"/>
      <c r="IL31" s="632"/>
      <c r="IM31" s="632"/>
      <c r="IN31" s="632"/>
      <c r="IO31" s="632"/>
      <c r="IP31" s="632"/>
      <c r="IQ31" s="632"/>
      <c r="IR31" s="632"/>
      <c r="IS31" s="632"/>
      <c r="IT31" s="632"/>
      <c r="IU31" s="632"/>
      <c r="IV31" s="632"/>
    </row>
    <row r="32" spans="1:256" s="631" customFormat="1" ht="15.75">
      <c r="A32" s="544" t="s">
        <v>507</v>
      </c>
      <c r="B32" s="544"/>
      <c r="C32" s="546" t="s">
        <v>508</v>
      </c>
      <c r="D32" s="546"/>
      <c r="E32" s="546"/>
      <c r="F32" s="545"/>
      <c r="G32" s="545"/>
      <c r="H32" s="543" t="s">
        <v>509</v>
      </c>
      <c r="I32" s="543"/>
      <c r="J32" s="543"/>
      <c r="K32" s="633"/>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c r="AX32" s="632"/>
      <c r="AY32" s="632"/>
      <c r="AZ32" s="632"/>
      <c r="BA32" s="632"/>
      <c r="BB32" s="632"/>
      <c r="BC32" s="632"/>
      <c r="BD32" s="632"/>
      <c r="BE32" s="632"/>
      <c r="BF32" s="632"/>
      <c r="BG32" s="632"/>
      <c r="BH32" s="632"/>
      <c r="BI32" s="632"/>
      <c r="BJ32" s="632"/>
      <c r="BK32" s="632"/>
      <c r="BL32" s="632"/>
      <c r="BM32" s="632"/>
      <c r="BN32" s="632"/>
      <c r="BO32" s="632"/>
      <c r="BP32" s="632"/>
      <c r="BQ32" s="632"/>
      <c r="BR32" s="632"/>
      <c r="BS32" s="632"/>
      <c r="BT32" s="632"/>
      <c r="BU32" s="632"/>
      <c r="BV32" s="632"/>
      <c r="BW32" s="632"/>
      <c r="BX32" s="632"/>
      <c r="BY32" s="632"/>
      <c r="BZ32" s="632"/>
      <c r="CA32" s="632"/>
      <c r="CB32" s="632"/>
      <c r="CC32" s="632"/>
      <c r="CD32" s="632"/>
      <c r="CE32" s="632"/>
      <c r="CF32" s="632"/>
      <c r="CG32" s="632"/>
      <c r="CH32" s="632"/>
      <c r="CI32" s="632"/>
      <c r="CJ32" s="632"/>
      <c r="CK32" s="632"/>
      <c r="CL32" s="632"/>
      <c r="CM32" s="632"/>
      <c r="CN32" s="632"/>
      <c r="CO32" s="632"/>
      <c r="CP32" s="632"/>
      <c r="CQ32" s="632"/>
      <c r="CR32" s="632"/>
      <c r="CS32" s="632"/>
      <c r="CT32" s="632"/>
      <c r="CU32" s="632"/>
      <c r="CV32" s="632"/>
      <c r="CW32" s="632"/>
      <c r="CX32" s="632"/>
      <c r="CY32" s="632"/>
      <c r="CZ32" s="632"/>
      <c r="DA32" s="632"/>
      <c r="DB32" s="632"/>
      <c r="DC32" s="632"/>
      <c r="DD32" s="632"/>
      <c r="DE32" s="632"/>
      <c r="DF32" s="632"/>
      <c r="DG32" s="632"/>
      <c r="DH32" s="632"/>
      <c r="DI32" s="632"/>
      <c r="DJ32" s="632"/>
      <c r="DK32" s="632"/>
      <c r="DL32" s="632"/>
      <c r="DM32" s="632"/>
      <c r="DN32" s="632"/>
      <c r="DO32" s="632"/>
      <c r="DP32" s="632"/>
      <c r="DQ32" s="632"/>
      <c r="DR32" s="632"/>
      <c r="DS32" s="632"/>
      <c r="DT32" s="632"/>
      <c r="DU32" s="632"/>
      <c r="DV32" s="632"/>
      <c r="DW32" s="632"/>
      <c r="DX32" s="632"/>
      <c r="DY32" s="632"/>
      <c r="DZ32" s="632"/>
      <c r="EA32" s="632"/>
      <c r="EB32" s="632"/>
      <c r="EC32" s="632"/>
      <c r="ED32" s="632"/>
      <c r="EE32" s="632"/>
      <c r="EF32" s="632"/>
      <c r="EG32" s="632"/>
      <c r="EH32" s="632"/>
      <c r="EI32" s="632"/>
      <c r="EJ32" s="632"/>
      <c r="EK32" s="632"/>
      <c r="EL32" s="632"/>
      <c r="EM32" s="632"/>
      <c r="EN32" s="632"/>
      <c r="EO32" s="632"/>
      <c r="EP32" s="632"/>
      <c r="EQ32" s="632"/>
      <c r="ER32" s="632"/>
      <c r="ES32" s="632"/>
      <c r="ET32" s="632"/>
      <c r="EU32" s="632"/>
      <c r="EV32" s="632"/>
      <c r="EW32" s="632"/>
      <c r="EX32" s="632"/>
      <c r="EY32" s="632"/>
      <c r="EZ32" s="632"/>
      <c r="FA32" s="632"/>
      <c r="FB32" s="632"/>
      <c r="FC32" s="632"/>
      <c r="FD32" s="632"/>
      <c r="FE32" s="632"/>
      <c r="FF32" s="632"/>
      <c r="FG32" s="632"/>
      <c r="FH32" s="632"/>
      <c r="FI32" s="632"/>
      <c r="FJ32" s="632"/>
      <c r="FK32" s="632"/>
      <c r="FL32" s="632"/>
      <c r="FM32" s="632"/>
      <c r="FN32" s="632"/>
      <c r="FO32" s="632"/>
      <c r="FP32" s="632"/>
      <c r="FQ32" s="632"/>
      <c r="FR32" s="632"/>
      <c r="FS32" s="632"/>
      <c r="FT32" s="632"/>
      <c r="FU32" s="632"/>
      <c r="FV32" s="632"/>
      <c r="FW32" s="632"/>
      <c r="FX32" s="632"/>
      <c r="FY32" s="632"/>
      <c r="FZ32" s="632"/>
      <c r="GA32" s="632"/>
      <c r="GB32" s="632"/>
      <c r="GC32" s="632"/>
      <c r="GD32" s="632"/>
      <c r="GE32" s="632"/>
      <c r="GF32" s="632"/>
      <c r="GG32" s="632"/>
      <c r="GH32" s="632"/>
      <c r="GI32" s="632"/>
      <c r="GJ32" s="632"/>
      <c r="GK32" s="632"/>
      <c r="GL32" s="632"/>
      <c r="GM32" s="632"/>
      <c r="GN32" s="632"/>
      <c r="GO32" s="632"/>
      <c r="GP32" s="632"/>
      <c r="GQ32" s="632"/>
      <c r="GR32" s="632"/>
      <c r="GS32" s="632"/>
      <c r="GT32" s="632"/>
      <c r="GU32" s="632"/>
      <c r="GV32" s="632"/>
      <c r="GW32" s="632"/>
      <c r="GX32" s="632"/>
      <c r="GY32" s="632"/>
      <c r="GZ32" s="632"/>
      <c r="HA32" s="632"/>
      <c r="HB32" s="632"/>
      <c r="HC32" s="632"/>
      <c r="HD32" s="632"/>
      <c r="HE32" s="632"/>
      <c r="HF32" s="632"/>
      <c r="HG32" s="632"/>
      <c r="HH32" s="632"/>
      <c r="HI32" s="632"/>
      <c r="HJ32" s="632"/>
      <c r="HK32" s="632"/>
      <c r="HL32" s="632"/>
      <c r="HM32" s="632"/>
      <c r="HN32" s="632"/>
      <c r="HO32" s="632"/>
      <c r="HP32" s="632"/>
      <c r="HQ32" s="632"/>
      <c r="HR32" s="632"/>
      <c r="HS32" s="632"/>
      <c r="HT32" s="632"/>
      <c r="HU32" s="632"/>
      <c r="HV32" s="632"/>
      <c r="HW32" s="632"/>
      <c r="HX32" s="632"/>
      <c r="HY32" s="632"/>
      <c r="HZ32" s="632"/>
      <c r="IA32" s="632"/>
      <c r="IB32" s="632"/>
      <c r="IC32" s="632"/>
      <c r="ID32" s="632"/>
      <c r="IE32" s="632"/>
      <c r="IF32" s="632"/>
      <c r="IG32" s="632"/>
      <c r="IH32" s="632"/>
      <c r="II32" s="632"/>
      <c r="IJ32" s="632"/>
      <c r="IK32" s="632"/>
      <c r="IL32" s="632"/>
      <c r="IM32" s="632"/>
      <c r="IN32" s="632"/>
      <c r="IO32" s="632"/>
      <c r="IP32" s="632"/>
      <c r="IQ32" s="632"/>
      <c r="IR32" s="632"/>
      <c r="IS32" s="632"/>
      <c r="IT32" s="632"/>
      <c r="IU32" s="632"/>
      <c r="IV32" s="632"/>
    </row>
    <row r="33" spans="1:256" s="631" customFormat="1" ht="15.75">
      <c r="A33" s="546" t="s">
        <v>510</v>
      </c>
      <c r="B33" s="546"/>
      <c r="C33" s="546" t="s">
        <v>511</v>
      </c>
      <c r="D33" s="546"/>
      <c r="E33" s="546"/>
      <c r="F33" s="545"/>
      <c r="G33" s="545"/>
      <c r="H33" s="545" t="s">
        <v>511</v>
      </c>
      <c r="I33" s="545"/>
      <c r="J33" s="545"/>
      <c r="K33" s="545"/>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2"/>
      <c r="AM33" s="632"/>
      <c r="AN33" s="632"/>
      <c r="AO33" s="632"/>
      <c r="AP33" s="632"/>
      <c r="AQ33" s="632"/>
      <c r="AR33" s="632"/>
      <c r="AS33" s="632"/>
      <c r="AT33" s="632"/>
      <c r="AU33" s="632"/>
      <c r="AV33" s="632"/>
      <c r="AW33" s="632"/>
      <c r="AX33" s="632"/>
      <c r="AY33" s="632"/>
      <c r="AZ33" s="632"/>
      <c r="BA33" s="632"/>
      <c r="BB33" s="632"/>
      <c r="BC33" s="632"/>
      <c r="BD33" s="632"/>
      <c r="BE33" s="632"/>
      <c r="BF33" s="632"/>
      <c r="BG33" s="632"/>
      <c r="BH33" s="632"/>
      <c r="BI33" s="632"/>
      <c r="BJ33" s="632"/>
      <c r="BK33" s="632"/>
      <c r="BL33" s="632"/>
      <c r="BM33" s="632"/>
      <c r="BN33" s="632"/>
      <c r="BO33" s="632"/>
      <c r="BP33" s="632"/>
      <c r="BQ33" s="632"/>
      <c r="BR33" s="632"/>
      <c r="BS33" s="632"/>
      <c r="BT33" s="632"/>
      <c r="BU33" s="632"/>
      <c r="BV33" s="632"/>
      <c r="BW33" s="632"/>
      <c r="BX33" s="632"/>
      <c r="BY33" s="632"/>
      <c r="BZ33" s="632"/>
      <c r="CA33" s="632"/>
      <c r="CB33" s="632"/>
      <c r="CC33" s="632"/>
      <c r="CD33" s="632"/>
      <c r="CE33" s="632"/>
      <c r="CF33" s="632"/>
      <c r="CG33" s="632"/>
      <c r="CH33" s="632"/>
      <c r="CI33" s="632"/>
      <c r="CJ33" s="632"/>
      <c r="CK33" s="632"/>
      <c r="CL33" s="632"/>
      <c r="CM33" s="632"/>
      <c r="CN33" s="632"/>
      <c r="CO33" s="632"/>
      <c r="CP33" s="632"/>
      <c r="CQ33" s="632"/>
      <c r="CR33" s="632"/>
      <c r="CS33" s="632"/>
      <c r="CT33" s="632"/>
      <c r="CU33" s="632"/>
      <c r="CV33" s="632"/>
      <c r="CW33" s="632"/>
      <c r="CX33" s="632"/>
      <c r="CY33" s="632"/>
      <c r="CZ33" s="632"/>
      <c r="DA33" s="632"/>
      <c r="DB33" s="632"/>
      <c r="DC33" s="632"/>
      <c r="DD33" s="632"/>
      <c r="DE33" s="632"/>
      <c r="DF33" s="632"/>
      <c r="DG33" s="632"/>
      <c r="DH33" s="632"/>
      <c r="DI33" s="632"/>
      <c r="DJ33" s="632"/>
      <c r="DK33" s="632"/>
      <c r="DL33" s="632"/>
      <c r="DM33" s="632"/>
      <c r="DN33" s="632"/>
      <c r="DO33" s="632"/>
      <c r="DP33" s="632"/>
      <c r="DQ33" s="632"/>
      <c r="DR33" s="632"/>
      <c r="DS33" s="632"/>
      <c r="DT33" s="632"/>
      <c r="DU33" s="632"/>
      <c r="DV33" s="632"/>
      <c r="DW33" s="632"/>
      <c r="DX33" s="632"/>
      <c r="DY33" s="632"/>
      <c r="DZ33" s="632"/>
      <c r="EA33" s="632"/>
      <c r="EB33" s="632"/>
      <c r="EC33" s="632"/>
      <c r="ED33" s="632"/>
      <c r="EE33" s="632"/>
      <c r="EF33" s="632"/>
      <c r="EG33" s="632"/>
      <c r="EH33" s="632"/>
      <c r="EI33" s="632"/>
      <c r="EJ33" s="632"/>
      <c r="EK33" s="632"/>
      <c r="EL33" s="632"/>
      <c r="EM33" s="632"/>
      <c r="EN33" s="632"/>
      <c r="EO33" s="632"/>
      <c r="EP33" s="632"/>
      <c r="EQ33" s="632"/>
      <c r="ER33" s="632"/>
      <c r="ES33" s="632"/>
      <c r="ET33" s="632"/>
      <c r="EU33" s="632"/>
      <c r="EV33" s="632"/>
      <c r="EW33" s="632"/>
      <c r="EX33" s="632"/>
      <c r="EY33" s="632"/>
      <c r="EZ33" s="632"/>
      <c r="FA33" s="632"/>
      <c r="FB33" s="632"/>
      <c r="FC33" s="632"/>
      <c r="FD33" s="632"/>
      <c r="FE33" s="632"/>
      <c r="FF33" s="632"/>
      <c r="FG33" s="632"/>
      <c r="FH33" s="632"/>
      <c r="FI33" s="632"/>
      <c r="FJ33" s="632"/>
      <c r="FK33" s="632"/>
      <c r="FL33" s="632"/>
      <c r="FM33" s="632"/>
      <c r="FN33" s="632"/>
      <c r="FO33" s="632"/>
      <c r="FP33" s="632"/>
      <c r="FQ33" s="632"/>
      <c r="FR33" s="632"/>
      <c r="FS33" s="632"/>
      <c r="FT33" s="632"/>
      <c r="FU33" s="632"/>
      <c r="FV33" s="632"/>
      <c r="FW33" s="632"/>
      <c r="FX33" s="632"/>
      <c r="FY33" s="632"/>
      <c r="FZ33" s="632"/>
      <c r="GA33" s="632"/>
      <c r="GB33" s="632"/>
      <c r="GC33" s="632"/>
      <c r="GD33" s="632"/>
      <c r="GE33" s="632"/>
      <c r="GF33" s="632"/>
      <c r="GG33" s="632"/>
      <c r="GH33" s="632"/>
      <c r="GI33" s="632"/>
      <c r="GJ33" s="632"/>
      <c r="GK33" s="632"/>
      <c r="GL33" s="632"/>
      <c r="GM33" s="632"/>
      <c r="GN33" s="632"/>
      <c r="GO33" s="632"/>
      <c r="GP33" s="632"/>
      <c r="GQ33" s="632"/>
      <c r="GR33" s="632"/>
      <c r="GS33" s="632"/>
      <c r="GT33" s="632"/>
      <c r="GU33" s="632"/>
      <c r="GV33" s="632"/>
      <c r="GW33" s="632"/>
      <c r="GX33" s="632"/>
      <c r="GY33" s="632"/>
      <c r="GZ33" s="632"/>
      <c r="HA33" s="632"/>
      <c r="HB33" s="632"/>
      <c r="HC33" s="632"/>
      <c r="HD33" s="632"/>
      <c r="HE33" s="632"/>
      <c r="HF33" s="632"/>
      <c r="HG33" s="632"/>
      <c r="HH33" s="632"/>
      <c r="HI33" s="632"/>
      <c r="HJ33" s="632"/>
      <c r="HK33" s="632"/>
      <c r="HL33" s="632"/>
      <c r="HM33" s="632"/>
      <c r="HN33" s="632"/>
      <c r="HO33" s="632"/>
      <c r="HP33" s="632"/>
      <c r="HQ33" s="632"/>
      <c r="HR33" s="632"/>
      <c r="HS33" s="632"/>
      <c r="HT33" s="632"/>
      <c r="HU33" s="632"/>
      <c r="HV33" s="632"/>
      <c r="HW33" s="632"/>
      <c r="HX33" s="632"/>
      <c r="HY33" s="632"/>
      <c r="HZ33" s="632"/>
      <c r="IA33" s="632"/>
      <c r="IB33" s="632"/>
      <c r="IC33" s="632"/>
      <c r="ID33" s="632"/>
      <c r="IE33" s="632"/>
      <c r="IF33" s="632"/>
      <c r="IG33" s="632"/>
      <c r="IH33" s="632"/>
      <c r="II33" s="632"/>
      <c r="IJ33" s="632"/>
      <c r="IK33" s="632"/>
      <c r="IL33" s="632"/>
      <c r="IM33" s="632"/>
      <c r="IN33" s="632"/>
      <c r="IO33" s="632"/>
      <c r="IP33" s="632"/>
      <c r="IQ33" s="632"/>
      <c r="IR33" s="632"/>
      <c r="IS33" s="632"/>
      <c r="IT33" s="632"/>
      <c r="IU33" s="632"/>
      <c r="IV33" s="632"/>
    </row>
  </sheetData>
  <mergeCells count="17">
    <mergeCell ref="A31:B31"/>
    <mergeCell ref="C31:E31"/>
    <mergeCell ref="A32:B32"/>
    <mergeCell ref="C32:E32"/>
    <mergeCell ref="A33:B33"/>
    <mergeCell ref="C33:E33"/>
    <mergeCell ref="C26:E26"/>
    <mergeCell ref="I19:I21"/>
    <mergeCell ref="A11:H11"/>
    <mergeCell ref="A19:B19"/>
    <mergeCell ref="A20:H21"/>
    <mergeCell ref="C25:E25"/>
    <mergeCell ref="A3:H3"/>
    <mergeCell ref="A4:H4"/>
    <mergeCell ref="A5:H5"/>
    <mergeCell ref="A6:H6"/>
    <mergeCell ref="A7:H7"/>
  </mergeCells>
  <phoneticPr fontId="19" type="noConversion"/>
  <pageMargins left="0.7" right="0.7" top="0.75" bottom="0.75" header="0.3" footer="0.3"/>
  <headerFooter alignWithMargins="0"/>
  <drawing r:id="rId1"/>
  <legacyDrawing r:id="rId2"/>
  <oleObjects>
    <oleObject progId="Equation.3" shapeId="1143" r:id="rId3"/>
  </oleObjects>
</worksheet>
</file>

<file path=xl/worksheets/sheet6.xml><?xml version="1.0" encoding="utf-8"?>
<worksheet xmlns="http://schemas.openxmlformats.org/spreadsheetml/2006/main" xmlns:r="http://schemas.openxmlformats.org/officeDocument/2006/relationships">
  <dimension ref="A1:H38"/>
  <sheetViews>
    <sheetView zoomScale="70" zoomScaleNormal="70" workbookViewId="0">
      <selection activeCell="E7" sqref="E7"/>
    </sheetView>
  </sheetViews>
  <sheetFormatPr baseColWidth="10" defaultRowHeight="15"/>
  <cols>
    <col min="1" max="1" width="24.140625" style="1" customWidth="1"/>
    <col min="2" max="2" width="62.140625" style="1" customWidth="1"/>
    <col min="3" max="4" width="19" style="1" bestFit="1" customWidth="1"/>
    <col min="5" max="5" width="82.140625" style="1" customWidth="1"/>
    <col min="6" max="6" width="49.140625" style="1" customWidth="1"/>
    <col min="7" max="7" width="11.42578125" style="1"/>
    <col min="8" max="8" width="129.5703125" style="1" customWidth="1"/>
    <col min="9" max="16384" width="11.42578125" style="1"/>
  </cols>
  <sheetData>
    <row r="1" spans="1:8" ht="19.5" thickBot="1">
      <c r="A1" s="382" t="s">
        <v>533</v>
      </c>
      <c r="B1" s="382"/>
      <c r="C1" s="382"/>
      <c r="D1" s="382"/>
      <c r="E1" s="382"/>
      <c r="F1" s="382"/>
    </row>
    <row r="2" spans="1:8" ht="42.75" customHeight="1" thickBot="1">
      <c r="A2" s="389" t="s">
        <v>213</v>
      </c>
      <c r="B2" s="390"/>
      <c r="C2" s="390"/>
      <c r="D2" s="390"/>
      <c r="E2" s="390"/>
      <c r="F2" s="391"/>
    </row>
    <row r="3" spans="1:8" ht="15.75" thickBot="1">
      <c r="A3" s="385"/>
      <c r="B3" s="385"/>
      <c r="C3" s="385"/>
      <c r="D3" s="385"/>
      <c r="E3" s="385"/>
      <c r="F3" s="385"/>
    </row>
    <row r="4" spans="1:8" ht="26.25" customHeight="1" thickBot="1">
      <c r="A4" s="386" t="s">
        <v>206</v>
      </c>
      <c r="B4" s="387"/>
      <c r="C4" s="387"/>
      <c r="D4" s="387"/>
      <c r="E4" s="387"/>
      <c r="F4" s="388"/>
    </row>
    <row r="5" spans="1:8" ht="33" customHeight="1" thickBot="1">
      <c r="A5" s="11" t="s">
        <v>201</v>
      </c>
      <c r="B5" s="20" t="s">
        <v>203</v>
      </c>
      <c r="C5" s="115" t="s">
        <v>204</v>
      </c>
      <c r="D5" s="115" t="s">
        <v>205</v>
      </c>
      <c r="E5" s="20" t="s">
        <v>200</v>
      </c>
      <c r="F5" s="11" t="s">
        <v>202</v>
      </c>
    </row>
    <row r="6" spans="1:8" ht="128.25" customHeight="1" thickBot="1">
      <c r="A6" s="380"/>
      <c r="B6" s="233" t="s">
        <v>340</v>
      </c>
      <c r="C6" s="31" t="s">
        <v>225</v>
      </c>
      <c r="D6" s="10"/>
      <c r="F6" s="10" t="s">
        <v>341</v>
      </c>
    </row>
    <row r="7" spans="1:8" ht="69" customHeight="1" thickBot="1">
      <c r="A7" s="380"/>
      <c r="B7" s="232" t="s">
        <v>209</v>
      </c>
      <c r="C7" s="31" t="s">
        <v>225</v>
      </c>
      <c r="D7" s="31"/>
      <c r="E7" s="137"/>
      <c r="F7" s="32" t="s">
        <v>342</v>
      </c>
    </row>
    <row r="8" spans="1:8" ht="54" customHeight="1" thickBot="1">
      <c r="A8" s="381"/>
      <c r="B8" s="234" t="s">
        <v>470</v>
      </c>
      <c r="C8" s="23"/>
      <c r="D8" s="23" t="s">
        <v>225</v>
      </c>
      <c r="E8" s="24" t="s">
        <v>461</v>
      </c>
      <c r="F8" s="32"/>
    </row>
    <row r="9" spans="1:8" ht="88.5" customHeight="1" thickBot="1">
      <c r="A9" s="380"/>
      <c r="B9" s="236" t="s">
        <v>185</v>
      </c>
      <c r="C9" s="26" t="s">
        <v>225</v>
      </c>
      <c r="D9" s="26"/>
      <c r="F9" s="119" t="s">
        <v>484</v>
      </c>
      <c r="H9" s="2"/>
    </row>
    <row r="10" spans="1:8" ht="240.75" thickBot="1">
      <c r="A10" s="380"/>
      <c r="B10" s="234" t="s">
        <v>343</v>
      </c>
      <c r="C10" s="31" t="s">
        <v>225</v>
      </c>
      <c r="D10" s="25"/>
      <c r="E10" s="137"/>
      <c r="F10" s="29" t="s">
        <v>485</v>
      </c>
      <c r="H10" s="2"/>
    </row>
    <row r="11" spans="1:8" ht="127.5" customHeight="1" thickBot="1">
      <c r="A11" s="380"/>
      <c r="B11" s="235" t="s">
        <v>215</v>
      </c>
      <c r="C11" s="31" t="s">
        <v>225</v>
      </c>
      <c r="D11" s="34"/>
      <c r="E11" s="137"/>
      <c r="F11" s="29" t="s">
        <v>486</v>
      </c>
      <c r="H11" s="2"/>
    </row>
    <row r="12" spans="1:8" ht="84.75" customHeight="1" thickBot="1">
      <c r="A12" s="381"/>
      <c r="B12" s="234" t="s">
        <v>344</v>
      </c>
      <c r="C12" s="31" t="s">
        <v>225</v>
      </c>
      <c r="D12" s="25"/>
      <c r="E12" s="137"/>
      <c r="F12" s="13" t="s">
        <v>487</v>
      </c>
      <c r="H12" s="2"/>
    </row>
    <row r="13" spans="1:8" ht="47.25" customHeight="1" thickBot="1">
      <c r="A13" s="115" t="s">
        <v>217</v>
      </c>
      <c r="B13" s="237" t="s">
        <v>218</v>
      </c>
      <c r="C13" s="31" t="s">
        <v>225</v>
      </c>
      <c r="D13" s="19"/>
      <c r="E13" s="137"/>
      <c r="F13" s="120" t="s">
        <v>488</v>
      </c>
    </row>
    <row r="14" spans="1:8" ht="37.5" customHeight="1" thickBot="1">
      <c r="A14" s="9" t="s">
        <v>219</v>
      </c>
      <c r="B14" s="238" t="s">
        <v>220</v>
      </c>
      <c r="C14" s="31" t="s">
        <v>225</v>
      </c>
      <c r="D14" s="18"/>
      <c r="E14" s="137"/>
      <c r="F14" s="117" t="s">
        <v>489</v>
      </c>
    </row>
    <row r="15" spans="1:8" s="4" customFormat="1" ht="47.25" customHeight="1" thickBot="1">
      <c r="A15" s="9" t="s">
        <v>221</v>
      </c>
      <c r="B15" s="239" t="s">
        <v>222</v>
      </c>
      <c r="C15" s="31" t="s">
        <v>225</v>
      </c>
      <c r="D15" s="5"/>
      <c r="E15" s="137"/>
      <c r="F15" s="5">
        <v>967</v>
      </c>
    </row>
    <row r="16" spans="1:8" s="4" customFormat="1" ht="70.5" customHeight="1" thickBot="1">
      <c r="A16" s="9" t="s">
        <v>223</v>
      </c>
      <c r="B16" s="239" t="s">
        <v>224</v>
      </c>
      <c r="C16" s="31" t="s">
        <v>225</v>
      </c>
      <c r="D16" s="5"/>
      <c r="E16" s="137"/>
      <c r="F16" s="5">
        <v>972</v>
      </c>
    </row>
    <row r="17" spans="1:6" s="4" customFormat="1" ht="15.75" thickBot="1">
      <c r="A17" s="37"/>
      <c r="B17" s="235"/>
    </row>
    <row r="18" spans="1:6" ht="26.25" customHeight="1" thickBot="1">
      <c r="A18" s="383"/>
      <c r="B18" s="384"/>
      <c r="C18" s="442"/>
      <c r="D18" s="443"/>
      <c r="E18" s="240"/>
      <c r="F18" s="15"/>
    </row>
    <row r="19" spans="1:6" ht="15.75">
      <c r="A19" s="17"/>
      <c r="B19" s="17"/>
      <c r="C19" s="8"/>
      <c r="D19" s="7"/>
      <c r="E19" s="7"/>
      <c r="F19" s="7"/>
    </row>
    <row r="20" spans="1:6">
      <c r="A20" s="6"/>
      <c r="B20" s="6"/>
      <c r="C20" s="38"/>
      <c r="D20" s="7"/>
      <c r="E20" s="7"/>
      <c r="F20" s="7"/>
    </row>
    <row r="21" spans="1:6" ht="15.75" thickBot="1">
      <c r="A21" s="6"/>
      <c r="B21" s="6"/>
      <c r="C21" s="8"/>
      <c r="D21" s="7"/>
      <c r="E21" s="7"/>
      <c r="F21" s="7"/>
    </row>
    <row r="22" spans="1:6" ht="15.75" thickBot="1">
      <c r="A22" s="122">
        <v>2009</v>
      </c>
      <c r="B22" s="123">
        <v>33930</v>
      </c>
      <c r="C22" s="123">
        <v>496900</v>
      </c>
      <c r="D22" s="124">
        <f>B22*C22</f>
        <v>16859817000</v>
      </c>
      <c r="E22" s="7"/>
      <c r="F22" s="7"/>
    </row>
    <row r="23" spans="1:6" ht="15.75" thickBot="1">
      <c r="A23" s="125">
        <v>2010</v>
      </c>
      <c r="B23" s="121">
        <v>33930</v>
      </c>
      <c r="C23" s="121">
        <v>515000</v>
      </c>
      <c r="D23" s="124">
        <f>B23*C23</f>
        <v>17473950000</v>
      </c>
      <c r="E23" s="7"/>
      <c r="F23" s="7"/>
    </row>
    <row r="24" spans="1:6" ht="15.75" thickBot="1">
      <c r="A24" s="125">
        <v>2011</v>
      </c>
      <c r="B24" s="121">
        <v>33930</v>
      </c>
      <c r="C24" s="121">
        <v>535000</v>
      </c>
      <c r="D24" s="124">
        <f>B24*C24</f>
        <v>18152550000</v>
      </c>
      <c r="E24" s="7"/>
      <c r="F24" s="7"/>
    </row>
    <row r="25" spans="1:6" ht="15.75" thickBot="1">
      <c r="A25" s="125">
        <v>2012</v>
      </c>
      <c r="B25" s="121">
        <v>33930</v>
      </c>
      <c r="C25" s="121">
        <v>566700</v>
      </c>
      <c r="D25" s="124">
        <f>B25*C25</f>
        <v>19228131000</v>
      </c>
    </row>
    <row r="26" spans="1:6" ht="15.75" thickBot="1">
      <c r="A26" s="126">
        <v>2013</v>
      </c>
      <c r="B26" s="127">
        <v>33930</v>
      </c>
      <c r="C26" s="127">
        <v>589500</v>
      </c>
      <c r="D26" s="124">
        <f>B26*C26</f>
        <v>20001735000</v>
      </c>
    </row>
    <row r="32" spans="1:6">
      <c r="A32" s="6"/>
      <c r="B32" s="6"/>
      <c r="C32" s="8"/>
      <c r="D32" s="7"/>
      <c r="E32" s="7"/>
      <c r="F32" s="7"/>
    </row>
    <row r="34" spans="1:7" s="526" customFormat="1">
      <c r="A34" s="263"/>
      <c r="B34" s="263"/>
      <c r="C34" s="525"/>
      <c r="D34" s="271"/>
      <c r="E34" s="271"/>
      <c r="F34" s="271"/>
    </row>
    <row r="35" spans="1:7" s="526" customFormat="1" ht="15.75">
      <c r="A35" s="527" t="s">
        <v>506</v>
      </c>
      <c r="B35" s="527"/>
      <c r="C35" s="528" t="s">
        <v>506</v>
      </c>
      <c r="D35" s="528"/>
      <c r="E35" s="527" t="s">
        <v>506</v>
      </c>
      <c r="F35" s="527"/>
      <c r="G35" s="529"/>
    </row>
    <row r="36" spans="1:7" s="526" customFormat="1" ht="15.75">
      <c r="A36" s="530" t="s">
        <v>507</v>
      </c>
      <c r="B36" s="530"/>
      <c r="C36" s="531" t="s">
        <v>508</v>
      </c>
      <c r="D36" s="531"/>
      <c r="E36" s="530" t="s">
        <v>509</v>
      </c>
      <c r="F36" s="530"/>
      <c r="G36" s="530"/>
    </row>
    <row r="37" spans="1:7" s="526" customFormat="1" ht="15.75">
      <c r="A37" s="530" t="s">
        <v>510</v>
      </c>
      <c r="B37" s="530"/>
      <c r="C37" s="530" t="s">
        <v>511</v>
      </c>
      <c r="D37" s="530"/>
      <c r="E37" s="530" t="s">
        <v>511</v>
      </c>
      <c r="F37" s="530"/>
      <c r="G37" s="530"/>
    </row>
    <row r="38" spans="1:7" s="526" customFormat="1"/>
  </sheetData>
  <mergeCells count="17">
    <mergeCell ref="A37:B37"/>
    <mergeCell ref="C37:D37"/>
    <mergeCell ref="E37:G37"/>
    <mergeCell ref="A35:B35"/>
    <mergeCell ref="C35:D35"/>
    <mergeCell ref="E35:F35"/>
    <mergeCell ref="A36:B36"/>
    <mergeCell ref="C36:D36"/>
    <mergeCell ref="E36:G36"/>
    <mergeCell ref="A6:A8"/>
    <mergeCell ref="A9:A12"/>
    <mergeCell ref="A1:F1"/>
    <mergeCell ref="A18:B18"/>
    <mergeCell ref="A3:F3"/>
    <mergeCell ref="A4:F4"/>
    <mergeCell ref="A2:F2"/>
    <mergeCell ref="C18:D18"/>
  </mergeCells>
  <phoneticPr fontId="0" type="noConversion"/>
  <pageMargins left="0.70866141732283472" right="0.70866141732283472" top="0.46" bottom="0.74803149606299213" header="0.31496062992125984"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G45"/>
  <sheetViews>
    <sheetView zoomScale="70" zoomScaleNormal="70" workbookViewId="0">
      <selection activeCell="E8" sqref="E8"/>
    </sheetView>
  </sheetViews>
  <sheetFormatPr baseColWidth="10" defaultRowHeight="15.75"/>
  <cols>
    <col min="1" max="1" width="47.28515625" style="54" customWidth="1"/>
    <col min="2" max="2" width="32.5703125" style="54" customWidth="1"/>
    <col min="3" max="4" width="30.7109375" style="54" customWidth="1"/>
    <col min="5" max="5" width="24.5703125" style="54" customWidth="1"/>
    <col min="6" max="6" width="36.28515625" style="54" customWidth="1"/>
    <col min="7" max="16384" width="11.42578125" style="54"/>
  </cols>
  <sheetData>
    <row r="1" spans="1:6" ht="21.75" thickBot="1">
      <c r="A1" s="394" t="s">
        <v>534</v>
      </c>
      <c r="B1" s="395"/>
      <c r="C1" s="395"/>
      <c r="D1" s="395"/>
      <c r="E1" s="395"/>
      <c r="F1" s="396"/>
    </row>
    <row r="2" spans="1:6" ht="16.5" thickBot="1">
      <c r="A2" s="401" t="s">
        <v>226</v>
      </c>
      <c r="B2" s="402"/>
      <c r="C2" s="402"/>
      <c r="D2" s="402"/>
      <c r="E2" s="403"/>
      <c r="F2" s="55" t="s">
        <v>260</v>
      </c>
    </row>
    <row r="3" spans="1:6">
      <c r="A3" s="404" t="s">
        <v>201</v>
      </c>
      <c r="B3" s="448" t="s">
        <v>227</v>
      </c>
      <c r="C3" s="406"/>
      <c r="D3" s="406"/>
      <c r="E3" s="407"/>
      <c r="F3" s="397" t="s">
        <v>228</v>
      </c>
    </row>
    <row r="4" spans="1:6" ht="16.5" thickBot="1">
      <c r="A4" s="405"/>
      <c r="B4" s="39" t="s">
        <v>229</v>
      </c>
      <c r="C4" s="39" t="s">
        <v>230</v>
      </c>
      <c r="D4" s="39" t="s">
        <v>231</v>
      </c>
      <c r="E4" s="40"/>
      <c r="F4" s="398"/>
    </row>
    <row r="5" spans="1:6" ht="16.5" thickBot="1">
      <c r="A5" s="42"/>
      <c r="B5" s="41"/>
      <c r="C5" s="41"/>
      <c r="D5" s="41"/>
      <c r="E5" s="41"/>
      <c r="F5" s="42"/>
    </row>
    <row r="6" spans="1:6">
      <c r="A6" s="43" t="s">
        <v>232</v>
      </c>
      <c r="B6" s="44" t="s">
        <v>173</v>
      </c>
      <c r="C6" s="45" t="s">
        <v>177</v>
      </c>
      <c r="D6" s="45" t="s">
        <v>181</v>
      </c>
      <c r="E6" s="45"/>
      <c r="F6" s="444"/>
    </row>
    <row r="7" spans="1:6">
      <c r="A7" s="46" t="s">
        <v>233</v>
      </c>
      <c r="B7" s="47" t="s">
        <v>174</v>
      </c>
      <c r="C7" s="54" t="s">
        <v>174</v>
      </c>
      <c r="D7" s="47" t="s">
        <v>182</v>
      </c>
      <c r="E7" s="47"/>
      <c r="F7" s="445"/>
    </row>
    <row r="8" spans="1:6" ht="157.5">
      <c r="A8" s="48" t="s">
        <v>234</v>
      </c>
      <c r="B8" s="56" t="s">
        <v>175</v>
      </c>
      <c r="C8" s="56" t="s">
        <v>179</v>
      </c>
      <c r="D8" s="56" t="s">
        <v>183</v>
      </c>
      <c r="E8" s="57"/>
      <c r="F8" s="445"/>
    </row>
    <row r="9" spans="1:6">
      <c r="A9" s="48" t="s">
        <v>235</v>
      </c>
      <c r="B9" s="49" t="s">
        <v>176</v>
      </c>
      <c r="C9" s="47" t="s">
        <v>178</v>
      </c>
      <c r="D9" s="49" t="s">
        <v>167</v>
      </c>
      <c r="E9" s="49"/>
      <c r="F9" s="445"/>
    </row>
    <row r="10" spans="1:6">
      <c r="A10" s="48" t="s">
        <v>236</v>
      </c>
      <c r="B10" s="327">
        <v>8866845499</v>
      </c>
      <c r="C10" s="327">
        <f>1057261717+1141840504</f>
        <v>2199102221</v>
      </c>
      <c r="D10" s="327">
        <f>37527459020+3426240+3193133978+5347919137</f>
        <v>46071938375</v>
      </c>
      <c r="E10" s="50"/>
      <c r="F10" s="445"/>
    </row>
    <row r="11" spans="1:6">
      <c r="A11" s="48" t="s">
        <v>237</v>
      </c>
      <c r="B11" s="328">
        <v>1</v>
      </c>
      <c r="C11" s="328">
        <v>1</v>
      </c>
      <c r="D11" s="328">
        <v>1</v>
      </c>
      <c r="E11" s="51"/>
      <c r="F11" s="445"/>
    </row>
    <row r="12" spans="1:6" ht="31.5">
      <c r="A12" s="52" t="s">
        <v>238</v>
      </c>
      <c r="B12" s="327">
        <v>8866845499</v>
      </c>
      <c r="C12" s="327">
        <f>C11*C10</f>
        <v>2199102221</v>
      </c>
      <c r="D12" s="327">
        <f>D11*D10</f>
        <v>46071938375</v>
      </c>
      <c r="E12" s="50"/>
      <c r="F12" s="445"/>
    </row>
    <row r="13" spans="1:6">
      <c r="A13" s="48" t="s">
        <v>239</v>
      </c>
      <c r="B13" s="327">
        <f>B12</f>
        <v>8866845499</v>
      </c>
      <c r="C13" s="327">
        <f>C10*C11</f>
        <v>2199102221</v>
      </c>
      <c r="D13" s="327">
        <f>D10*D11</f>
        <v>46071938375</v>
      </c>
      <c r="E13" s="50"/>
      <c r="F13" s="445"/>
    </row>
    <row r="14" spans="1:6" ht="31.5">
      <c r="A14" s="52" t="s">
        <v>240</v>
      </c>
      <c r="B14" s="327">
        <f>+B13</f>
        <v>8866845499</v>
      </c>
      <c r="C14" s="327">
        <f>C13*C11</f>
        <v>2199102221</v>
      </c>
      <c r="D14" s="327">
        <f>D13*D11</f>
        <v>46071938375</v>
      </c>
      <c r="E14" s="50"/>
      <c r="F14" s="445"/>
    </row>
    <row r="15" spans="1:6" ht="31.5">
      <c r="A15" s="52" t="s">
        <v>241</v>
      </c>
      <c r="B15" s="328">
        <f>B14*100%/B12</f>
        <v>1</v>
      </c>
      <c r="C15" s="328">
        <f>C14*100%/C12</f>
        <v>1</v>
      </c>
      <c r="D15" s="328">
        <f>D14*100%/D12</f>
        <v>1</v>
      </c>
      <c r="E15" s="51"/>
      <c r="F15" s="445"/>
    </row>
    <row r="16" spans="1:6" ht="31.5">
      <c r="A16" s="52" t="s">
        <v>242</v>
      </c>
      <c r="B16" s="329">
        <f>B14/B27</f>
        <v>15646.454030351157</v>
      </c>
      <c r="C16" s="329">
        <f>(1057261717/B29)+(1141840504/B28)</f>
        <v>4184.8257835698278</v>
      </c>
      <c r="D16" s="329">
        <f>D14/B27</f>
        <v>81298.638388918305</v>
      </c>
      <c r="E16" s="227"/>
      <c r="F16" s="445"/>
    </row>
    <row r="17" spans="1:6" ht="31.5">
      <c r="A17" s="52" t="s">
        <v>243</v>
      </c>
      <c r="B17" s="327">
        <f>ROUND(B16,0)</f>
        <v>15646</v>
      </c>
      <c r="C17" s="327">
        <f>C16+B17</f>
        <v>19830.825783569828</v>
      </c>
      <c r="D17" s="327">
        <f>D16+C17</f>
        <v>101129.46417248814</v>
      </c>
      <c r="E17" s="228" t="str">
        <f>IF(D17&gt;=14700,"CUMPLE","NO CUMPLE")</f>
        <v>CUMPLE</v>
      </c>
      <c r="F17" s="446"/>
    </row>
    <row r="18" spans="1:6">
      <c r="A18" s="48" t="s">
        <v>244</v>
      </c>
      <c r="B18" s="330">
        <v>40483</v>
      </c>
      <c r="C18" s="330">
        <v>36958</v>
      </c>
      <c r="D18" s="330">
        <v>39600</v>
      </c>
      <c r="E18" s="229"/>
      <c r="F18" s="445"/>
    </row>
    <row r="19" spans="1:6">
      <c r="A19" s="48" t="s">
        <v>248</v>
      </c>
      <c r="B19" s="331" t="str">
        <f>IF(B18&gt;=34302,"CUMPLE","NO CUMPLE")</f>
        <v>CUMPLE</v>
      </c>
      <c r="C19" s="331" t="str">
        <f>IF(C18&gt;=34302,"CUMPLE","NO CUMPLE")</f>
        <v>CUMPLE</v>
      </c>
      <c r="D19" s="331" t="str">
        <f>IF(D18&gt;=34302,"CUMPLE","NO CUMPLE")</f>
        <v>CUMPLE</v>
      </c>
      <c r="E19" s="230" t="s">
        <v>245</v>
      </c>
      <c r="F19" s="445"/>
    </row>
    <row r="20" spans="1:6">
      <c r="A20" s="48" t="s">
        <v>246</v>
      </c>
      <c r="B20" s="330">
        <v>41213</v>
      </c>
      <c r="C20" s="330" t="s">
        <v>180</v>
      </c>
      <c r="D20" s="330" t="s">
        <v>184</v>
      </c>
      <c r="E20" s="231" t="s">
        <v>245</v>
      </c>
      <c r="F20" s="445"/>
    </row>
    <row r="21" spans="1:6" ht="32.25" thickBot="1">
      <c r="A21" s="325" t="s">
        <v>458</v>
      </c>
      <c r="B21" s="361" t="s">
        <v>490</v>
      </c>
      <c r="C21" s="331" t="s">
        <v>491</v>
      </c>
      <c r="D21" s="331" t="s">
        <v>462</v>
      </c>
      <c r="E21" s="326"/>
      <c r="F21" s="242"/>
    </row>
    <row r="22" spans="1:6" ht="16.5" thickBot="1">
      <c r="A22" s="53"/>
      <c r="B22" s="447" t="s">
        <v>247</v>
      </c>
      <c r="C22" s="399"/>
      <c r="D22" s="399"/>
      <c r="E22" s="400"/>
      <c r="F22" s="58" t="s">
        <v>260</v>
      </c>
    </row>
    <row r="25" spans="1:6" ht="21">
      <c r="A25" s="538" t="s">
        <v>512</v>
      </c>
      <c r="B25" s="538"/>
      <c r="C25" s="172"/>
      <c r="D25" s="172"/>
    </row>
    <row r="26" spans="1:6">
      <c r="A26" s="534">
        <v>2013</v>
      </c>
      <c r="B26" s="634">
        <v>589500</v>
      </c>
      <c r="C26" s="172"/>
      <c r="D26" s="172"/>
    </row>
    <row r="27" spans="1:6">
      <c r="A27" s="536">
        <v>2012</v>
      </c>
      <c r="B27" s="634">
        <v>566700</v>
      </c>
      <c r="C27" s="172"/>
      <c r="D27" s="172"/>
    </row>
    <row r="28" spans="1:6">
      <c r="A28" s="536">
        <v>2011</v>
      </c>
      <c r="B28" s="634">
        <v>535600</v>
      </c>
    </row>
    <row r="29" spans="1:6">
      <c r="A29" s="536">
        <v>2010</v>
      </c>
      <c r="B29" s="634">
        <v>515000</v>
      </c>
    </row>
    <row r="30" spans="1:6">
      <c r="A30" s="536">
        <v>2009</v>
      </c>
      <c r="B30" s="634">
        <v>496900</v>
      </c>
    </row>
    <row r="31" spans="1:6">
      <c r="A31" s="536">
        <v>2008</v>
      </c>
      <c r="B31" s="634">
        <v>461500</v>
      </c>
    </row>
    <row r="32" spans="1:6">
      <c r="A32" s="536">
        <v>2007</v>
      </c>
      <c r="B32" s="634">
        <v>433700</v>
      </c>
    </row>
    <row r="33" spans="1:7">
      <c r="A33" s="536">
        <v>2006</v>
      </c>
      <c r="B33" s="634">
        <v>408000</v>
      </c>
    </row>
    <row r="34" spans="1:7">
      <c r="A34" s="536">
        <v>2005</v>
      </c>
      <c r="B34" s="634">
        <v>381500</v>
      </c>
    </row>
    <row r="35" spans="1:7">
      <c r="A35" s="536">
        <v>2004</v>
      </c>
      <c r="B35" s="634">
        <v>358000</v>
      </c>
    </row>
    <row r="36" spans="1:7">
      <c r="A36" s="536">
        <v>2003</v>
      </c>
      <c r="B36" s="634">
        <v>332000</v>
      </c>
    </row>
    <row r="37" spans="1:7">
      <c r="A37" s="536">
        <v>2002</v>
      </c>
      <c r="B37" s="634">
        <v>309000</v>
      </c>
    </row>
    <row r="41" spans="1:7" s="539" customFormat="1"/>
    <row r="42" spans="1:7" s="539" customFormat="1">
      <c r="A42" s="540" t="s">
        <v>506</v>
      </c>
      <c r="B42" s="541"/>
      <c r="C42" s="542" t="s">
        <v>506</v>
      </c>
      <c r="D42" s="542"/>
      <c r="E42" s="541"/>
      <c r="F42" s="542" t="s">
        <v>506</v>
      </c>
      <c r="G42" s="542"/>
    </row>
    <row r="43" spans="1:7" s="539" customFormat="1">
      <c r="A43" s="543" t="s">
        <v>507</v>
      </c>
      <c r="C43" s="544" t="s">
        <v>508</v>
      </c>
      <c r="D43" s="544"/>
      <c r="F43" s="544" t="s">
        <v>509</v>
      </c>
      <c r="G43" s="544"/>
    </row>
    <row r="44" spans="1:7" s="539" customFormat="1">
      <c r="A44" s="545" t="s">
        <v>510</v>
      </c>
      <c r="C44" s="546" t="s">
        <v>511</v>
      </c>
      <c r="D44" s="546"/>
      <c r="F44" s="547" t="s">
        <v>511</v>
      </c>
      <c r="G44" s="547"/>
    </row>
    <row r="45" spans="1:7" s="539" customFormat="1"/>
  </sheetData>
  <mergeCells count="13">
    <mergeCell ref="C44:D44"/>
    <mergeCell ref="A25:B25"/>
    <mergeCell ref="C42:D42"/>
    <mergeCell ref="F42:G42"/>
    <mergeCell ref="C43:D43"/>
    <mergeCell ref="F43:G43"/>
    <mergeCell ref="A1:F1"/>
    <mergeCell ref="F3:F4"/>
    <mergeCell ref="F6:F20"/>
    <mergeCell ref="B22:E22"/>
    <mergeCell ref="A2:E2"/>
    <mergeCell ref="A3:A4"/>
    <mergeCell ref="B3:E3"/>
  </mergeCells>
  <phoneticPr fontId="0" type="noConversion"/>
  <pageMargins left="0.7" right="0.7" top="0.75" bottom="0.75" header="0.3" footer="0.3"/>
  <headerFooter alignWithMargins="0"/>
</worksheet>
</file>

<file path=xl/worksheets/sheet8.xml><?xml version="1.0" encoding="utf-8"?>
<worksheet xmlns="http://schemas.openxmlformats.org/spreadsheetml/2006/main" xmlns:r="http://schemas.openxmlformats.org/officeDocument/2006/relationships">
  <dimension ref="A1:I73"/>
  <sheetViews>
    <sheetView workbookViewId="0">
      <selection sqref="A1:F1"/>
    </sheetView>
  </sheetViews>
  <sheetFormatPr baseColWidth="10" defaultRowHeight="15"/>
  <cols>
    <col min="1" max="1" width="4" bestFit="1" customWidth="1"/>
    <col min="2" max="2" width="57.7109375" bestFit="1" customWidth="1"/>
    <col min="3" max="3" width="9" bestFit="1" customWidth="1"/>
    <col min="4" max="4" width="47.140625" bestFit="1" customWidth="1"/>
    <col min="5" max="5" width="24" bestFit="1" customWidth="1"/>
    <col min="6" max="6" width="27.7109375" customWidth="1"/>
  </cols>
  <sheetData>
    <row r="1" spans="1:6" ht="15.75" thickBot="1">
      <c r="A1" s="637" t="s">
        <v>504</v>
      </c>
      <c r="B1" s="637"/>
      <c r="C1" s="637"/>
      <c r="D1" s="637"/>
      <c r="E1" s="637"/>
      <c r="F1" s="637"/>
    </row>
    <row r="2" spans="1:6">
      <c r="A2" s="59" t="s">
        <v>249</v>
      </c>
      <c r="B2" s="60" t="s">
        <v>250</v>
      </c>
      <c r="C2" s="61" t="s">
        <v>202</v>
      </c>
      <c r="D2" s="61" t="s">
        <v>200</v>
      </c>
      <c r="E2" s="62" t="s">
        <v>251</v>
      </c>
      <c r="F2" s="62" t="s">
        <v>200</v>
      </c>
    </row>
    <row r="3" spans="1:6" ht="15.75" thickBot="1">
      <c r="A3" s="63"/>
      <c r="B3" s="64"/>
      <c r="C3" s="65"/>
      <c r="D3" s="65"/>
      <c r="E3" s="66"/>
      <c r="F3" s="66"/>
    </row>
    <row r="4" spans="1:6">
      <c r="A4" s="67"/>
      <c r="B4" s="68" t="s">
        <v>252</v>
      </c>
      <c r="C4" s="69"/>
      <c r="D4" s="69" t="s">
        <v>345</v>
      </c>
      <c r="E4" s="70"/>
      <c r="F4" s="70"/>
    </row>
    <row r="5" spans="1:6">
      <c r="A5" s="71" t="s">
        <v>253</v>
      </c>
      <c r="B5" s="72" t="s">
        <v>346</v>
      </c>
      <c r="C5" s="73"/>
      <c r="D5" s="73" t="s">
        <v>359</v>
      </c>
      <c r="E5" s="74"/>
      <c r="F5" s="74"/>
    </row>
    <row r="6" spans="1:6" ht="30" customHeight="1">
      <c r="A6" s="75"/>
      <c r="B6" s="82" t="s">
        <v>347</v>
      </c>
      <c r="C6" s="83"/>
      <c r="D6" s="80"/>
      <c r="E6" s="84" t="s">
        <v>260</v>
      </c>
      <c r="F6" s="84"/>
    </row>
    <row r="7" spans="1:6" ht="30" customHeight="1">
      <c r="A7" s="75"/>
      <c r="B7" s="82" t="s">
        <v>348</v>
      </c>
      <c r="C7" s="87"/>
      <c r="D7" s="80" t="s">
        <v>360</v>
      </c>
      <c r="E7" s="84" t="s">
        <v>260</v>
      </c>
      <c r="F7" s="84"/>
    </row>
    <row r="8" spans="1:6">
      <c r="A8" s="75"/>
      <c r="B8" s="82" t="s">
        <v>349</v>
      </c>
      <c r="C8" s="78"/>
      <c r="D8" s="80" t="s">
        <v>367</v>
      </c>
      <c r="E8" s="84" t="s">
        <v>260</v>
      </c>
      <c r="F8" s="84"/>
    </row>
    <row r="9" spans="1:6" ht="30.75" customHeight="1">
      <c r="A9" s="75"/>
      <c r="B9" s="81" t="s">
        <v>350</v>
      </c>
      <c r="C9" s="86"/>
      <c r="D9" s="80" t="s">
        <v>492</v>
      </c>
      <c r="E9" s="85"/>
      <c r="F9" s="85"/>
    </row>
    <row r="10" spans="1:6" ht="15.75" thickBot="1">
      <c r="A10" s="101"/>
      <c r="B10" s="102" t="s">
        <v>263</v>
      </c>
      <c r="C10" s="83"/>
      <c r="D10" s="104" t="s">
        <v>361</v>
      </c>
      <c r="E10" s="105" t="s">
        <v>260</v>
      </c>
      <c r="F10" s="105"/>
    </row>
    <row r="11" spans="1:6">
      <c r="A11" s="71" t="s">
        <v>255</v>
      </c>
      <c r="B11" s="72" t="s">
        <v>352</v>
      </c>
      <c r="C11" s="73"/>
      <c r="D11" s="73" t="s">
        <v>362</v>
      </c>
      <c r="E11" s="74"/>
      <c r="F11" s="74"/>
    </row>
    <row r="12" spans="1:6" ht="30">
      <c r="A12" s="75"/>
      <c r="B12" s="82" t="s">
        <v>347</v>
      </c>
      <c r="C12" s="83"/>
      <c r="D12" s="77"/>
      <c r="E12" s="84" t="s">
        <v>260</v>
      </c>
      <c r="F12" s="84"/>
    </row>
    <row r="13" spans="1:6" ht="26.25">
      <c r="A13" s="75"/>
      <c r="B13" s="88" t="s">
        <v>353</v>
      </c>
      <c r="C13" s="106"/>
      <c r="D13" s="80" t="s">
        <v>363</v>
      </c>
      <c r="E13" s="84" t="s">
        <v>260</v>
      </c>
      <c r="F13" s="84"/>
    </row>
    <row r="14" spans="1:6">
      <c r="A14" s="75"/>
      <c r="B14" s="76" t="s">
        <v>349</v>
      </c>
      <c r="C14" s="86"/>
      <c r="D14" s="80" t="s">
        <v>492</v>
      </c>
      <c r="E14" s="84" t="s">
        <v>260</v>
      </c>
      <c r="F14" s="84"/>
    </row>
    <row r="15" spans="1:6" ht="34.5" customHeight="1">
      <c r="A15" s="75"/>
      <c r="B15" s="81" t="s">
        <v>350</v>
      </c>
      <c r="C15" s="86"/>
      <c r="D15" s="79" t="s">
        <v>351</v>
      </c>
      <c r="E15" s="85"/>
      <c r="F15" s="85"/>
    </row>
    <row r="16" spans="1:6" ht="15.75" thickBot="1">
      <c r="A16" s="101"/>
      <c r="B16" s="102" t="s">
        <v>263</v>
      </c>
      <c r="C16" s="103"/>
      <c r="D16" s="104" t="s">
        <v>364</v>
      </c>
      <c r="E16" s="105" t="s">
        <v>260</v>
      </c>
      <c r="F16" s="105"/>
    </row>
    <row r="17" spans="1:6">
      <c r="A17" s="71" t="s">
        <v>257</v>
      </c>
      <c r="B17" s="72" t="s">
        <v>354</v>
      </c>
      <c r="C17" s="73"/>
      <c r="D17" s="73" t="s">
        <v>365</v>
      </c>
      <c r="E17" s="74"/>
      <c r="F17" s="74"/>
    </row>
    <row r="18" spans="1:6" ht="30">
      <c r="A18" s="75"/>
      <c r="B18" s="82" t="s">
        <v>347</v>
      </c>
      <c r="C18" s="83"/>
      <c r="D18" s="80"/>
      <c r="E18" s="84" t="s">
        <v>260</v>
      </c>
      <c r="F18" s="84"/>
    </row>
    <row r="19" spans="1:6" ht="26.25">
      <c r="A19" s="75"/>
      <c r="B19" s="88" t="s">
        <v>353</v>
      </c>
      <c r="C19" s="106"/>
      <c r="D19" s="80" t="s">
        <v>366</v>
      </c>
      <c r="E19" s="84" t="s">
        <v>260</v>
      </c>
      <c r="F19" s="84"/>
    </row>
    <row r="20" spans="1:6">
      <c r="A20" s="75"/>
      <c r="B20" s="76" t="s">
        <v>349</v>
      </c>
      <c r="C20" s="86"/>
      <c r="D20" s="80" t="s">
        <v>367</v>
      </c>
      <c r="E20" s="84" t="s">
        <v>73</v>
      </c>
    </row>
    <row r="21" spans="1:6" ht="28.5" customHeight="1">
      <c r="A21" s="75"/>
      <c r="B21" s="81" t="s">
        <v>350</v>
      </c>
      <c r="C21" s="86"/>
      <c r="D21" s="80" t="s">
        <v>351</v>
      </c>
      <c r="E21" s="85" t="s">
        <v>260</v>
      </c>
      <c r="F21" s="85"/>
    </row>
    <row r="22" spans="1:6" ht="15.75" thickBot="1">
      <c r="A22" s="101"/>
      <c r="B22" s="102" t="s">
        <v>263</v>
      </c>
      <c r="C22" s="83"/>
      <c r="D22" s="104" t="s">
        <v>355</v>
      </c>
      <c r="E22" s="105" t="s">
        <v>260</v>
      </c>
      <c r="F22" s="105"/>
    </row>
    <row r="23" spans="1:6">
      <c r="A23" s="71" t="s">
        <v>257</v>
      </c>
      <c r="B23" s="72" t="s">
        <v>356</v>
      </c>
      <c r="C23" s="73"/>
      <c r="D23" s="73" t="s">
        <v>368</v>
      </c>
      <c r="E23" s="74"/>
      <c r="F23" s="74"/>
    </row>
    <row r="24" spans="1:6" ht="30">
      <c r="A24" s="75"/>
      <c r="B24" s="82" t="s">
        <v>347</v>
      </c>
      <c r="C24" s="247"/>
      <c r="D24" s="248"/>
      <c r="E24" s="84" t="s">
        <v>260</v>
      </c>
      <c r="F24" s="84"/>
    </row>
    <row r="25" spans="1:6" ht="26.25">
      <c r="A25" s="75"/>
      <c r="B25" s="88" t="s">
        <v>353</v>
      </c>
      <c r="C25" s="247"/>
      <c r="D25" s="80" t="s">
        <v>366</v>
      </c>
      <c r="E25" s="84" t="s">
        <v>260</v>
      </c>
      <c r="F25" s="84"/>
    </row>
    <row r="26" spans="1:6">
      <c r="A26" s="75"/>
      <c r="B26" s="76" t="s">
        <v>349</v>
      </c>
      <c r="C26" s="247"/>
      <c r="D26" s="80" t="s">
        <v>461</v>
      </c>
      <c r="E26" s="84"/>
      <c r="F26" s="84"/>
    </row>
    <row r="27" spans="1:6">
      <c r="A27" s="75"/>
      <c r="B27" s="81" t="s">
        <v>350</v>
      </c>
      <c r="C27" s="247"/>
      <c r="D27" s="80" t="s">
        <v>351</v>
      </c>
      <c r="E27" s="85"/>
      <c r="F27" s="85"/>
    </row>
    <row r="28" spans="1:6" ht="29.25" customHeight="1" thickBot="1">
      <c r="A28" s="101"/>
      <c r="B28" s="102" t="s">
        <v>263</v>
      </c>
      <c r="C28" s="247"/>
      <c r="D28" s="248" t="s">
        <v>369</v>
      </c>
      <c r="E28" s="105" t="s">
        <v>260</v>
      </c>
      <c r="F28" s="105"/>
    </row>
    <row r="29" spans="1:6" ht="29.25" customHeight="1">
      <c r="A29" s="71" t="s">
        <v>257</v>
      </c>
      <c r="B29" s="72" t="s">
        <v>357</v>
      </c>
      <c r="C29" s="73"/>
      <c r="D29" s="73" t="s">
        <v>370</v>
      </c>
      <c r="E29" s="74"/>
      <c r="F29" s="74"/>
    </row>
    <row r="30" spans="1:6" ht="29.25" customHeight="1">
      <c r="A30" s="75"/>
      <c r="B30" s="82" t="s">
        <v>347</v>
      </c>
      <c r="C30" s="83"/>
      <c r="D30" s="80"/>
      <c r="E30" s="84" t="s">
        <v>260</v>
      </c>
      <c r="F30" s="84"/>
    </row>
    <row r="31" spans="1:6" ht="29.25" customHeight="1">
      <c r="A31" s="75"/>
      <c r="B31" s="88" t="s">
        <v>353</v>
      </c>
      <c r="C31" s="106"/>
      <c r="D31" s="80" t="s">
        <v>371</v>
      </c>
      <c r="E31" s="84" t="s">
        <v>260</v>
      </c>
      <c r="F31" s="84"/>
    </row>
    <row r="32" spans="1:6" ht="29.25" customHeight="1">
      <c r="A32" s="75"/>
      <c r="B32" s="76" t="s">
        <v>349</v>
      </c>
      <c r="C32" s="86"/>
      <c r="D32" s="80" t="s">
        <v>461</v>
      </c>
      <c r="E32" s="84" t="s">
        <v>260</v>
      </c>
      <c r="F32" s="84"/>
    </row>
    <row r="33" spans="1:9" ht="29.25" customHeight="1">
      <c r="A33" s="75"/>
      <c r="B33" s="81" t="s">
        <v>262</v>
      </c>
      <c r="C33" s="86"/>
      <c r="D33" s="80" t="s">
        <v>494</v>
      </c>
      <c r="E33" s="85"/>
      <c r="F33" s="85"/>
    </row>
    <row r="34" spans="1:9" ht="29.25" customHeight="1" thickBot="1">
      <c r="A34" s="101"/>
      <c r="B34" s="102" t="s">
        <v>263</v>
      </c>
      <c r="C34" s="83"/>
      <c r="D34" s="104" t="s">
        <v>369</v>
      </c>
      <c r="E34" s="105" t="s">
        <v>260</v>
      </c>
      <c r="F34" s="105"/>
    </row>
    <row r="35" spans="1:9" ht="30.75" customHeight="1">
      <c r="A35" s="71" t="s">
        <v>257</v>
      </c>
      <c r="B35" s="249" t="s">
        <v>358</v>
      </c>
      <c r="C35" s="73"/>
      <c r="D35" s="73" t="s">
        <v>372</v>
      </c>
      <c r="E35" s="74"/>
      <c r="F35" s="74"/>
    </row>
    <row r="36" spans="1:9" ht="30">
      <c r="A36" s="75"/>
      <c r="B36" s="82" t="s">
        <v>261</v>
      </c>
      <c r="C36" s="83"/>
      <c r="D36" s="77"/>
      <c r="E36" s="84" t="s">
        <v>260</v>
      </c>
      <c r="F36" s="84"/>
    </row>
    <row r="37" spans="1:9">
      <c r="A37" s="75"/>
      <c r="B37" s="88" t="s">
        <v>353</v>
      </c>
      <c r="C37" s="106"/>
      <c r="D37" s="80" t="s">
        <v>373</v>
      </c>
      <c r="E37" s="84" t="s">
        <v>260</v>
      </c>
      <c r="F37" s="84"/>
    </row>
    <row r="38" spans="1:9" ht="30">
      <c r="A38" s="75"/>
      <c r="B38" s="76" t="s">
        <v>349</v>
      </c>
      <c r="C38" s="86"/>
      <c r="D38" s="360" t="s">
        <v>374</v>
      </c>
      <c r="E38" s="84" t="s">
        <v>73</v>
      </c>
    </row>
    <row r="39" spans="1:9">
      <c r="A39" s="75"/>
      <c r="B39" s="81" t="s">
        <v>262</v>
      </c>
      <c r="C39" s="86"/>
      <c r="D39" s="80" t="s">
        <v>493</v>
      </c>
      <c r="E39" s="85"/>
      <c r="F39" s="85"/>
    </row>
    <row r="40" spans="1:9" ht="15.75" thickBot="1">
      <c r="A40" s="101"/>
      <c r="B40" s="112" t="s">
        <v>263</v>
      </c>
      <c r="C40" s="107"/>
      <c r="D40" s="104" t="s">
        <v>375</v>
      </c>
      <c r="E40" s="105" t="s">
        <v>260</v>
      </c>
      <c r="F40" s="105"/>
    </row>
    <row r="41" spans="1:9" ht="15.75" thickBot="1">
      <c r="A41" s="250"/>
      <c r="B41" s="251"/>
      <c r="C41" s="252"/>
      <c r="D41" s="252"/>
      <c r="E41" s="253"/>
      <c r="F41" s="253"/>
    </row>
    <row r="42" spans="1:9" ht="15.75" thickBot="1">
      <c r="A42" s="254"/>
      <c r="B42" s="255" t="s">
        <v>266</v>
      </c>
      <c r="C42" s="256"/>
      <c r="D42" s="257"/>
      <c r="E42" s="258" t="s">
        <v>260</v>
      </c>
      <c r="F42" s="258"/>
    </row>
    <row r="43" spans="1:9">
      <c r="A43" s="250"/>
      <c r="B43" s="259"/>
      <c r="C43" s="253"/>
      <c r="D43" s="253"/>
      <c r="E43" s="252"/>
    </row>
    <row r="44" spans="1:9">
      <c r="A44" s="250"/>
      <c r="B44" s="251"/>
      <c r="C44" s="253"/>
      <c r="D44" s="253"/>
      <c r="E44" s="252"/>
    </row>
    <row r="45" spans="1:9">
      <c r="A45" s="250"/>
      <c r="B45" s="251"/>
      <c r="C45" s="253"/>
      <c r="D45" s="253"/>
      <c r="E45" s="252"/>
      <c r="F45" s="252"/>
    </row>
    <row r="46" spans="1:9" ht="15.75">
      <c r="A46" s="548" t="s">
        <v>506</v>
      </c>
      <c r="B46" s="548"/>
      <c r="C46" s="542" t="s">
        <v>506</v>
      </c>
      <c r="D46" s="542"/>
      <c r="E46" s="548" t="s">
        <v>506</v>
      </c>
      <c r="F46" s="548"/>
      <c r="G46" s="549"/>
      <c r="H46" s="539"/>
      <c r="I46" s="539"/>
    </row>
    <row r="47" spans="1:9" ht="15.75">
      <c r="A47" s="546" t="s">
        <v>507</v>
      </c>
      <c r="B47" s="546"/>
      <c r="C47" s="544" t="s">
        <v>508</v>
      </c>
      <c r="D47" s="544"/>
      <c r="E47" s="546" t="s">
        <v>509</v>
      </c>
      <c r="F47" s="546"/>
      <c r="G47" s="547"/>
      <c r="H47" s="539"/>
      <c r="I47" s="539"/>
    </row>
    <row r="48" spans="1:9" ht="15.75">
      <c r="A48" s="546" t="s">
        <v>510</v>
      </c>
      <c r="B48" s="546"/>
      <c r="C48" s="546" t="s">
        <v>511</v>
      </c>
      <c r="D48" s="546"/>
      <c r="E48" s="546" t="s">
        <v>511</v>
      </c>
      <c r="F48" s="546"/>
      <c r="G48" s="547"/>
      <c r="H48" s="539"/>
      <c r="I48" s="539"/>
    </row>
    <row r="49" spans="1:5">
      <c r="A49" s="92"/>
      <c r="B49" s="93"/>
      <c r="C49" s="95"/>
      <c r="D49" s="94"/>
      <c r="E49" s="94"/>
    </row>
    <row r="50" spans="1:5">
      <c r="A50" s="250"/>
      <c r="B50" s="259"/>
      <c r="C50" s="253"/>
      <c r="D50" s="252"/>
      <c r="E50" s="252"/>
    </row>
    <row r="51" spans="1:5">
      <c r="A51" s="250"/>
      <c r="B51" s="259"/>
      <c r="C51" s="253"/>
      <c r="D51" s="252"/>
      <c r="E51" s="263"/>
    </row>
    <row r="52" spans="1:5">
      <c r="A52" s="250"/>
      <c r="B52" s="251"/>
      <c r="C52" s="253"/>
      <c r="D52" s="252"/>
      <c r="E52" s="263"/>
    </row>
    <row r="53" spans="1:5">
      <c r="A53" s="250"/>
      <c r="B53" s="259"/>
      <c r="C53" s="253"/>
      <c r="D53" s="264"/>
      <c r="E53" s="263"/>
    </row>
    <row r="54" spans="1:5">
      <c r="A54" s="250"/>
      <c r="B54" s="251"/>
      <c r="C54" s="253"/>
      <c r="D54" s="264"/>
      <c r="E54" s="263"/>
    </row>
    <row r="55" spans="1:5">
      <c r="A55" s="250"/>
      <c r="B55" s="259"/>
      <c r="C55" s="253"/>
      <c r="D55" s="252"/>
      <c r="E55" s="252"/>
    </row>
    <row r="56" spans="1:5">
      <c r="A56" s="250"/>
      <c r="B56" s="251"/>
      <c r="C56" s="253"/>
      <c r="D56" s="252"/>
      <c r="E56" s="252"/>
    </row>
    <row r="57" spans="1:5">
      <c r="A57" s="250"/>
      <c r="B57" s="259"/>
      <c r="C57" s="253"/>
      <c r="D57" s="252"/>
      <c r="E57" s="252"/>
    </row>
    <row r="58" spans="1:5">
      <c r="A58" s="250"/>
      <c r="B58" s="251"/>
      <c r="C58" s="253"/>
      <c r="D58" s="252"/>
      <c r="E58" s="252"/>
    </row>
    <row r="59" spans="1:5">
      <c r="A59" s="260"/>
      <c r="B59" s="261"/>
      <c r="C59" s="260"/>
      <c r="D59" s="260"/>
      <c r="E59" s="262"/>
    </row>
    <row r="60" spans="1:5">
      <c r="A60" s="250"/>
      <c r="B60" s="259"/>
      <c r="C60" s="252"/>
      <c r="D60" s="252"/>
      <c r="E60" s="253"/>
    </row>
    <row r="61" spans="1:5">
      <c r="A61" s="250"/>
      <c r="B61" s="251"/>
      <c r="C61" s="252"/>
      <c r="D61" s="252"/>
      <c r="E61" s="253"/>
    </row>
    <row r="62" spans="1:5">
      <c r="A62" s="250"/>
      <c r="B62" s="251"/>
      <c r="C62" s="252"/>
      <c r="D62" s="252"/>
      <c r="E62" s="253"/>
    </row>
    <row r="63" spans="1:5">
      <c r="A63" s="250"/>
      <c r="B63" s="251"/>
      <c r="C63" s="252"/>
      <c r="D63" s="252"/>
      <c r="E63" s="253"/>
    </row>
    <row r="64" spans="1:5">
      <c r="A64" s="250"/>
      <c r="B64" s="259"/>
      <c r="C64" s="252"/>
      <c r="D64" s="252"/>
      <c r="E64" s="253"/>
    </row>
    <row r="65" spans="1:5">
      <c r="A65" s="250"/>
      <c r="B65" s="259"/>
      <c r="C65" s="252"/>
      <c r="D65" s="252"/>
      <c r="E65" s="263"/>
    </row>
    <row r="66" spans="1:5">
      <c r="A66" s="250"/>
      <c r="B66" s="251"/>
      <c r="C66" s="252"/>
      <c r="D66" s="265"/>
      <c r="E66" s="263"/>
    </row>
    <row r="67" spans="1:5">
      <c r="A67" s="250"/>
      <c r="B67" s="259"/>
      <c r="C67" s="253"/>
      <c r="D67" s="253"/>
      <c r="E67" s="263"/>
    </row>
    <row r="68" spans="1:5">
      <c r="A68" s="250"/>
      <c r="B68" s="251"/>
      <c r="C68" s="253"/>
      <c r="D68" s="253"/>
      <c r="E68" s="263"/>
    </row>
    <row r="69" spans="1:5">
      <c r="A69" s="250"/>
      <c r="B69" s="259"/>
      <c r="C69" s="253"/>
      <c r="D69" s="253"/>
      <c r="E69" s="252"/>
    </row>
    <row r="70" spans="1:5">
      <c r="A70" s="250"/>
      <c r="B70" s="251"/>
      <c r="C70" s="253"/>
      <c r="D70" s="253"/>
      <c r="E70" s="252"/>
    </row>
    <row r="71" spans="1:5">
      <c r="A71" s="250"/>
      <c r="B71" s="259"/>
      <c r="C71" s="253"/>
      <c r="D71" s="252"/>
      <c r="E71" s="253"/>
    </row>
    <row r="72" spans="1:5">
      <c r="A72" s="250"/>
      <c r="B72" s="251"/>
      <c r="C72" s="253"/>
      <c r="D72" s="253"/>
      <c r="E72" s="252"/>
    </row>
    <row r="73" spans="1:5">
      <c r="A73" s="266"/>
      <c r="B73" s="261"/>
      <c r="C73" s="253"/>
      <c r="D73" s="253"/>
      <c r="E73" s="267"/>
    </row>
  </sheetData>
  <mergeCells count="10">
    <mergeCell ref="A48:B48"/>
    <mergeCell ref="C48:D48"/>
    <mergeCell ref="E48:F48"/>
    <mergeCell ref="A1:F1"/>
    <mergeCell ref="A46:B46"/>
    <mergeCell ref="C46:D46"/>
    <mergeCell ref="E46:F46"/>
    <mergeCell ref="A47:B47"/>
    <mergeCell ref="C47:D47"/>
    <mergeCell ref="E47:F4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O115"/>
  <sheetViews>
    <sheetView zoomScale="78" zoomScaleNormal="78" workbookViewId="0">
      <selection activeCell="A2" sqref="A2:K2"/>
    </sheetView>
  </sheetViews>
  <sheetFormatPr baseColWidth="10" defaultRowHeight="15"/>
  <cols>
    <col min="8" max="8" width="16.5703125" customWidth="1"/>
    <col min="9" max="9" width="17.42578125" customWidth="1"/>
    <col min="10" max="10" width="30.85546875" customWidth="1"/>
    <col min="11" max="11" width="43.7109375" customWidth="1"/>
    <col min="12" max="12" width="19.28515625" customWidth="1"/>
    <col min="13" max="13" width="27.42578125" customWidth="1"/>
  </cols>
  <sheetData>
    <row r="1" spans="1:15">
      <c r="A1" s="486" t="s">
        <v>531</v>
      </c>
      <c r="B1" s="487"/>
      <c r="C1" s="487"/>
      <c r="D1" s="487"/>
      <c r="E1" s="487"/>
      <c r="F1" s="487"/>
      <c r="G1" s="487"/>
      <c r="H1" s="487"/>
      <c r="I1" s="487"/>
      <c r="J1" s="487"/>
      <c r="K1" s="488"/>
      <c r="L1" s="174"/>
      <c r="M1" s="174"/>
      <c r="N1" s="174"/>
      <c r="O1" s="174"/>
    </row>
    <row r="2" spans="1:15" ht="57" customHeight="1">
      <c r="A2" s="489" t="s">
        <v>290</v>
      </c>
      <c r="B2" s="490"/>
      <c r="C2" s="490"/>
      <c r="D2" s="490"/>
      <c r="E2" s="490"/>
      <c r="F2" s="490"/>
      <c r="G2" s="490"/>
      <c r="H2" s="490"/>
      <c r="I2" s="490"/>
      <c r="J2" s="490"/>
      <c r="K2" s="491"/>
      <c r="L2" s="174"/>
      <c r="M2" s="174"/>
      <c r="N2" s="174"/>
      <c r="O2" s="174"/>
    </row>
    <row r="3" spans="1:15">
      <c r="A3" s="175"/>
      <c r="B3" s="175"/>
      <c r="C3" s="175"/>
      <c r="D3" s="175"/>
      <c r="E3" s="175"/>
      <c r="F3" s="175"/>
      <c r="G3" s="175"/>
      <c r="H3" s="175"/>
      <c r="I3" s="174"/>
      <c r="J3" s="174"/>
      <c r="K3" s="174"/>
      <c r="L3" s="174"/>
      <c r="M3" s="174"/>
      <c r="N3" s="174"/>
      <c r="O3" s="174"/>
    </row>
    <row r="4" spans="1:15" ht="39.75" customHeight="1">
      <c r="A4" s="492" t="s">
        <v>291</v>
      </c>
      <c r="B4" s="493"/>
      <c r="C4" s="493"/>
      <c r="D4" s="493"/>
      <c r="E4" s="493"/>
      <c r="F4" s="493"/>
      <c r="G4" s="493"/>
      <c r="H4" s="493"/>
      <c r="I4" s="493"/>
      <c r="J4" s="493"/>
      <c r="K4" s="494"/>
      <c r="L4" s="174"/>
      <c r="M4" s="174"/>
      <c r="N4" s="174"/>
      <c r="O4" s="174"/>
    </row>
    <row r="5" spans="1:15" ht="42" customHeight="1">
      <c r="A5" s="489" t="s">
        <v>495</v>
      </c>
      <c r="B5" s="490"/>
      <c r="C5" s="490"/>
      <c r="D5" s="490"/>
      <c r="E5" s="490"/>
      <c r="F5" s="490"/>
      <c r="G5" s="490"/>
      <c r="H5" s="490"/>
      <c r="I5" s="490"/>
      <c r="J5" s="490"/>
      <c r="K5" s="491"/>
      <c r="L5" s="174"/>
      <c r="M5" s="174"/>
      <c r="N5" s="174"/>
      <c r="O5" s="174"/>
    </row>
    <row r="6" spans="1:15">
      <c r="A6" s="175"/>
      <c r="B6" s="175"/>
      <c r="C6" s="175"/>
      <c r="D6" s="175"/>
      <c r="E6" s="175"/>
      <c r="F6" s="175"/>
      <c r="G6" s="175"/>
      <c r="H6" s="175"/>
      <c r="I6" s="174"/>
      <c r="J6" s="174"/>
      <c r="K6" s="174"/>
      <c r="L6" s="174"/>
      <c r="M6" s="174"/>
      <c r="N6" s="174"/>
      <c r="O6" s="174"/>
    </row>
    <row r="7" spans="1:15" ht="15" customHeight="1">
      <c r="A7" s="451" t="s">
        <v>267</v>
      </c>
      <c r="B7" s="452"/>
      <c r="C7" s="452"/>
      <c r="D7" s="452"/>
      <c r="E7" s="452"/>
      <c r="F7" s="452"/>
      <c r="G7" s="452"/>
      <c r="H7" s="452"/>
      <c r="I7" s="452"/>
      <c r="J7" s="452"/>
      <c r="K7" s="452"/>
      <c r="L7" s="174"/>
      <c r="M7" s="174"/>
      <c r="N7" s="174"/>
      <c r="O7" s="174"/>
    </row>
    <row r="8" spans="1:15" ht="15" customHeight="1">
      <c r="A8" s="451"/>
      <c r="B8" s="452"/>
      <c r="C8" s="452"/>
      <c r="D8" s="452"/>
      <c r="E8" s="452"/>
      <c r="F8" s="452"/>
      <c r="G8" s="452"/>
      <c r="H8" s="452"/>
      <c r="I8" s="452"/>
      <c r="J8" s="452"/>
      <c r="K8" s="452"/>
      <c r="L8" s="174"/>
      <c r="M8" s="174"/>
      <c r="N8" s="174"/>
      <c r="O8" s="174"/>
    </row>
    <row r="9" spans="1:15" ht="15" customHeight="1">
      <c r="A9" s="451"/>
      <c r="B9" s="452"/>
      <c r="C9" s="452"/>
      <c r="D9" s="452"/>
      <c r="E9" s="452"/>
      <c r="F9" s="452"/>
      <c r="G9" s="452"/>
      <c r="H9" s="452"/>
      <c r="I9" s="452"/>
      <c r="J9" s="452"/>
      <c r="K9" s="452"/>
      <c r="L9" s="174"/>
      <c r="M9" s="174"/>
      <c r="N9" s="174"/>
      <c r="O9" s="174"/>
    </row>
    <row r="10" spans="1:15">
      <c r="A10" s="451"/>
      <c r="B10" s="452"/>
      <c r="C10" s="452"/>
      <c r="D10" s="452"/>
      <c r="E10" s="452"/>
      <c r="F10" s="452"/>
      <c r="G10" s="452"/>
      <c r="H10" s="452"/>
      <c r="I10" s="452"/>
      <c r="J10" s="452"/>
      <c r="K10" s="452"/>
      <c r="L10" s="174"/>
      <c r="M10" s="174"/>
      <c r="N10" s="174"/>
      <c r="O10" s="174"/>
    </row>
    <row r="11" spans="1:15">
      <c r="A11" s="495" t="s">
        <v>292</v>
      </c>
      <c r="B11" s="496"/>
      <c r="C11" s="496"/>
      <c r="D11" s="496"/>
      <c r="E11" s="496"/>
      <c r="F11" s="496"/>
      <c r="G11" s="496"/>
      <c r="H11" s="496"/>
      <c r="I11" s="496"/>
      <c r="J11" s="496"/>
      <c r="K11" s="496"/>
      <c r="L11" s="174"/>
      <c r="M11" s="174"/>
      <c r="N11" s="174"/>
      <c r="O11" s="174"/>
    </row>
    <row r="12" spans="1:15">
      <c r="A12" s="466" t="s">
        <v>268</v>
      </c>
      <c r="B12" s="466"/>
      <c r="C12" s="466"/>
      <c r="D12" s="466"/>
      <c r="E12" s="466"/>
      <c r="F12" s="466" t="s">
        <v>260</v>
      </c>
      <c r="G12" s="466"/>
      <c r="H12" s="466"/>
      <c r="I12" s="141" t="s">
        <v>258</v>
      </c>
      <c r="J12" s="141" t="s">
        <v>269</v>
      </c>
      <c r="K12" s="141" t="s">
        <v>202</v>
      </c>
      <c r="L12" s="174"/>
      <c r="M12" s="174"/>
      <c r="N12" s="174"/>
      <c r="O12" s="174"/>
    </row>
    <row r="13" spans="1:15" ht="96" customHeight="1">
      <c r="A13" s="176" t="s">
        <v>270</v>
      </c>
      <c r="B13" s="459" t="s">
        <v>49</v>
      </c>
      <c r="C13" s="460"/>
      <c r="D13" s="460"/>
      <c r="E13" s="461"/>
      <c r="F13" s="457" t="s">
        <v>225</v>
      </c>
      <c r="G13" s="458"/>
      <c r="H13" s="465"/>
      <c r="I13" s="178"/>
      <c r="J13" s="179" t="s">
        <v>387</v>
      </c>
      <c r="K13" s="179" t="s">
        <v>389</v>
      </c>
      <c r="L13" s="174"/>
      <c r="M13" s="174"/>
      <c r="N13" s="174"/>
      <c r="O13" s="174"/>
    </row>
    <row r="14" spans="1:15" ht="51.75" customHeight="1">
      <c r="A14" s="176" t="s">
        <v>271</v>
      </c>
      <c r="B14" s="459" t="s">
        <v>293</v>
      </c>
      <c r="C14" s="460"/>
      <c r="D14" s="460"/>
      <c r="E14" s="461"/>
      <c r="F14" s="457" t="s">
        <v>225</v>
      </c>
      <c r="G14" s="458"/>
      <c r="H14" s="465"/>
      <c r="I14" s="178"/>
      <c r="J14" s="179" t="s">
        <v>390</v>
      </c>
      <c r="K14" s="179" t="s">
        <v>388</v>
      </c>
      <c r="L14" s="174"/>
      <c r="M14" s="174"/>
      <c r="N14" s="174"/>
      <c r="O14" s="174"/>
    </row>
    <row r="15" spans="1:15" ht="114.75">
      <c r="A15" s="180" t="s">
        <v>272</v>
      </c>
      <c r="B15" s="459" t="s">
        <v>50</v>
      </c>
      <c r="C15" s="460"/>
      <c r="D15" s="460"/>
      <c r="E15" s="461"/>
      <c r="F15" s="457" t="s">
        <v>225</v>
      </c>
      <c r="G15" s="458"/>
      <c r="H15" s="465"/>
      <c r="I15" s="181"/>
      <c r="J15" s="179" t="s">
        <v>393</v>
      </c>
      <c r="K15" s="179" t="s">
        <v>392</v>
      </c>
      <c r="L15" s="174"/>
      <c r="M15" s="174"/>
      <c r="N15" s="174"/>
      <c r="O15" s="174"/>
    </row>
    <row r="16" spans="1:15" ht="38.25">
      <c r="A16" s="176" t="s">
        <v>273</v>
      </c>
      <c r="B16" s="459" t="s">
        <v>294</v>
      </c>
      <c r="C16" s="460"/>
      <c r="D16" s="460"/>
      <c r="E16" s="461"/>
      <c r="F16" s="457" t="s">
        <v>225</v>
      </c>
      <c r="G16" s="458"/>
      <c r="H16" s="465"/>
      <c r="I16" s="181"/>
      <c r="J16" s="179"/>
      <c r="K16" s="179" t="s">
        <v>394</v>
      </c>
      <c r="L16" s="174"/>
      <c r="M16" s="174"/>
      <c r="N16" s="174"/>
      <c r="O16" s="174"/>
    </row>
    <row r="17" spans="1:15">
      <c r="A17" s="183"/>
      <c r="B17" s="184"/>
      <c r="C17" s="184"/>
      <c r="D17" s="184"/>
      <c r="E17" s="184"/>
      <c r="F17" s="185"/>
      <c r="G17" s="186"/>
      <c r="H17" s="186"/>
      <c r="I17" s="187"/>
      <c r="J17" s="187"/>
      <c r="K17" s="187"/>
      <c r="L17" s="188"/>
      <c r="M17" s="188"/>
      <c r="N17" s="188"/>
      <c r="O17" s="188"/>
    </row>
    <row r="18" spans="1:15" ht="36.75" customHeight="1">
      <c r="A18" s="449" t="s">
        <v>295</v>
      </c>
      <c r="B18" s="450"/>
      <c r="C18" s="450"/>
      <c r="D18" s="450"/>
      <c r="E18" s="450"/>
      <c r="F18" s="450"/>
      <c r="G18" s="450"/>
      <c r="H18" s="450"/>
      <c r="I18" s="450"/>
      <c r="J18" s="450"/>
      <c r="K18" s="450"/>
      <c r="L18" s="174"/>
      <c r="M18" s="174"/>
      <c r="N18" s="174"/>
      <c r="O18" s="174"/>
    </row>
    <row r="19" spans="1:15">
      <c r="A19" s="466" t="s">
        <v>268</v>
      </c>
      <c r="B19" s="466"/>
      <c r="C19" s="466"/>
      <c r="D19" s="466"/>
      <c r="E19" s="466"/>
      <c r="F19" s="466" t="s">
        <v>260</v>
      </c>
      <c r="G19" s="466"/>
      <c r="H19" s="466"/>
      <c r="I19" s="141" t="s">
        <v>258</v>
      </c>
      <c r="J19" s="141" t="s">
        <v>269</v>
      </c>
      <c r="K19" s="141" t="s">
        <v>202</v>
      </c>
      <c r="L19" s="174"/>
      <c r="M19" s="174"/>
      <c r="N19" s="174"/>
      <c r="O19" s="174"/>
    </row>
    <row r="20" spans="1:15" ht="57.75" customHeight="1">
      <c r="A20" s="176" t="s">
        <v>270</v>
      </c>
      <c r="B20" s="459" t="s">
        <v>296</v>
      </c>
      <c r="C20" s="460"/>
      <c r="D20" s="460"/>
      <c r="E20" s="461"/>
      <c r="F20" s="457" t="s">
        <v>225</v>
      </c>
      <c r="G20" s="458"/>
      <c r="H20" s="465"/>
      <c r="I20" s="181"/>
      <c r="J20" s="179"/>
      <c r="K20" s="194" t="s">
        <v>397</v>
      </c>
      <c r="L20" s="174"/>
      <c r="M20" s="174"/>
      <c r="N20" s="174"/>
      <c r="O20" s="174"/>
    </row>
    <row r="21" spans="1:15" ht="48.75" customHeight="1">
      <c r="A21" s="176" t="s">
        <v>297</v>
      </c>
      <c r="B21" s="459" t="s">
        <v>298</v>
      </c>
      <c r="C21" s="460"/>
      <c r="D21" s="460"/>
      <c r="E21" s="461"/>
      <c r="F21" s="457" t="s">
        <v>225</v>
      </c>
      <c r="G21" s="458"/>
      <c r="H21" s="465"/>
      <c r="I21" s="178"/>
      <c r="J21" s="179" t="s">
        <v>401</v>
      </c>
      <c r="K21" s="194" t="s">
        <v>400</v>
      </c>
      <c r="L21" s="174"/>
      <c r="M21" s="174"/>
      <c r="N21" s="174"/>
      <c r="O21" s="174"/>
    </row>
    <row r="22" spans="1:15">
      <c r="A22" s="176" t="s">
        <v>299</v>
      </c>
      <c r="B22" s="459" t="s">
        <v>51</v>
      </c>
      <c r="C22" s="460"/>
      <c r="D22" s="460"/>
      <c r="E22" s="461"/>
      <c r="F22" s="457" t="s">
        <v>225</v>
      </c>
      <c r="G22" s="458"/>
      <c r="H22" s="465"/>
      <c r="I22" s="178"/>
      <c r="J22" s="179"/>
      <c r="K22" s="178" t="s">
        <v>398</v>
      </c>
      <c r="L22" s="174"/>
      <c r="M22" s="174"/>
      <c r="N22" s="174"/>
      <c r="O22" s="174"/>
    </row>
    <row r="23" spans="1:15" ht="25.5">
      <c r="A23" s="176" t="s">
        <v>300</v>
      </c>
      <c r="B23" s="459" t="s">
        <v>301</v>
      </c>
      <c r="C23" s="460"/>
      <c r="D23" s="460"/>
      <c r="E23" s="461"/>
      <c r="F23" s="457" t="s">
        <v>225</v>
      </c>
      <c r="G23" s="458"/>
      <c r="H23" s="465"/>
      <c r="I23" s="178"/>
      <c r="J23" s="179"/>
      <c r="K23" s="178" t="s">
        <v>398</v>
      </c>
      <c r="L23" s="174"/>
      <c r="M23" s="174"/>
      <c r="N23" s="174"/>
      <c r="O23" s="174"/>
    </row>
    <row r="24" spans="1:15" ht="25.5">
      <c r="A24" s="176" t="s">
        <v>302</v>
      </c>
      <c r="B24" s="459" t="s">
        <v>303</v>
      </c>
      <c r="C24" s="460"/>
      <c r="D24" s="460"/>
      <c r="E24" s="461"/>
      <c r="F24" s="457" t="s">
        <v>225</v>
      </c>
      <c r="G24" s="458"/>
      <c r="H24" s="465"/>
      <c r="I24" s="178"/>
      <c r="J24" s="179"/>
      <c r="K24" s="178" t="s">
        <v>396</v>
      </c>
      <c r="L24" s="174"/>
      <c r="M24" s="174"/>
      <c r="N24" s="174"/>
      <c r="O24" s="174"/>
    </row>
    <row r="25" spans="1:15" ht="51">
      <c r="A25" s="176" t="s">
        <v>304</v>
      </c>
      <c r="B25" s="459" t="s">
        <v>305</v>
      </c>
      <c r="C25" s="460"/>
      <c r="D25" s="460"/>
      <c r="E25" s="461"/>
      <c r="F25" s="457" t="s">
        <v>225</v>
      </c>
      <c r="G25" s="458"/>
      <c r="H25" s="465"/>
      <c r="I25" s="178"/>
      <c r="J25" s="179" t="s">
        <v>402</v>
      </c>
      <c r="K25" s="178" t="s">
        <v>399</v>
      </c>
      <c r="L25" s="174"/>
      <c r="M25" s="174"/>
      <c r="N25" s="174"/>
      <c r="O25" s="174"/>
    </row>
    <row r="26" spans="1:15" ht="38.25">
      <c r="A26" s="176" t="s">
        <v>273</v>
      </c>
      <c r="B26" s="459" t="s">
        <v>52</v>
      </c>
      <c r="C26" s="460"/>
      <c r="D26" s="460"/>
      <c r="E26" s="461"/>
      <c r="F26" s="457" t="s">
        <v>225</v>
      </c>
      <c r="G26" s="458"/>
      <c r="H26" s="465"/>
      <c r="I26" s="178"/>
      <c r="J26" s="179"/>
      <c r="K26" s="178" t="s">
        <v>396</v>
      </c>
      <c r="L26" s="174"/>
      <c r="M26" s="174"/>
      <c r="N26" s="174"/>
      <c r="O26" s="174"/>
    </row>
    <row r="27" spans="1:15" ht="38.25">
      <c r="A27" s="176" t="s">
        <v>306</v>
      </c>
      <c r="B27" s="459" t="s">
        <v>307</v>
      </c>
      <c r="C27" s="460"/>
      <c r="D27" s="460"/>
      <c r="E27" s="461"/>
      <c r="F27" s="457" t="s">
        <v>225</v>
      </c>
      <c r="G27" s="458"/>
      <c r="H27" s="465"/>
      <c r="I27" s="182"/>
      <c r="J27" s="179"/>
      <c r="K27" s="182" t="s">
        <v>396</v>
      </c>
      <c r="L27" s="174"/>
      <c r="M27" s="174"/>
      <c r="N27" s="174"/>
      <c r="O27" s="174"/>
    </row>
    <row r="28" spans="1:15">
      <c r="A28" s="174"/>
      <c r="B28" s="174"/>
      <c r="C28" s="174"/>
      <c r="D28" s="174"/>
      <c r="E28" s="174"/>
      <c r="F28" s="174"/>
      <c r="G28" s="190"/>
      <c r="H28" s="190"/>
      <c r="I28" s="191"/>
      <c r="J28" s="191"/>
      <c r="K28" s="191"/>
      <c r="L28" s="174"/>
      <c r="M28" s="174"/>
      <c r="N28" s="174"/>
      <c r="O28" s="174"/>
    </row>
    <row r="29" spans="1:15" ht="48" customHeight="1">
      <c r="A29" s="449" t="s">
        <v>53</v>
      </c>
      <c r="B29" s="450"/>
      <c r="C29" s="450"/>
      <c r="D29" s="450"/>
      <c r="E29" s="450"/>
      <c r="F29" s="450"/>
      <c r="G29" s="450"/>
      <c r="H29" s="450"/>
      <c r="I29" s="450"/>
      <c r="J29" s="450"/>
      <c r="K29" s="450"/>
      <c r="L29" s="174"/>
      <c r="M29" s="174"/>
      <c r="N29" s="174"/>
      <c r="O29" s="174"/>
    </row>
    <row r="30" spans="1:15">
      <c r="A30" s="466" t="s">
        <v>268</v>
      </c>
      <c r="B30" s="466"/>
      <c r="C30" s="466"/>
      <c r="D30" s="466"/>
      <c r="E30" s="466"/>
      <c r="F30" s="466" t="s">
        <v>260</v>
      </c>
      <c r="G30" s="466"/>
      <c r="H30" s="466"/>
      <c r="I30" s="141" t="s">
        <v>258</v>
      </c>
      <c r="J30" s="141" t="s">
        <v>269</v>
      </c>
      <c r="K30" s="141" t="s">
        <v>202</v>
      </c>
      <c r="L30" s="174"/>
      <c r="M30" s="174"/>
      <c r="N30" s="174"/>
      <c r="O30" s="174"/>
    </row>
    <row r="31" spans="1:15" ht="25.5">
      <c r="A31" s="176" t="s">
        <v>270</v>
      </c>
      <c r="B31" s="459" t="s">
        <v>308</v>
      </c>
      <c r="C31" s="460"/>
      <c r="D31" s="460"/>
      <c r="E31" s="461"/>
      <c r="F31" s="457"/>
      <c r="G31" s="458"/>
      <c r="H31" s="465"/>
      <c r="I31" s="181" t="s">
        <v>225</v>
      </c>
      <c r="J31" s="179" t="s">
        <v>410</v>
      </c>
      <c r="K31" s="179" t="s">
        <v>403</v>
      </c>
      <c r="L31" s="174"/>
      <c r="M31" s="174"/>
      <c r="N31" s="174"/>
      <c r="O31" s="174"/>
    </row>
    <row r="32" spans="1:15" ht="25.5">
      <c r="A32" s="192" t="s">
        <v>297</v>
      </c>
      <c r="B32" s="459" t="s">
        <v>309</v>
      </c>
      <c r="C32" s="460"/>
      <c r="D32" s="460"/>
      <c r="E32" s="461"/>
      <c r="F32" s="457"/>
      <c r="G32" s="458"/>
      <c r="H32" s="465"/>
      <c r="I32" s="181" t="s">
        <v>225</v>
      </c>
      <c r="J32" s="179" t="s">
        <v>410</v>
      </c>
      <c r="K32" s="246" t="s">
        <v>404</v>
      </c>
      <c r="L32" s="174"/>
      <c r="M32" s="174"/>
      <c r="N32" s="174"/>
      <c r="O32" s="174"/>
    </row>
    <row r="33" spans="1:15" ht="15" customHeight="1">
      <c r="A33" s="176" t="s">
        <v>299</v>
      </c>
      <c r="B33" s="459" t="s">
        <v>54</v>
      </c>
      <c r="C33" s="460"/>
      <c r="D33" s="460"/>
      <c r="E33" s="461"/>
      <c r="F33" s="457"/>
      <c r="G33" s="458"/>
      <c r="H33" s="465"/>
      <c r="I33" s="181" t="s">
        <v>225</v>
      </c>
      <c r="J33" s="179" t="s">
        <v>410</v>
      </c>
      <c r="K33" s="246" t="s">
        <v>403</v>
      </c>
      <c r="L33" s="174"/>
      <c r="M33" s="174"/>
      <c r="N33" s="174"/>
      <c r="O33" s="174"/>
    </row>
    <row r="34" spans="1:15" ht="25.5">
      <c r="A34" s="176" t="s">
        <v>300</v>
      </c>
      <c r="B34" s="459" t="s">
        <v>310</v>
      </c>
      <c r="C34" s="460"/>
      <c r="D34" s="460"/>
      <c r="E34" s="461"/>
      <c r="F34" s="457"/>
      <c r="G34" s="458"/>
      <c r="H34" s="465"/>
      <c r="I34" s="181" t="s">
        <v>225</v>
      </c>
      <c r="J34" s="179" t="s">
        <v>410</v>
      </c>
      <c r="K34" s="246" t="s">
        <v>405</v>
      </c>
      <c r="L34" s="174"/>
      <c r="M34" s="174"/>
      <c r="N34" s="174"/>
      <c r="O34" s="174"/>
    </row>
    <row r="35" spans="1:15" ht="25.5">
      <c r="A35" s="176" t="s">
        <v>302</v>
      </c>
      <c r="B35" s="459" t="s">
        <v>303</v>
      </c>
      <c r="C35" s="460"/>
      <c r="D35" s="460"/>
      <c r="E35" s="461"/>
      <c r="F35" s="457"/>
      <c r="G35" s="458"/>
      <c r="H35" s="465"/>
      <c r="I35" s="181" t="s">
        <v>225</v>
      </c>
      <c r="J35" s="179" t="s">
        <v>410</v>
      </c>
      <c r="K35" s="246" t="s">
        <v>406</v>
      </c>
      <c r="L35" s="174"/>
      <c r="M35" s="174"/>
      <c r="N35" s="174"/>
      <c r="O35" s="174"/>
    </row>
    <row r="36" spans="1:15" ht="51">
      <c r="A36" s="176" t="s">
        <v>304</v>
      </c>
      <c r="B36" s="459" t="s">
        <v>311</v>
      </c>
      <c r="C36" s="460"/>
      <c r="D36" s="460"/>
      <c r="E36" s="461"/>
      <c r="F36" s="457"/>
      <c r="G36" s="458"/>
      <c r="H36" s="465"/>
      <c r="I36" s="181" t="s">
        <v>225</v>
      </c>
      <c r="J36" s="179" t="s">
        <v>412</v>
      </c>
      <c r="K36" s="246" t="s">
        <v>407</v>
      </c>
      <c r="L36" s="174"/>
      <c r="M36" s="174"/>
      <c r="N36" s="174"/>
      <c r="O36" s="174"/>
    </row>
    <row r="37" spans="1:15" ht="38.25">
      <c r="A37" s="176" t="s">
        <v>273</v>
      </c>
      <c r="B37" s="459" t="s">
        <v>55</v>
      </c>
      <c r="C37" s="460"/>
      <c r="D37" s="460"/>
      <c r="E37" s="461"/>
      <c r="F37" s="457"/>
      <c r="G37" s="458"/>
      <c r="H37" s="465"/>
      <c r="I37" s="181" t="s">
        <v>225</v>
      </c>
      <c r="J37" s="179" t="s">
        <v>410</v>
      </c>
      <c r="K37" s="246" t="s">
        <v>406</v>
      </c>
      <c r="L37" s="174"/>
      <c r="M37" s="174"/>
      <c r="N37" s="174"/>
      <c r="O37" s="174"/>
    </row>
    <row r="38" spans="1:15" ht="38.25">
      <c r="A38" s="176" t="s">
        <v>306</v>
      </c>
      <c r="B38" s="459" t="s">
        <v>312</v>
      </c>
      <c r="C38" s="460"/>
      <c r="D38" s="460"/>
      <c r="E38" s="461"/>
      <c r="F38" s="457"/>
      <c r="G38" s="458"/>
      <c r="H38" s="465"/>
      <c r="I38" s="181" t="s">
        <v>225</v>
      </c>
      <c r="J38" s="179" t="s">
        <v>410</v>
      </c>
      <c r="K38" s="362" t="s">
        <v>406</v>
      </c>
      <c r="L38" s="174"/>
      <c r="M38" s="174"/>
      <c r="N38" s="174"/>
      <c r="O38" s="174"/>
    </row>
    <row r="39" spans="1:15">
      <c r="A39" s="174"/>
      <c r="B39" s="174"/>
      <c r="C39" s="174"/>
      <c r="D39" s="174"/>
      <c r="E39" s="174"/>
      <c r="F39" s="174"/>
      <c r="G39" s="190"/>
      <c r="H39" s="190"/>
      <c r="I39" s="190"/>
      <c r="J39" s="190"/>
      <c r="K39" s="190"/>
      <c r="L39" s="174"/>
      <c r="M39" s="174"/>
      <c r="N39" s="174"/>
      <c r="O39" s="174"/>
    </row>
    <row r="40" spans="1:15" ht="59.25" customHeight="1">
      <c r="A40" s="415" t="s">
        <v>56</v>
      </c>
      <c r="B40" s="416"/>
      <c r="C40" s="416"/>
      <c r="D40" s="416"/>
      <c r="E40" s="416"/>
      <c r="F40" s="416"/>
      <c r="G40" s="416"/>
      <c r="H40" s="416"/>
      <c r="I40" s="416"/>
      <c r="J40" s="416"/>
      <c r="K40" s="417"/>
      <c r="L40" s="174"/>
      <c r="M40" s="174"/>
      <c r="N40" s="174"/>
      <c r="O40" s="174"/>
    </row>
    <row r="41" spans="1:15">
      <c r="A41" s="466" t="s">
        <v>268</v>
      </c>
      <c r="B41" s="466"/>
      <c r="C41" s="466"/>
      <c r="D41" s="466"/>
      <c r="E41" s="466"/>
      <c r="F41" s="466" t="s">
        <v>260</v>
      </c>
      <c r="G41" s="466"/>
      <c r="H41" s="466"/>
      <c r="I41" s="141" t="s">
        <v>258</v>
      </c>
      <c r="J41" s="141" t="s">
        <v>269</v>
      </c>
      <c r="K41" s="141" t="s">
        <v>202</v>
      </c>
      <c r="L41" s="174"/>
      <c r="M41" s="174"/>
      <c r="N41" s="174"/>
      <c r="O41" s="174"/>
    </row>
    <row r="42" spans="1:15" ht="25.5">
      <c r="A42" s="176" t="s">
        <v>270</v>
      </c>
      <c r="B42" s="459" t="s">
        <v>313</v>
      </c>
      <c r="C42" s="460"/>
      <c r="D42" s="460"/>
      <c r="E42" s="461"/>
      <c r="F42" s="457" t="s">
        <v>225</v>
      </c>
      <c r="G42" s="458"/>
      <c r="H42" s="465"/>
      <c r="I42" s="178"/>
      <c r="J42" s="179" t="s">
        <v>413</v>
      </c>
      <c r="K42" s="194" t="s">
        <v>408</v>
      </c>
      <c r="L42" s="174"/>
      <c r="M42" s="174"/>
      <c r="N42" s="174"/>
      <c r="O42" s="174"/>
    </row>
    <row r="43" spans="1:15" ht="25.5">
      <c r="A43" s="195" t="s">
        <v>297</v>
      </c>
      <c r="B43" s="459" t="s">
        <v>314</v>
      </c>
      <c r="C43" s="460"/>
      <c r="D43" s="460"/>
      <c r="E43" s="461"/>
      <c r="F43" s="457" t="s">
        <v>225</v>
      </c>
      <c r="G43" s="458"/>
      <c r="H43" s="465"/>
      <c r="I43" s="178"/>
      <c r="J43" s="179" t="s">
        <v>413</v>
      </c>
      <c r="K43" s="194" t="s">
        <v>408</v>
      </c>
      <c r="L43" s="174"/>
      <c r="M43" s="174"/>
      <c r="N43" s="174"/>
      <c r="O43" s="174"/>
    </row>
    <row r="44" spans="1:15" ht="25.5">
      <c r="A44" s="196" t="s">
        <v>299</v>
      </c>
      <c r="B44" s="473" t="s">
        <v>315</v>
      </c>
      <c r="C44" s="485"/>
      <c r="D44" s="485"/>
      <c r="E44" s="474"/>
      <c r="F44" s="457" t="s">
        <v>225</v>
      </c>
      <c r="G44" s="458"/>
      <c r="H44" s="465"/>
      <c r="I44" s="178"/>
      <c r="J44" s="179" t="s">
        <v>413</v>
      </c>
      <c r="K44" s="194" t="s">
        <v>408</v>
      </c>
      <c r="L44" s="174"/>
      <c r="M44" s="174"/>
      <c r="N44" s="174"/>
      <c r="O44" s="174"/>
    </row>
    <row r="45" spans="1:15" ht="25.5">
      <c r="A45" s="195" t="s">
        <v>300</v>
      </c>
      <c r="B45" s="473" t="s">
        <v>316</v>
      </c>
      <c r="C45" s="485"/>
      <c r="D45" s="485"/>
      <c r="E45" s="474"/>
      <c r="F45" s="457" t="s">
        <v>225</v>
      </c>
      <c r="G45" s="458"/>
      <c r="H45" s="465"/>
      <c r="I45" s="178"/>
      <c r="J45" s="179" t="s">
        <v>413</v>
      </c>
      <c r="K45" s="194" t="s">
        <v>408</v>
      </c>
      <c r="L45" s="174"/>
      <c r="M45" s="174"/>
      <c r="N45" s="174"/>
      <c r="O45" s="174"/>
    </row>
    <row r="46" spans="1:15" ht="25.5">
      <c r="A46" s="196" t="s">
        <v>302</v>
      </c>
      <c r="B46" s="473" t="s">
        <v>303</v>
      </c>
      <c r="C46" s="485"/>
      <c r="D46" s="485"/>
      <c r="E46" s="474"/>
      <c r="F46" s="457" t="s">
        <v>225</v>
      </c>
      <c r="G46" s="458"/>
      <c r="H46" s="465"/>
      <c r="I46" s="178"/>
      <c r="J46" s="179" t="s">
        <v>413</v>
      </c>
      <c r="K46" s="194" t="s">
        <v>408</v>
      </c>
      <c r="L46" s="174"/>
      <c r="M46" s="174"/>
      <c r="N46" s="174"/>
      <c r="O46" s="174"/>
    </row>
    <row r="47" spans="1:15" ht="51">
      <c r="A47" s="196" t="s">
        <v>304</v>
      </c>
      <c r="B47" s="473" t="s">
        <v>317</v>
      </c>
      <c r="C47" s="485"/>
      <c r="D47" s="485"/>
      <c r="E47" s="474"/>
      <c r="F47" s="457" t="s">
        <v>225</v>
      </c>
      <c r="G47" s="458"/>
      <c r="H47" s="465"/>
      <c r="I47" s="178"/>
      <c r="J47" s="179" t="s">
        <v>413</v>
      </c>
      <c r="K47" s="194" t="s">
        <v>409</v>
      </c>
      <c r="L47" s="174"/>
      <c r="M47" s="174"/>
      <c r="N47" s="174"/>
      <c r="O47" s="174"/>
    </row>
    <row r="48" spans="1:15" ht="76.5">
      <c r="A48" s="196" t="s">
        <v>318</v>
      </c>
      <c r="B48" s="473" t="s">
        <v>57</v>
      </c>
      <c r="C48" s="485"/>
      <c r="D48" s="485"/>
      <c r="E48" s="474"/>
      <c r="F48" s="457" t="s">
        <v>225</v>
      </c>
      <c r="G48" s="458"/>
      <c r="H48" s="465"/>
      <c r="I48" s="178"/>
      <c r="J48" s="179" t="s">
        <v>413</v>
      </c>
      <c r="K48" s="194" t="s">
        <v>409</v>
      </c>
      <c r="L48" s="174"/>
      <c r="M48" s="174"/>
      <c r="N48" s="174"/>
      <c r="O48" s="174"/>
    </row>
    <row r="49" spans="1:15" ht="38.25">
      <c r="A49" s="196" t="s">
        <v>306</v>
      </c>
      <c r="B49" s="473" t="s">
        <v>58</v>
      </c>
      <c r="C49" s="485"/>
      <c r="D49" s="485"/>
      <c r="E49" s="474"/>
      <c r="F49" s="457" t="s">
        <v>225</v>
      </c>
      <c r="G49" s="458"/>
      <c r="H49" s="465"/>
      <c r="I49" s="182"/>
      <c r="J49" s="179" t="s">
        <v>413</v>
      </c>
      <c r="K49" s="194" t="s">
        <v>409</v>
      </c>
      <c r="L49" s="174"/>
      <c r="M49" s="174"/>
      <c r="N49" s="174"/>
      <c r="O49" s="174"/>
    </row>
    <row r="50" spans="1:15">
      <c r="A50" s="174"/>
      <c r="B50" s="174"/>
      <c r="C50" s="174"/>
      <c r="D50" s="174"/>
      <c r="E50" s="174"/>
      <c r="F50" s="174"/>
      <c r="G50" s="190"/>
      <c r="H50" s="190"/>
      <c r="I50" s="190"/>
      <c r="J50" s="190"/>
      <c r="K50" s="190"/>
      <c r="L50" s="174"/>
      <c r="M50" s="174"/>
      <c r="N50" s="174"/>
      <c r="O50" s="174"/>
    </row>
    <row r="51" spans="1:15" ht="44.25" customHeight="1">
      <c r="A51" s="453" t="s">
        <v>59</v>
      </c>
      <c r="B51" s="454"/>
      <c r="C51" s="454"/>
      <c r="D51" s="454"/>
      <c r="E51" s="454"/>
      <c r="F51" s="454"/>
      <c r="G51" s="454"/>
      <c r="H51" s="454"/>
      <c r="I51" s="454"/>
      <c r="J51" s="454"/>
      <c r="K51" s="455"/>
      <c r="L51" s="174"/>
      <c r="M51" s="174"/>
      <c r="N51" s="174"/>
      <c r="O51" s="174"/>
    </row>
    <row r="52" spans="1:15">
      <c r="A52" s="199"/>
      <c r="B52" s="200"/>
      <c r="C52" s="200"/>
      <c r="D52" s="200"/>
      <c r="E52" s="200"/>
      <c r="F52" s="200"/>
      <c r="G52" s="200"/>
      <c r="H52" s="200"/>
      <c r="I52" s="178"/>
      <c r="J52" s="178"/>
      <c r="K52" s="178"/>
      <c r="L52" s="174"/>
      <c r="M52" s="174"/>
      <c r="N52" s="174"/>
      <c r="O52" s="174"/>
    </row>
    <row r="53" spans="1:15" ht="49.5" customHeight="1">
      <c r="A53" s="415" t="s">
        <v>319</v>
      </c>
      <c r="B53" s="416"/>
      <c r="C53" s="416"/>
      <c r="D53" s="416"/>
      <c r="E53" s="416"/>
      <c r="F53" s="416"/>
      <c r="G53" s="416"/>
      <c r="H53" s="416"/>
      <c r="I53" s="416"/>
      <c r="J53" s="416"/>
      <c r="K53" s="417"/>
      <c r="L53" s="174"/>
      <c r="M53" s="174"/>
      <c r="N53" s="174"/>
      <c r="O53" s="174"/>
    </row>
    <row r="54" spans="1:15">
      <c r="A54" s="466" t="s">
        <v>268</v>
      </c>
      <c r="B54" s="466"/>
      <c r="C54" s="466"/>
      <c r="D54" s="466"/>
      <c r="E54" s="466"/>
      <c r="F54" s="466" t="s">
        <v>260</v>
      </c>
      <c r="G54" s="466"/>
      <c r="H54" s="466"/>
      <c r="I54" s="141" t="s">
        <v>258</v>
      </c>
      <c r="J54" s="141" t="s">
        <v>269</v>
      </c>
      <c r="K54" s="141" t="s">
        <v>202</v>
      </c>
      <c r="L54" s="174"/>
      <c r="M54" s="174"/>
      <c r="N54" s="174"/>
      <c r="O54" s="174"/>
    </row>
    <row r="55" spans="1:15" ht="38.25">
      <c r="A55" s="176" t="s">
        <v>320</v>
      </c>
      <c r="B55" s="459" t="s">
        <v>321</v>
      </c>
      <c r="C55" s="460"/>
      <c r="D55" s="460"/>
      <c r="E55" s="461"/>
      <c r="F55" s="456" t="s">
        <v>225</v>
      </c>
      <c r="G55" s="456"/>
      <c r="H55" s="457"/>
      <c r="I55" s="178"/>
      <c r="J55" s="179" t="s">
        <v>60</v>
      </c>
      <c r="K55" s="178" t="s">
        <v>414</v>
      </c>
      <c r="L55" s="174"/>
      <c r="M55" s="174"/>
      <c r="N55" s="174"/>
      <c r="O55" s="174"/>
    </row>
    <row r="56" spans="1:15">
      <c r="A56" s="195" t="s">
        <v>322</v>
      </c>
      <c r="B56" s="459" t="s">
        <v>323</v>
      </c>
      <c r="C56" s="460"/>
      <c r="D56" s="460"/>
      <c r="E56" s="461"/>
      <c r="F56" s="456" t="s">
        <v>225</v>
      </c>
      <c r="G56" s="456"/>
      <c r="H56" s="457"/>
      <c r="I56" s="178"/>
      <c r="J56" s="179"/>
      <c r="K56" s="178" t="s">
        <v>411</v>
      </c>
      <c r="L56" s="174"/>
      <c r="M56" s="174"/>
      <c r="N56" s="174"/>
      <c r="O56" s="174"/>
    </row>
    <row r="57" spans="1:15" ht="25.5">
      <c r="A57" s="195" t="s">
        <v>324</v>
      </c>
      <c r="B57" s="459" t="s">
        <v>325</v>
      </c>
      <c r="C57" s="460"/>
      <c r="D57" s="460"/>
      <c r="E57" s="461"/>
      <c r="F57" s="456" t="s">
        <v>225</v>
      </c>
      <c r="G57" s="456"/>
      <c r="H57" s="457"/>
      <c r="I57" s="178"/>
      <c r="J57" s="179"/>
      <c r="K57" s="178" t="s">
        <v>411</v>
      </c>
      <c r="L57" s="174"/>
      <c r="M57" s="174"/>
      <c r="N57" s="174"/>
      <c r="O57" s="174"/>
    </row>
    <row r="58" spans="1:15" ht="32.25" customHeight="1">
      <c r="A58" s="415" t="s">
        <v>326</v>
      </c>
      <c r="B58" s="416"/>
      <c r="C58" s="416"/>
      <c r="D58" s="416"/>
      <c r="E58" s="417"/>
      <c r="F58" s="456" t="s">
        <v>225</v>
      </c>
      <c r="G58" s="456"/>
      <c r="H58" s="457"/>
      <c r="I58" s="178"/>
      <c r="J58" s="178"/>
      <c r="K58" s="178"/>
      <c r="L58" s="174"/>
      <c r="M58" s="174"/>
      <c r="N58" s="174"/>
      <c r="O58" s="174"/>
    </row>
    <row r="59" spans="1:15" ht="102.75" customHeight="1">
      <c r="A59" s="479" t="s">
        <v>496</v>
      </c>
      <c r="B59" s="480"/>
      <c r="C59" s="480"/>
      <c r="D59" s="480"/>
      <c r="E59" s="480"/>
      <c r="F59" s="457" t="s">
        <v>225</v>
      </c>
      <c r="G59" s="458"/>
      <c r="H59" s="465"/>
      <c r="I59" s="178"/>
      <c r="J59" s="179"/>
      <c r="K59" s="182" t="s">
        <v>415</v>
      </c>
      <c r="L59" s="174"/>
      <c r="M59" s="174"/>
      <c r="N59" s="174"/>
      <c r="O59" s="174"/>
    </row>
    <row r="60" spans="1:15">
      <c r="A60" s="475"/>
      <c r="B60" s="476"/>
      <c r="C60" s="476"/>
      <c r="D60" s="476"/>
      <c r="E60" s="476"/>
      <c r="F60" s="476"/>
      <c r="G60" s="476"/>
      <c r="H60" s="476"/>
      <c r="I60" s="190"/>
      <c r="J60" s="190"/>
      <c r="K60" s="190"/>
      <c r="L60" s="174"/>
      <c r="M60" s="174"/>
      <c r="N60" s="174"/>
      <c r="O60" s="174"/>
    </row>
    <row r="61" spans="1:15">
      <c r="A61" s="466"/>
      <c r="B61" s="466"/>
      <c r="C61" s="466"/>
      <c r="D61" s="466"/>
      <c r="E61" s="466"/>
      <c r="F61" s="466" t="s">
        <v>260</v>
      </c>
      <c r="G61" s="466"/>
      <c r="H61" s="466"/>
      <c r="I61" s="141" t="s">
        <v>258</v>
      </c>
      <c r="J61" s="141" t="s">
        <v>269</v>
      </c>
      <c r="K61" s="141" t="s">
        <v>202</v>
      </c>
      <c r="L61" s="174"/>
      <c r="M61" s="174"/>
      <c r="N61" s="174"/>
      <c r="O61" s="174"/>
    </row>
    <row r="62" spans="1:15">
      <c r="A62" s="477" t="s">
        <v>327</v>
      </c>
      <c r="B62" s="478"/>
      <c r="C62" s="478"/>
      <c r="D62" s="478"/>
      <c r="E62" s="478"/>
      <c r="F62" s="457"/>
      <c r="G62" s="458"/>
      <c r="H62" s="465"/>
      <c r="I62" s="193"/>
      <c r="J62" s="179"/>
      <c r="K62" s="193" t="s">
        <v>416</v>
      </c>
      <c r="L62" s="174"/>
      <c r="M62" s="174"/>
      <c r="N62" s="174"/>
      <c r="O62" s="174"/>
    </row>
    <row r="63" spans="1:15">
      <c r="A63" s="479" t="s">
        <v>328</v>
      </c>
      <c r="B63" s="480"/>
      <c r="C63" s="480"/>
      <c r="D63" s="480"/>
      <c r="E63" s="480"/>
      <c r="F63" s="481" t="s">
        <v>225</v>
      </c>
      <c r="G63" s="472"/>
      <c r="H63" s="453"/>
      <c r="I63" s="178"/>
      <c r="J63" s="194" t="s">
        <v>60</v>
      </c>
      <c r="K63" s="193" t="s">
        <v>417</v>
      </c>
      <c r="L63" s="174"/>
      <c r="M63" s="174"/>
      <c r="N63" s="174"/>
      <c r="O63" s="174"/>
    </row>
    <row r="64" spans="1:15">
      <c r="A64" s="482"/>
      <c r="B64" s="483"/>
      <c r="C64" s="483"/>
      <c r="D64" s="483"/>
      <c r="E64" s="484"/>
      <c r="F64" s="202"/>
      <c r="G64" s="202"/>
      <c r="H64" s="203"/>
      <c r="I64" s="182"/>
      <c r="J64" s="182"/>
      <c r="K64" s="182"/>
      <c r="L64" s="174"/>
      <c r="M64" s="174"/>
      <c r="N64" s="174"/>
      <c r="O64" s="174"/>
    </row>
    <row r="65" spans="1:15">
      <c r="A65" s="204"/>
      <c r="B65" s="204"/>
      <c r="C65" s="204"/>
      <c r="D65" s="204"/>
      <c r="E65" s="204"/>
      <c r="F65" s="205"/>
      <c r="G65" s="206"/>
      <c r="H65" s="206"/>
      <c r="I65" s="191"/>
      <c r="J65" s="191"/>
      <c r="K65" s="191"/>
      <c r="L65" s="174"/>
      <c r="M65" s="174"/>
      <c r="N65" s="174"/>
      <c r="O65" s="174"/>
    </row>
    <row r="66" spans="1:15">
      <c r="A66" s="412"/>
      <c r="B66" s="413"/>
      <c r="C66" s="413"/>
      <c r="D66" s="413"/>
      <c r="E66" s="413"/>
      <c r="F66" s="413"/>
      <c r="G66" s="413"/>
      <c r="H66" s="413"/>
      <c r="I66" s="413"/>
      <c r="J66" s="413"/>
      <c r="K66" s="413"/>
      <c r="L66" s="174"/>
      <c r="M66" s="174"/>
      <c r="N66" s="174"/>
      <c r="O66" s="174"/>
    </row>
    <row r="67" spans="1:15" ht="24" customHeight="1">
      <c r="A67" s="449" t="s">
        <v>329</v>
      </c>
      <c r="B67" s="450"/>
      <c r="C67" s="450"/>
      <c r="D67" s="450"/>
      <c r="E67" s="450"/>
      <c r="F67" s="450"/>
      <c r="G67" s="450"/>
      <c r="H67" s="450"/>
      <c r="I67" s="450"/>
      <c r="J67" s="450"/>
      <c r="K67" s="450"/>
      <c r="L67" s="174"/>
      <c r="M67" s="174"/>
      <c r="N67" s="174"/>
      <c r="O67" s="174"/>
    </row>
    <row r="68" spans="1:15">
      <c r="A68" s="473" t="s">
        <v>330</v>
      </c>
      <c r="B68" s="485"/>
      <c r="C68" s="485"/>
      <c r="D68" s="485"/>
      <c r="E68" s="485"/>
      <c r="F68" s="485"/>
      <c r="G68" s="485"/>
      <c r="H68" s="485"/>
      <c r="I68" s="485"/>
      <c r="J68" s="485"/>
      <c r="K68" s="485"/>
      <c r="L68" s="174"/>
      <c r="M68" s="174"/>
      <c r="N68" s="174"/>
      <c r="O68" s="174"/>
    </row>
    <row r="69" spans="1:15" ht="25.5">
      <c r="A69" s="207"/>
      <c r="B69" s="208"/>
      <c r="C69" s="208"/>
      <c r="D69" s="208"/>
      <c r="E69" s="209"/>
      <c r="F69" s="245" t="s">
        <v>260</v>
      </c>
      <c r="G69" s="141" t="s">
        <v>258</v>
      </c>
      <c r="H69" s="141" t="s">
        <v>269</v>
      </c>
      <c r="I69" s="141" t="s">
        <v>202</v>
      </c>
      <c r="J69" s="191"/>
      <c r="K69" s="375"/>
      <c r="L69" s="174"/>
      <c r="M69" s="174"/>
    </row>
    <row r="70" spans="1:15" ht="25.5">
      <c r="A70" s="113" t="s">
        <v>274</v>
      </c>
      <c r="B70" s="197"/>
      <c r="C70" s="197"/>
      <c r="D70" s="197"/>
      <c r="E70" s="198"/>
      <c r="F70" s="210" t="s">
        <v>225</v>
      </c>
      <c r="G70" s="178"/>
      <c r="H70" s="194" t="s">
        <v>395</v>
      </c>
      <c r="I70" s="178" t="s">
        <v>418</v>
      </c>
      <c r="J70" s="189"/>
      <c r="K70" s="376"/>
      <c r="L70" s="174"/>
      <c r="M70" s="174"/>
    </row>
    <row r="71" spans="1:15">
      <c r="A71" s="409" t="s">
        <v>277</v>
      </c>
      <c r="B71" s="410"/>
      <c r="C71" s="410"/>
      <c r="D71" s="410"/>
      <c r="E71" s="411"/>
      <c r="F71" s="210" t="s">
        <v>225</v>
      </c>
      <c r="G71" s="178"/>
      <c r="H71" s="194" t="s">
        <v>395</v>
      </c>
      <c r="I71" s="178" t="s">
        <v>419</v>
      </c>
      <c r="J71" s="189"/>
      <c r="K71" s="376"/>
      <c r="L71" s="174"/>
      <c r="M71" s="174"/>
    </row>
    <row r="72" spans="1:15" ht="25.5" customHeight="1">
      <c r="A72" s="409" t="s">
        <v>278</v>
      </c>
      <c r="B72" s="410"/>
      <c r="C72" s="410"/>
      <c r="D72" s="410"/>
      <c r="E72" s="411"/>
      <c r="F72" s="210" t="s">
        <v>225</v>
      </c>
      <c r="G72" s="178"/>
      <c r="H72" s="194" t="s">
        <v>395</v>
      </c>
      <c r="I72" s="194" t="s">
        <v>420</v>
      </c>
      <c r="J72" s="189"/>
      <c r="K72" s="376"/>
      <c r="L72" s="174"/>
      <c r="M72" s="174"/>
    </row>
    <row r="73" spans="1:15">
      <c r="A73" s="409" t="s">
        <v>279</v>
      </c>
      <c r="B73" s="410"/>
      <c r="C73" s="410"/>
      <c r="D73" s="410"/>
      <c r="E73" s="411"/>
      <c r="F73" s="210" t="s">
        <v>225</v>
      </c>
      <c r="G73" s="178"/>
      <c r="H73" s="194" t="s">
        <v>391</v>
      </c>
      <c r="I73" s="178" t="s">
        <v>421</v>
      </c>
      <c r="J73" s="189"/>
      <c r="K73" s="376"/>
      <c r="L73" s="174"/>
      <c r="M73" s="174"/>
    </row>
    <row r="74" spans="1:15">
      <c r="A74" s="409" t="s">
        <v>280</v>
      </c>
      <c r="B74" s="410"/>
      <c r="C74" s="410"/>
      <c r="D74" s="410"/>
      <c r="E74" s="411"/>
      <c r="F74" s="210" t="s">
        <v>225</v>
      </c>
      <c r="G74" s="338"/>
      <c r="H74" s="635"/>
      <c r="I74" s="178"/>
      <c r="J74" s="377"/>
      <c r="K74" s="378"/>
      <c r="L74" s="174"/>
      <c r="M74" s="174"/>
    </row>
    <row r="75" spans="1:15">
      <c r="A75" s="211"/>
      <c r="B75" s="211"/>
      <c r="C75" s="211"/>
      <c r="D75" s="211"/>
      <c r="E75" s="211"/>
      <c r="F75" s="212"/>
      <c r="G75" s="212"/>
      <c r="H75" s="213"/>
      <c r="I75" s="214"/>
      <c r="J75" s="214"/>
      <c r="K75" s="214"/>
      <c r="L75" s="214"/>
      <c r="M75" s="174"/>
      <c r="N75" s="174"/>
      <c r="O75" s="174"/>
    </row>
    <row r="76" spans="1:15">
      <c r="A76" s="451" t="s">
        <v>331</v>
      </c>
      <c r="B76" s="452"/>
      <c r="C76" s="452"/>
      <c r="D76" s="452"/>
      <c r="E76" s="452"/>
      <c r="F76" s="452"/>
      <c r="G76" s="452"/>
      <c r="H76" s="452"/>
      <c r="I76" s="452"/>
      <c r="J76" s="452"/>
      <c r="K76" s="452"/>
      <c r="L76" s="174"/>
      <c r="M76" s="174"/>
      <c r="N76" s="174"/>
      <c r="O76" s="174"/>
    </row>
    <row r="77" spans="1:15" ht="15" customHeight="1">
      <c r="A77" s="451"/>
      <c r="B77" s="452"/>
      <c r="C77" s="452"/>
      <c r="D77" s="452"/>
      <c r="E77" s="452"/>
      <c r="F77" s="452"/>
      <c r="G77" s="452"/>
      <c r="H77" s="452"/>
      <c r="I77" s="452"/>
      <c r="J77" s="452"/>
      <c r="K77" s="452"/>
      <c r="L77" s="189"/>
      <c r="M77" s="189"/>
      <c r="N77" s="174"/>
      <c r="O77" s="174"/>
    </row>
    <row r="78" spans="1:15" ht="36.75" customHeight="1">
      <c r="A78" s="451"/>
      <c r="B78" s="452"/>
      <c r="C78" s="452"/>
      <c r="D78" s="452"/>
      <c r="E78" s="452"/>
      <c r="F78" s="452"/>
      <c r="G78" s="452"/>
      <c r="H78" s="452"/>
      <c r="I78" s="452"/>
      <c r="J78" s="452"/>
      <c r="K78" s="452"/>
      <c r="L78" s="215"/>
      <c r="M78" s="215"/>
      <c r="N78" s="174"/>
      <c r="O78" s="174"/>
    </row>
    <row r="79" spans="1:15" ht="51">
      <c r="A79" s="216"/>
      <c r="B79" s="139" t="s">
        <v>281</v>
      </c>
      <c r="C79" s="472" t="s">
        <v>497</v>
      </c>
      <c r="D79" s="472"/>
      <c r="E79" s="473"/>
      <c r="F79" s="474"/>
      <c r="G79" s="453" t="s">
        <v>497</v>
      </c>
      <c r="H79" s="454"/>
      <c r="I79" s="373"/>
      <c r="J79" s="373"/>
      <c r="K79" s="374"/>
      <c r="L79" s="189"/>
      <c r="M79" s="189"/>
      <c r="N79" s="174"/>
      <c r="O79" s="174"/>
    </row>
    <row r="80" spans="1:15" ht="39">
      <c r="A80" s="217" t="s">
        <v>282</v>
      </c>
      <c r="B80" s="198" t="s">
        <v>283</v>
      </c>
      <c r="C80" s="472">
        <v>918</v>
      </c>
      <c r="D80" s="472"/>
      <c r="E80" s="474" t="s">
        <v>284</v>
      </c>
      <c r="F80" s="468"/>
      <c r="G80" s="472">
        <v>922</v>
      </c>
      <c r="H80" s="453"/>
      <c r="I80" s="373"/>
      <c r="J80" s="373"/>
      <c r="K80" s="374"/>
      <c r="L80" s="189"/>
      <c r="M80" s="189"/>
      <c r="N80" s="174"/>
      <c r="O80" s="174"/>
    </row>
    <row r="81" spans="1:15">
      <c r="A81" s="218"/>
      <c r="B81" s="208"/>
      <c r="C81" s="219"/>
      <c r="D81" s="219"/>
      <c r="E81" s="209"/>
      <c r="F81" s="415" t="s">
        <v>260</v>
      </c>
      <c r="G81" s="416"/>
      <c r="H81" s="417"/>
      <c r="I81" s="141" t="s">
        <v>258</v>
      </c>
      <c r="J81" s="141" t="s">
        <v>269</v>
      </c>
      <c r="K81" s="141" t="s">
        <v>202</v>
      </c>
      <c r="L81" s="189"/>
      <c r="M81" s="189"/>
      <c r="N81" s="174"/>
      <c r="O81" s="174"/>
    </row>
    <row r="82" spans="1:15" ht="36.75">
      <c r="A82" s="409" t="s">
        <v>285</v>
      </c>
      <c r="B82" s="410"/>
      <c r="C82" s="410"/>
      <c r="D82" s="410"/>
      <c r="E82" s="411"/>
      <c r="F82" s="408" t="s">
        <v>225</v>
      </c>
      <c r="G82" s="408"/>
      <c r="H82" s="408"/>
      <c r="I82" s="142"/>
      <c r="J82" s="143" t="s">
        <v>425</v>
      </c>
      <c r="K82" s="114" t="s">
        <v>422</v>
      </c>
      <c r="L82" s="189"/>
      <c r="M82" s="189"/>
      <c r="N82" s="174"/>
      <c r="O82" s="174"/>
    </row>
    <row r="83" spans="1:15" ht="48.75">
      <c r="A83" s="409" t="s">
        <v>286</v>
      </c>
      <c r="B83" s="410"/>
      <c r="C83" s="410"/>
      <c r="D83" s="410"/>
      <c r="E83" s="411"/>
      <c r="F83" s="408" t="s">
        <v>225</v>
      </c>
      <c r="G83" s="408"/>
      <c r="H83" s="408"/>
      <c r="I83" s="142"/>
      <c r="J83" s="143" t="s">
        <v>426</v>
      </c>
      <c r="K83" s="114" t="s">
        <v>423</v>
      </c>
      <c r="L83" s="189"/>
      <c r="M83" s="189"/>
      <c r="N83" s="174"/>
      <c r="O83" s="174"/>
    </row>
    <row r="84" spans="1:15" ht="60.75">
      <c r="A84" s="409" t="s">
        <v>287</v>
      </c>
      <c r="B84" s="410"/>
      <c r="C84" s="410"/>
      <c r="D84" s="410"/>
      <c r="E84" s="411"/>
      <c r="F84" s="408" t="s">
        <v>225</v>
      </c>
      <c r="G84" s="408"/>
      <c r="H84" s="408"/>
      <c r="I84" s="142"/>
      <c r="J84" s="143" t="s">
        <v>427</v>
      </c>
      <c r="K84" s="114" t="s">
        <v>423</v>
      </c>
      <c r="L84" s="189"/>
      <c r="M84" s="189"/>
      <c r="N84" s="174"/>
      <c r="O84" s="174"/>
    </row>
    <row r="85" spans="1:15" ht="52.5" customHeight="1">
      <c r="A85" s="409" t="s">
        <v>61</v>
      </c>
      <c r="B85" s="410"/>
      <c r="C85" s="410"/>
      <c r="D85" s="410"/>
      <c r="E85" s="411"/>
      <c r="F85" s="408" t="s">
        <v>225</v>
      </c>
      <c r="G85" s="408"/>
      <c r="H85" s="408"/>
      <c r="I85" s="142"/>
      <c r="J85" s="143" t="s">
        <v>429</v>
      </c>
      <c r="K85" s="114" t="s">
        <v>423</v>
      </c>
      <c r="L85" s="189"/>
      <c r="M85" s="189"/>
      <c r="N85" s="174"/>
      <c r="O85" s="174"/>
    </row>
    <row r="86" spans="1:15" ht="42.75" customHeight="1">
      <c r="A86" s="409" t="s">
        <v>288</v>
      </c>
      <c r="B86" s="410"/>
      <c r="C86" s="410"/>
      <c r="D86" s="410"/>
      <c r="E86" s="411"/>
      <c r="F86" s="408" t="s">
        <v>225</v>
      </c>
      <c r="G86" s="408"/>
      <c r="H86" s="408"/>
      <c r="I86" s="142"/>
      <c r="J86" s="143"/>
      <c r="K86" s="114" t="s">
        <v>424</v>
      </c>
      <c r="L86" s="189"/>
      <c r="M86" s="189"/>
      <c r="N86" s="174"/>
      <c r="O86" s="174"/>
    </row>
    <row r="87" spans="1:15" ht="24.75">
      <c r="A87" s="409" t="s">
        <v>289</v>
      </c>
      <c r="B87" s="410"/>
      <c r="C87" s="410"/>
      <c r="D87" s="410"/>
      <c r="E87" s="411"/>
      <c r="F87" s="408" t="s">
        <v>225</v>
      </c>
      <c r="G87" s="408"/>
      <c r="H87" s="408"/>
      <c r="I87" s="142"/>
      <c r="J87" s="143" t="s">
        <v>428</v>
      </c>
      <c r="K87" s="114" t="s">
        <v>423</v>
      </c>
      <c r="L87" s="189"/>
      <c r="M87" s="189"/>
      <c r="N87" s="174"/>
      <c r="O87" s="174"/>
    </row>
    <row r="88" spans="1:15">
      <c r="A88" s="175"/>
      <c r="B88" s="175"/>
      <c r="C88" s="175"/>
      <c r="D88" s="175"/>
      <c r="E88" s="175"/>
      <c r="F88" s="175"/>
      <c r="G88" s="220"/>
      <c r="H88" s="220"/>
      <c r="I88" s="190"/>
      <c r="J88" s="190"/>
      <c r="K88" s="190"/>
      <c r="L88" s="174"/>
      <c r="M88" s="174"/>
      <c r="N88" s="174"/>
      <c r="O88" s="174"/>
    </row>
    <row r="89" spans="1:15" ht="15" customHeight="1">
      <c r="A89" s="449" t="s">
        <v>332</v>
      </c>
      <c r="B89" s="450"/>
      <c r="C89" s="450"/>
      <c r="D89" s="450"/>
      <c r="E89" s="450"/>
      <c r="F89" s="450"/>
      <c r="G89" s="450"/>
      <c r="H89" s="450"/>
      <c r="I89" s="450"/>
      <c r="J89" s="450"/>
      <c r="K89" s="450"/>
      <c r="L89" s="450"/>
      <c r="M89" s="450"/>
      <c r="N89" s="174"/>
      <c r="O89" s="174"/>
    </row>
    <row r="90" spans="1:15" ht="66.75" customHeight="1">
      <c r="A90" s="459" t="s">
        <v>62</v>
      </c>
      <c r="B90" s="460"/>
      <c r="C90" s="460"/>
      <c r="D90" s="460"/>
      <c r="E90" s="460"/>
      <c r="F90" s="460"/>
      <c r="G90" s="460"/>
      <c r="H90" s="461"/>
      <c r="I90" s="466" t="s">
        <v>260</v>
      </c>
      <c r="J90" s="466"/>
      <c r="K90" s="466"/>
      <c r="L90" s="141" t="s">
        <v>269</v>
      </c>
      <c r="M90" s="141" t="s">
        <v>202</v>
      </c>
      <c r="N90" s="174"/>
      <c r="O90" s="174"/>
    </row>
    <row r="91" spans="1:15" ht="35.25" customHeight="1">
      <c r="A91" s="471" t="s">
        <v>64</v>
      </c>
      <c r="B91" s="471"/>
      <c r="C91" s="471"/>
      <c r="D91" s="471"/>
      <c r="E91" s="177"/>
      <c r="F91" s="177"/>
      <c r="G91" s="177"/>
      <c r="H91" s="177"/>
      <c r="I91" s="462" t="s">
        <v>225</v>
      </c>
      <c r="J91" s="463"/>
      <c r="K91" s="464"/>
      <c r="L91" s="194"/>
      <c r="M91" s="178" t="s">
        <v>430</v>
      </c>
      <c r="N91" s="174"/>
      <c r="O91" s="174"/>
    </row>
    <row r="92" spans="1:15" ht="32.25" customHeight="1">
      <c r="A92" s="471" t="s">
        <v>65</v>
      </c>
      <c r="B92" s="471"/>
      <c r="C92" s="471"/>
      <c r="D92" s="471"/>
      <c r="E92" s="177"/>
      <c r="F92" s="177"/>
      <c r="G92" s="221"/>
      <c r="H92" s="221"/>
      <c r="I92" s="462" t="s">
        <v>225</v>
      </c>
      <c r="J92" s="463"/>
      <c r="K92" s="464"/>
      <c r="L92" s="194"/>
      <c r="M92" s="178" t="s">
        <v>430</v>
      </c>
      <c r="N92" s="174"/>
      <c r="O92" s="174"/>
    </row>
    <row r="93" spans="1:15">
      <c r="A93" s="175"/>
      <c r="B93" s="175"/>
      <c r="C93" s="175"/>
      <c r="D93" s="175"/>
      <c r="E93" s="175"/>
      <c r="F93" s="175"/>
      <c r="G93" s="220"/>
      <c r="H93" s="220"/>
      <c r="I93" s="190"/>
      <c r="J93" s="190"/>
      <c r="K93" s="190"/>
      <c r="L93" s="174"/>
      <c r="M93" s="174"/>
      <c r="N93" s="174"/>
      <c r="O93" s="174"/>
    </row>
    <row r="94" spans="1:15">
      <c r="A94" s="415" t="s">
        <v>66</v>
      </c>
      <c r="B94" s="416"/>
      <c r="C94" s="416"/>
      <c r="D94" s="416"/>
      <c r="E94" s="416"/>
      <c r="F94" s="416"/>
      <c r="G94" s="416"/>
      <c r="H94" s="417"/>
      <c r="I94" s="466" t="s">
        <v>260</v>
      </c>
      <c r="J94" s="466"/>
      <c r="K94" s="466"/>
      <c r="L94" s="141" t="s">
        <v>269</v>
      </c>
      <c r="M94" s="141" t="s">
        <v>202</v>
      </c>
      <c r="N94" s="174"/>
      <c r="O94" s="174"/>
    </row>
    <row r="95" spans="1:15" ht="69.75" customHeight="1">
      <c r="A95" s="459" t="s">
        <v>135</v>
      </c>
      <c r="B95" s="460"/>
      <c r="C95" s="460"/>
      <c r="D95" s="460"/>
      <c r="E95" s="460"/>
      <c r="F95" s="460"/>
      <c r="G95" s="460"/>
      <c r="H95" s="461"/>
      <c r="I95" s="462" t="s">
        <v>225</v>
      </c>
      <c r="J95" s="463"/>
      <c r="K95" s="464"/>
      <c r="L95" s="194"/>
      <c r="M95" s="178" t="s">
        <v>431</v>
      </c>
      <c r="N95" s="174"/>
      <c r="O95" s="174"/>
    </row>
    <row r="96" spans="1:15">
      <c r="A96" s="467"/>
      <c r="B96" s="467"/>
      <c r="C96" s="467"/>
      <c r="D96" s="467"/>
      <c r="E96" s="467"/>
      <c r="F96" s="467"/>
      <c r="G96" s="467"/>
      <c r="H96" s="467"/>
      <c r="I96" s="190"/>
      <c r="J96" s="190"/>
      <c r="K96" s="190"/>
      <c r="L96" s="174"/>
      <c r="M96" s="174"/>
      <c r="N96" s="174"/>
      <c r="O96" s="174"/>
    </row>
    <row r="97" spans="1:15">
      <c r="A97" s="409" t="s">
        <v>67</v>
      </c>
      <c r="B97" s="410"/>
      <c r="C97" s="410"/>
      <c r="D97" s="410"/>
      <c r="E97" s="410"/>
      <c r="F97" s="410"/>
      <c r="G97" s="410"/>
      <c r="H97" s="411"/>
      <c r="I97" s="466" t="s">
        <v>260</v>
      </c>
      <c r="J97" s="466"/>
      <c r="K97" s="466"/>
      <c r="L97" s="141" t="s">
        <v>269</v>
      </c>
      <c r="M97" s="141" t="s">
        <v>202</v>
      </c>
      <c r="N97" s="174"/>
      <c r="O97" s="174"/>
    </row>
    <row r="98" spans="1:15">
      <c r="A98" s="468" t="s">
        <v>68</v>
      </c>
      <c r="B98" s="468"/>
      <c r="C98" s="468" t="s">
        <v>283</v>
      </c>
      <c r="D98" s="468"/>
      <c r="E98" s="222">
        <v>930</v>
      </c>
      <c r="F98" s="222" t="s">
        <v>284</v>
      </c>
      <c r="G98" s="469">
        <v>945</v>
      </c>
      <c r="H98" s="470"/>
      <c r="I98" s="462" t="s">
        <v>225</v>
      </c>
      <c r="J98" s="463"/>
      <c r="K98" s="464"/>
      <c r="L98" s="178"/>
      <c r="M98" s="178"/>
      <c r="N98" s="174"/>
      <c r="O98" s="174"/>
    </row>
    <row r="99" spans="1:15">
      <c r="A99" s="223"/>
      <c r="B99" s="223"/>
      <c r="C99" s="223"/>
      <c r="D99" s="223"/>
      <c r="E99" s="224"/>
      <c r="F99" s="223"/>
      <c r="G99" s="186"/>
      <c r="H99" s="186"/>
      <c r="I99" s="225"/>
      <c r="J99" s="225"/>
      <c r="K99" s="225"/>
      <c r="L99" s="188"/>
      <c r="M99" s="188"/>
      <c r="N99" s="188"/>
      <c r="O99" s="188"/>
    </row>
    <row r="100" spans="1:15">
      <c r="A100" s="420" t="s">
        <v>69</v>
      </c>
      <c r="B100" s="421"/>
      <c r="C100" s="421"/>
      <c r="D100" s="421"/>
      <c r="E100" s="421"/>
      <c r="F100" s="421"/>
      <c r="G100" s="421"/>
      <c r="H100" s="422"/>
      <c r="I100" s="193"/>
      <c r="J100" s="193"/>
      <c r="K100" s="174"/>
      <c r="L100" s="174"/>
      <c r="M100" s="174"/>
      <c r="N100" s="174"/>
      <c r="O100" s="174"/>
    </row>
    <row r="101" spans="1:15">
      <c r="A101" s="466" t="s">
        <v>268</v>
      </c>
      <c r="B101" s="466"/>
      <c r="C101" s="466"/>
      <c r="D101" s="466"/>
      <c r="E101" s="420" t="s">
        <v>260</v>
      </c>
      <c r="F101" s="421"/>
      <c r="G101" s="422"/>
      <c r="H101" s="141" t="s">
        <v>258</v>
      </c>
      <c r="I101" s="141" t="s">
        <v>258</v>
      </c>
      <c r="J101" s="141" t="s">
        <v>228</v>
      </c>
      <c r="K101" s="141" t="s">
        <v>202</v>
      </c>
      <c r="L101" s="174"/>
      <c r="M101" s="174"/>
      <c r="N101" s="174"/>
      <c r="O101" s="174"/>
    </row>
    <row r="102" spans="1:15" ht="58.5" customHeight="1">
      <c r="A102" s="459" t="s">
        <v>70</v>
      </c>
      <c r="B102" s="460"/>
      <c r="C102" s="460"/>
      <c r="D102" s="461"/>
      <c r="E102" s="456" t="s">
        <v>225</v>
      </c>
      <c r="F102" s="456"/>
      <c r="G102" s="456"/>
      <c r="H102" s="226"/>
      <c r="I102" s="178"/>
      <c r="J102" s="179"/>
      <c r="K102" s="178" t="s">
        <v>432</v>
      </c>
      <c r="L102" s="174"/>
      <c r="M102" s="174"/>
      <c r="N102" s="174"/>
      <c r="O102" s="174"/>
    </row>
    <row r="103" spans="1:15" ht="39" customHeight="1">
      <c r="A103" s="459" t="s">
        <v>63</v>
      </c>
      <c r="B103" s="460"/>
      <c r="C103" s="460"/>
      <c r="D103" s="461"/>
      <c r="E103" s="456" t="s">
        <v>225</v>
      </c>
      <c r="F103" s="456"/>
      <c r="G103" s="456"/>
      <c r="H103" s="226"/>
      <c r="I103" s="178"/>
      <c r="J103" s="179"/>
      <c r="K103" s="178" t="s">
        <v>432</v>
      </c>
      <c r="L103" s="174"/>
      <c r="M103" s="174"/>
      <c r="N103" s="174"/>
      <c r="O103" s="174"/>
    </row>
    <row r="104" spans="1:15" ht="34.5" customHeight="1">
      <c r="A104" s="459" t="s">
        <v>71</v>
      </c>
      <c r="B104" s="460"/>
      <c r="C104" s="460"/>
      <c r="D104" s="461"/>
      <c r="E104" s="457" t="s">
        <v>225</v>
      </c>
      <c r="F104" s="458"/>
      <c r="G104" s="465"/>
      <c r="H104" s="201"/>
      <c r="I104" s="178"/>
      <c r="J104" s="179"/>
      <c r="K104" s="178" t="s">
        <v>432</v>
      </c>
      <c r="L104" s="174"/>
      <c r="M104" s="174"/>
      <c r="N104" s="174"/>
      <c r="O104" s="174"/>
    </row>
    <row r="105" spans="1:15" ht="38.25" customHeight="1">
      <c r="A105" s="459" t="s">
        <v>72</v>
      </c>
      <c r="B105" s="460"/>
      <c r="C105" s="460"/>
      <c r="D105" s="461"/>
      <c r="E105" s="457"/>
      <c r="F105" s="458"/>
      <c r="G105" s="458"/>
      <c r="H105" s="226" t="s">
        <v>225</v>
      </c>
      <c r="I105" s="178"/>
      <c r="J105" s="179" t="s">
        <v>502</v>
      </c>
      <c r="K105" s="178" t="s">
        <v>432</v>
      </c>
      <c r="L105" s="174"/>
      <c r="M105" s="174"/>
      <c r="N105" s="174"/>
      <c r="O105" s="174"/>
    </row>
    <row r="106" spans="1:15">
      <c r="A106" s="175"/>
      <c r="B106" s="175"/>
      <c r="C106" s="175"/>
      <c r="D106" s="175"/>
      <c r="E106" s="175"/>
      <c r="F106" s="175"/>
      <c r="G106" s="175"/>
      <c r="H106" s="175"/>
      <c r="I106" s="174"/>
      <c r="J106" s="174"/>
      <c r="K106" s="174"/>
      <c r="L106" s="174"/>
      <c r="M106" s="174"/>
      <c r="N106" s="174"/>
      <c r="O106" s="174"/>
    </row>
    <row r="109" spans="1:15" s="175" customFormat="1" ht="12.75">
      <c r="F109" s="564"/>
      <c r="G109" s="564"/>
      <c r="H109" s="564"/>
      <c r="I109" s="211"/>
      <c r="J109" s="211"/>
      <c r="K109" s="211"/>
      <c r="L109" s="211"/>
    </row>
    <row r="110" spans="1:15" s="140" customFormat="1" ht="12">
      <c r="J110" s="619"/>
      <c r="K110" s="619"/>
      <c r="L110" s="619"/>
      <c r="M110" s="619"/>
    </row>
    <row r="111" spans="1:15">
      <c r="A111" s="620"/>
      <c r="B111" s="620"/>
      <c r="C111" s="620"/>
      <c r="D111" s="620"/>
      <c r="E111" s="620"/>
      <c r="F111" s="620"/>
      <c r="G111" s="620"/>
      <c r="H111" s="620"/>
      <c r="I111" s="620"/>
      <c r="J111" s="620"/>
      <c r="K111" s="620"/>
      <c r="L111" s="620"/>
      <c r="M111" s="620"/>
    </row>
    <row r="112" spans="1:15" ht="15.75">
      <c r="A112" s="548" t="s">
        <v>506</v>
      </c>
      <c r="B112" s="548"/>
      <c r="C112" s="548"/>
      <c r="E112" s="548" t="s">
        <v>506</v>
      </c>
      <c r="F112" s="548"/>
      <c r="G112" s="548"/>
      <c r="H112" s="548"/>
      <c r="I112" s="539"/>
      <c r="J112" s="548" t="s">
        <v>506</v>
      </c>
      <c r="K112" s="548"/>
    </row>
    <row r="113" spans="1:13" ht="15.75">
      <c r="A113" s="546" t="s">
        <v>507</v>
      </c>
      <c r="B113" s="546"/>
      <c r="C113" s="546"/>
      <c r="E113" s="546" t="s">
        <v>508</v>
      </c>
      <c r="F113" s="546"/>
      <c r="G113" s="546"/>
      <c r="H113" s="546"/>
      <c r="I113" s="539"/>
      <c r="J113" s="544" t="s">
        <v>509</v>
      </c>
      <c r="K113" s="544"/>
    </row>
    <row r="114" spans="1:13" ht="15.75">
      <c r="A114" s="547" t="s">
        <v>510</v>
      </c>
      <c r="B114" s="547"/>
      <c r="E114" s="547" t="s">
        <v>511</v>
      </c>
      <c r="F114" s="547"/>
      <c r="G114" s="547"/>
      <c r="H114" s="547"/>
      <c r="I114" s="539"/>
      <c r="J114" s="546" t="s">
        <v>511</v>
      </c>
      <c r="K114" s="546"/>
    </row>
    <row r="115" spans="1:13">
      <c r="A115" s="620"/>
      <c r="B115" s="620"/>
      <c r="C115" s="620"/>
      <c r="D115" s="620"/>
      <c r="E115" s="620"/>
      <c r="F115" s="620"/>
      <c r="G115" s="620"/>
      <c r="H115" s="620"/>
      <c r="I115" s="620"/>
      <c r="J115" s="620"/>
      <c r="K115" s="620"/>
      <c r="L115" s="620"/>
      <c r="M115" s="620"/>
    </row>
  </sheetData>
  <mergeCells count="158">
    <mergeCell ref="A112:C112"/>
    <mergeCell ref="E112:H112"/>
    <mergeCell ref="J112:K112"/>
    <mergeCell ref="A113:C113"/>
    <mergeCell ref="E113:H113"/>
    <mergeCell ref="J113:K113"/>
    <mergeCell ref="J114:K114"/>
    <mergeCell ref="A12:E12"/>
    <mergeCell ref="F12:H12"/>
    <mergeCell ref="B21:E21"/>
    <mergeCell ref="F21:H21"/>
    <mergeCell ref="B14:E14"/>
    <mergeCell ref="F14:H14"/>
    <mergeCell ref="B15:E15"/>
    <mergeCell ref="F15:H15"/>
    <mergeCell ref="A1:K1"/>
    <mergeCell ref="A2:K2"/>
    <mergeCell ref="A4:K4"/>
    <mergeCell ref="A5:K5"/>
    <mergeCell ref="A11:K11"/>
    <mergeCell ref="B16:E16"/>
    <mergeCell ref="F16:H16"/>
    <mergeCell ref="B13:E13"/>
    <mergeCell ref="F13:H13"/>
    <mergeCell ref="F23:H23"/>
    <mergeCell ref="B24:E24"/>
    <mergeCell ref="F24:H24"/>
    <mergeCell ref="B25:E25"/>
    <mergeCell ref="F25:H25"/>
    <mergeCell ref="B26:E26"/>
    <mergeCell ref="F26:H26"/>
    <mergeCell ref="A30:E30"/>
    <mergeCell ref="A19:E19"/>
    <mergeCell ref="F19:H19"/>
    <mergeCell ref="B20:E20"/>
    <mergeCell ref="F20:H20"/>
    <mergeCell ref="B27:E27"/>
    <mergeCell ref="F27:H27"/>
    <mergeCell ref="B22:E22"/>
    <mergeCell ref="F22:H22"/>
    <mergeCell ref="B23:E23"/>
    <mergeCell ref="F30:H30"/>
    <mergeCell ref="B31:E31"/>
    <mergeCell ref="F31:H31"/>
    <mergeCell ref="B32:E32"/>
    <mergeCell ref="F32:H32"/>
    <mergeCell ref="B43:E43"/>
    <mergeCell ref="F43:H43"/>
    <mergeCell ref="B36:E36"/>
    <mergeCell ref="F36:H36"/>
    <mergeCell ref="B37:E37"/>
    <mergeCell ref="B33:E33"/>
    <mergeCell ref="F42:H42"/>
    <mergeCell ref="F38:H38"/>
    <mergeCell ref="A41:E41"/>
    <mergeCell ref="F33:H33"/>
    <mergeCell ref="B34:E34"/>
    <mergeCell ref="F34:H34"/>
    <mergeCell ref="B35:E35"/>
    <mergeCell ref="F35:H35"/>
    <mergeCell ref="F37:H37"/>
    <mergeCell ref="B38:E38"/>
    <mergeCell ref="B42:E42"/>
    <mergeCell ref="F41:H41"/>
    <mergeCell ref="B45:E45"/>
    <mergeCell ref="F45:H45"/>
    <mergeCell ref="B49:E49"/>
    <mergeCell ref="F49:H49"/>
    <mergeCell ref="F46:H46"/>
    <mergeCell ref="B47:E47"/>
    <mergeCell ref="F47:H47"/>
    <mergeCell ref="B48:E48"/>
    <mergeCell ref="B44:E44"/>
    <mergeCell ref="F44:H44"/>
    <mergeCell ref="F48:H48"/>
    <mergeCell ref="F59:H59"/>
    <mergeCell ref="F58:H58"/>
    <mergeCell ref="B46:E46"/>
    <mergeCell ref="A67:K67"/>
    <mergeCell ref="A68:K68"/>
    <mergeCell ref="A58:E58"/>
    <mergeCell ref="A59:E59"/>
    <mergeCell ref="A54:E54"/>
    <mergeCell ref="F54:H54"/>
    <mergeCell ref="F56:H56"/>
    <mergeCell ref="B57:E57"/>
    <mergeCell ref="F57:H57"/>
    <mergeCell ref="F61:H61"/>
    <mergeCell ref="A62:E62"/>
    <mergeCell ref="F62:H62"/>
    <mergeCell ref="A63:E63"/>
    <mergeCell ref="F63:H63"/>
    <mergeCell ref="A64:E64"/>
    <mergeCell ref="A66:K66"/>
    <mergeCell ref="B55:E55"/>
    <mergeCell ref="F55:H55"/>
    <mergeCell ref="B56:E56"/>
    <mergeCell ref="A102:D102"/>
    <mergeCell ref="A103:D103"/>
    <mergeCell ref="A104:D104"/>
    <mergeCell ref="E104:G104"/>
    <mergeCell ref="A101:D101"/>
    <mergeCell ref="E101:G101"/>
    <mergeCell ref="E102:G102"/>
    <mergeCell ref="I95:K95"/>
    <mergeCell ref="A96:H96"/>
    <mergeCell ref="A100:H100"/>
    <mergeCell ref="A97:H97"/>
    <mergeCell ref="A98:B98"/>
    <mergeCell ref="C98:D98"/>
    <mergeCell ref="G98:H98"/>
    <mergeCell ref="I97:K97"/>
    <mergeCell ref="E105:G105"/>
    <mergeCell ref="A90:H90"/>
    <mergeCell ref="A95:H95"/>
    <mergeCell ref="F83:H83"/>
    <mergeCell ref="A84:E84"/>
    <mergeCell ref="F84:H84"/>
    <mergeCell ref="F87:H87"/>
    <mergeCell ref="A86:E86"/>
    <mergeCell ref="I98:K98"/>
    <mergeCell ref="A105:D105"/>
    <mergeCell ref="A94:H94"/>
    <mergeCell ref="I94:K94"/>
    <mergeCell ref="I90:K90"/>
    <mergeCell ref="A91:D91"/>
    <mergeCell ref="I91:K91"/>
    <mergeCell ref="A92:D92"/>
    <mergeCell ref="I92:K92"/>
    <mergeCell ref="A87:E87"/>
    <mergeCell ref="A83:E83"/>
    <mergeCell ref="A85:E85"/>
    <mergeCell ref="F85:H85"/>
    <mergeCell ref="F86:H86"/>
    <mergeCell ref="A89:M89"/>
    <mergeCell ref="A7:K10"/>
    <mergeCell ref="A76:K78"/>
    <mergeCell ref="A29:K29"/>
    <mergeCell ref="A18:K18"/>
    <mergeCell ref="A40:K40"/>
    <mergeCell ref="A51:K51"/>
    <mergeCell ref="A53:K53"/>
    <mergeCell ref="E103:G103"/>
    <mergeCell ref="C79:D79"/>
    <mergeCell ref="E79:F79"/>
    <mergeCell ref="G79:H79"/>
    <mergeCell ref="F81:H81"/>
    <mergeCell ref="A82:E82"/>
    <mergeCell ref="F82:H82"/>
    <mergeCell ref="C80:D80"/>
    <mergeCell ref="E80:F80"/>
    <mergeCell ref="G80:H80"/>
    <mergeCell ref="A72:E72"/>
    <mergeCell ref="A73:E73"/>
    <mergeCell ref="A74:E74"/>
    <mergeCell ref="A71:E71"/>
    <mergeCell ref="A60:H60"/>
    <mergeCell ref="A61:E61"/>
  </mergeCells>
  <phoneticPr fontId="0" type="noConversion"/>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CUMPLIMIENTO DE DOCUMENTACION F</vt:lpstr>
      <vt:lpstr>EXPERIENCIA FASE I</vt:lpstr>
      <vt:lpstr>EQUIPO DE TRABAJO FASE I</vt:lpstr>
      <vt:lpstr>TÉCNICA FASE I</vt:lpstr>
      <vt:lpstr>ECONÓMICA FASE I</vt:lpstr>
      <vt:lpstr>C DOCUMENTACION FASE II</vt:lpstr>
      <vt:lpstr>EXPERIENCIA FASE II</vt:lpstr>
      <vt:lpstr>EQUIPO DE TRABAJO FASE II</vt:lpstr>
      <vt:lpstr>TECNICA FASE II</vt:lpstr>
      <vt:lpstr>ECONOMICA FASE II</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nvelasquez</dc:creator>
  <cp:lastModifiedBy>yortiz</cp:lastModifiedBy>
  <cp:lastPrinted>2013-04-16T20:31:45Z</cp:lastPrinted>
  <dcterms:created xsi:type="dcterms:W3CDTF">2013-01-11T19:32:42Z</dcterms:created>
  <dcterms:modified xsi:type="dcterms:W3CDTF">2013-08-09T00:33:49Z</dcterms:modified>
</cp:coreProperties>
</file>