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755" yWindow="-15" windowWidth="4800" windowHeight="4005" tabRatio="927"/>
  </bookViews>
  <sheets>
    <sheet name="HABILITACION" sheetId="1" r:id="rId1"/>
    <sheet name="OFERTA TECNICA ECONOMICA" sheetId="2" r:id="rId2"/>
    <sheet name="FINANCIERA" sheetId="5" r:id="rId3"/>
    <sheet name="ORGANIZACION" sheetId="45" r:id="rId4"/>
    <sheet name="EXPERIENCIA " sheetId="26" r:id="rId5"/>
    <sheet name="EXPERIENCIA ICFES" sheetId="105" r:id="rId6"/>
    <sheet name="EVALUACION TECNICA" sheetId="46" r:id="rId7"/>
    <sheet name="EVALUACION TECNICA 2" sheetId="48" r:id="rId8"/>
    <sheet name="EVALUACION TECNICA 3" sheetId="62" r:id="rId9"/>
    <sheet name="PERSONAL" sheetId="18" r:id="rId10"/>
    <sheet name="CALIFICACION COBERTURA" sheetId="47" r:id="rId11"/>
    <sheet name="CALIFICACION CAPACITACION" sheetId="51" r:id="rId12"/>
    <sheet name="CALIFICACION SISTEMAS" sheetId="53" r:id="rId13"/>
    <sheet name="CALIFICACION COMUNICACION" sheetId="55" r:id="rId14"/>
    <sheet name="CALIFICACION CONTROL CALIDAD" sheetId="95" r:id="rId15"/>
    <sheet name="EVALUACION ECONOMICA ID" sheetId="63" r:id="rId16"/>
    <sheet name="EVALUACION ECONOMICA SP1" sheetId="96" r:id="rId17"/>
    <sheet name="EVALUACION ECONOMICA S11A" sheetId="97" r:id="rId18"/>
    <sheet name="EVALUACION ECONOMICA SP2" sheetId="98" r:id="rId19"/>
    <sheet name="EVALUACION ECONOMICA TERCE" sheetId="99" r:id="rId20"/>
    <sheet name="CALIFICACION ECONOMICA " sheetId="68" r:id="rId21"/>
  </sheets>
  <externalReferences>
    <externalReference r:id="rId22"/>
  </externalReferences>
  <definedNames>
    <definedName name="_xlnm._FilterDatabase" localSheetId="11" hidden="1">'CALIFICACION CAPACITACION'!$B$12:$G$26</definedName>
    <definedName name="_xlnm.Print_Area" localSheetId="11">'CALIFICACION CAPACITACION'!$B$2:$G$9</definedName>
    <definedName name="_xlnm.Print_Area" localSheetId="10">'CALIFICACION COBERTURA'!$B$2:$K$14</definedName>
    <definedName name="_xlnm.Print_Area" localSheetId="13">'CALIFICACION COMUNICACION'!$B$2:$E$9</definedName>
    <definedName name="_xlnm.Print_Area" localSheetId="14">'CALIFICACION CONTROL CALIDAD'!$B$2:$E$9</definedName>
    <definedName name="_xlnm.Print_Area" localSheetId="20">'CALIFICACION ECONOMICA '!$B$2:$C$12</definedName>
    <definedName name="_xlnm.Print_Area" localSheetId="12">'CALIFICACION SISTEMAS'!$B$2:$G$9</definedName>
    <definedName name="_xlnm.Print_Area" localSheetId="15">'EVALUACION ECONOMICA ID'!$B$2:$G$9</definedName>
    <definedName name="_xlnm.Print_Area" localSheetId="17">'EVALUACION ECONOMICA S11A'!$B$2:$G$9</definedName>
    <definedName name="_xlnm.Print_Area" localSheetId="16">'EVALUACION ECONOMICA SP1'!$B$2:$G$9</definedName>
    <definedName name="_xlnm.Print_Area" localSheetId="18">'EVALUACION ECONOMICA SP2'!$B$2:$G$9</definedName>
    <definedName name="_xlnm.Print_Area" localSheetId="19">'EVALUACION ECONOMICA TERCE'!$B$2:$G$9</definedName>
    <definedName name="_xlnm.Print_Area" localSheetId="6">'EVALUACION TECNICA'!$B$2:$E$37</definedName>
    <definedName name="_xlnm.Print_Area" localSheetId="7">'EVALUACION TECNICA 2'!$B$2:$E$11</definedName>
    <definedName name="_xlnm.Print_Area" localSheetId="8">'EVALUACION TECNICA 3'!$B$2:$E$21</definedName>
    <definedName name="_xlnm.Print_Area" localSheetId="4">'EXPERIENCIA '!$A$2:$F$36</definedName>
    <definedName name="_xlnm.Print_Area" localSheetId="5">'EXPERIENCIA ICFES'!$A$2:$F$26</definedName>
    <definedName name="_xlnm.Print_Area" localSheetId="2">FINANCIERA!$B$2:$F$27</definedName>
    <definedName name="_xlnm.Print_Area" localSheetId="0">HABILITACION!$B$2:$E$67</definedName>
    <definedName name="_xlnm.Print_Area" localSheetId="1">'OFERTA TECNICA ECONOMICA'!$B$2:$E$72</definedName>
    <definedName name="_xlnm.Print_Area" localSheetId="3">ORGANIZACION!$B$2:$E$13</definedName>
    <definedName name="_xlnm.Print_Area" localSheetId="9">PERSONAL!$B$2:$N$29</definedName>
    <definedName name="_xlnm.Database" localSheetId="11">#REF!</definedName>
    <definedName name="_xlnm.Database" localSheetId="10">#REF!</definedName>
    <definedName name="_xlnm.Database" localSheetId="13">#REF!</definedName>
    <definedName name="_xlnm.Database" localSheetId="14">#REF!</definedName>
    <definedName name="_xlnm.Database" localSheetId="20">#REF!</definedName>
    <definedName name="_xlnm.Database" localSheetId="12">#REF!</definedName>
    <definedName name="_xlnm.Database" localSheetId="15">#REF!</definedName>
    <definedName name="_xlnm.Database" localSheetId="17">#REF!</definedName>
    <definedName name="_xlnm.Database" localSheetId="16">#REF!</definedName>
    <definedName name="_xlnm.Database" localSheetId="18">#REF!</definedName>
    <definedName name="_xlnm.Database" localSheetId="19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5">#REF!</definedName>
    <definedName name="_xlnm.Database" localSheetId="3">#REF!</definedName>
    <definedName name="_xlnm.Database">#REF!</definedName>
    <definedName name="_xlnm.Print_Titles" localSheetId="4">'EXPERIENCIA '!$2:$21</definedName>
    <definedName name="_xlnm.Print_Titles" localSheetId="5">'EXPERIENCIA ICFES'!$2:$14</definedName>
    <definedName name="_xlnm.Print_Titles" localSheetId="1">'OFERTA TECNICA ECONOMICA'!$2:$9</definedName>
    <definedName name="_xlnm.Print_Titles" localSheetId="9">PERSONAL!$2:$10</definedName>
  </definedNames>
  <calcPr calcId="124519"/>
</workbook>
</file>

<file path=xl/calcChain.xml><?xml version="1.0" encoding="utf-8"?>
<calcChain xmlns="http://schemas.openxmlformats.org/spreadsheetml/2006/main">
  <c r="K95" i="18"/>
  <c r="B17" i="53" l="1"/>
  <c r="B18"/>
  <c r="B19"/>
  <c r="B20" s="1"/>
  <c r="B21" s="1"/>
  <c r="B22" s="1"/>
  <c r="B23" s="1"/>
  <c r="B24" s="1"/>
  <c r="B25" s="1"/>
  <c r="B26" s="1"/>
  <c r="B27" s="1"/>
  <c r="B28" s="1"/>
  <c r="B16"/>
  <c r="G26" i="51"/>
  <c r="F26"/>
  <c r="E14"/>
  <c r="D26"/>
  <c r="F37" i="26"/>
  <c r="E34"/>
  <c r="D34"/>
  <c r="C34"/>
  <c r="C10" i="45"/>
  <c r="F26" i="5"/>
  <c r="B8" i="105" l="1"/>
  <c r="B4"/>
  <c r="F8"/>
  <c r="B5"/>
  <c r="B3"/>
  <c r="B2"/>
  <c r="D16" i="68" l="1"/>
  <c r="K98" i="18"/>
  <c r="E16" i="68" l="1"/>
  <c r="F16" s="1"/>
  <c r="K44" i="18"/>
  <c r="K26"/>
  <c r="H12" i="99"/>
  <c r="H14" s="1"/>
  <c r="H8"/>
  <c r="B8"/>
  <c r="B5"/>
  <c r="B4"/>
  <c r="B3"/>
  <c r="B2"/>
  <c r="H12" i="98"/>
  <c r="H14" s="1"/>
  <c r="H8"/>
  <c r="B8"/>
  <c r="B5"/>
  <c r="B4"/>
  <c r="B3"/>
  <c r="B2"/>
  <c r="H12" i="97"/>
  <c r="H14" s="1"/>
  <c r="H18" s="1"/>
  <c r="H8"/>
  <c r="B8"/>
  <c r="B5"/>
  <c r="B4"/>
  <c r="B3"/>
  <c r="B2"/>
  <c r="H12" i="96"/>
  <c r="H14" s="1"/>
  <c r="H8"/>
  <c r="B8"/>
  <c r="B5"/>
  <c r="B4"/>
  <c r="B3"/>
  <c r="B2"/>
  <c r="H12" i="63"/>
  <c r="B2" i="68"/>
  <c r="B3"/>
  <c r="B4"/>
  <c r="B5"/>
  <c r="B8"/>
  <c r="F8"/>
  <c r="B2" i="63"/>
  <c r="B3"/>
  <c r="B4"/>
  <c r="B5"/>
  <c r="B8"/>
  <c r="H8"/>
  <c r="H14"/>
  <c r="B2" i="95"/>
  <c r="B3"/>
  <c r="B4"/>
  <c r="B5"/>
  <c r="B8"/>
  <c r="F8"/>
  <c r="B2" i="55"/>
  <c r="B3"/>
  <c r="B4"/>
  <c r="B5"/>
  <c r="B8"/>
  <c r="F8"/>
  <c r="B2" i="53"/>
  <c r="B3"/>
  <c r="B4"/>
  <c r="B5"/>
  <c r="B8"/>
  <c r="G8"/>
  <c r="B2" i="51"/>
  <c r="B3"/>
  <c r="B4"/>
  <c r="B5"/>
  <c r="B8"/>
  <c r="G8"/>
  <c r="E26"/>
  <c r="B2" i="47"/>
  <c r="B3"/>
  <c r="B4"/>
  <c r="B5"/>
  <c r="B8"/>
  <c r="K8"/>
  <c r="K14"/>
  <c r="K15"/>
  <c r="K16"/>
  <c r="K17"/>
  <c r="K19"/>
  <c r="K20"/>
  <c r="K21"/>
  <c r="K22"/>
  <c r="K23"/>
  <c r="K24"/>
  <c r="K25"/>
  <c r="K26"/>
  <c r="K27"/>
  <c r="K28"/>
  <c r="B2" i="18"/>
  <c r="B3"/>
  <c r="B4"/>
  <c r="B5"/>
  <c r="B8"/>
  <c r="M8"/>
  <c r="K60"/>
  <c r="K97"/>
  <c r="B2" i="62"/>
  <c r="B3"/>
  <c r="B4"/>
  <c r="B5"/>
  <c r="B8"/>
  <c r="E8"/>
  <c r="B2" i="48"/>
  <c r="B3"/>
  <c r="B4"/>
  <c r="B5"/>
  <c r="B8"/>
  <c r="E8"/>
  <c r="B2" i="46"/>
  <c r="B3"/>
  <c r="B4"/>
  <c r="B5"/>
  <c r="B8"/>
  <c r="E8"/>
  <c r="B2" i="26"/>
  <c r="B3"/>
  <c r="B4"/>
  <c r="B5"/>
  <c r="B8"/>
  <c r="F8"/>
  <c r="C16"/>
  <c r="D16" s="1"/>
  <c r="C33"/>
  <c r="D33"/>
  <c r="E33"/>
  <c r="B2" i="45"/>
  <c r="B3"/>
  <c r="B4"/>
  <c r="B5"/>
  <c r="B8"/>
  <c r="E8"/>
  <c r="D10"/>
  <c r="E10" s="1"/>
  <c r="B2" i="5"/>
  <c r="B3"/>
  <c r="B4"/>
  <c r="B5"/>
  <c r="B8"/>
  <c r="F8"/>
  <c r="D9"/>
  <c r="D11"/>
  <c r="D12"/>
  <c r="D16" s="1"/>
  <c r="D25" s="1"/>
  <c r="F25" s="1"/>
  <c r="D13"/>
  <c r="D14"/>
  <c r="B2" i="2"/>
  <c r="B3"/>
  <c r="B4"/>
  <c r="B5"/>
  <c r="B8"/>
  <c r="E8"/>
  <c r="D15" i="5" l="1"/>
  <c r="D24" s="1"/>
  <c r="F24" s="1"/>
  <c r="H18" i="99"/>
  <c r="D18" i="68"/>
  <c r="E18" s="1"/>
  <c r="F18" s="1"/>
  <c r="H18" i="96"/>
  <c r="D15" i="68"/>
  <c r="E15" s="1"/>
  <c r="F15" s="1"/>
  <c r="H18" i="63"/>
  <c r="D14" i="68"/>
  <c r="E14" s="1"/>
  <c r="F14" s="1"/>
  <c r="H18" i="98"/>
  <c r="D17" i="68"/>
  <c r="E17" s="1"/>
  <c r="F17" s="1"/>
  <c r="D23" i="5"/>
  <c r="F23" s="1"/>
  <c r="D22"/>
  <c r="F22" s="1"/>
  <c r="E35" i="26"/>
  <c r="K83" i="18"/>
  <c r="L83" s="1"/>
  <c r="K101"/>
  <c r="L101" s="1"/>
  <c r="K63"/>
  <c r="L63" s="1"/>
  <c r="K47"/>
  <c r="L47" s="1"/>
  <c r="K29"/>
  <c r="L29" s="1"/>
  <c r="F19" i="68" l="1"/>
  <c r="F23" l="1"/>
  <c r="F26" s="1"/>
  <c r="F31"/>
  <c r="F27" l="1"/>
</calcChain>
</file>

<file path=xl/sharedStrings.xml><?xml version="1.0" encoding="utf-8"?>
<sst xmlns="http://schemas.openxmlformats.org/spreadsheetml/2006/main" count="1949" uniqueCount="968">
  <si>
    <t>No</t>
  </si>
  <si>
    <t xml:space="preserve">DOCUMENTO </t>
  </si>
  <si>
    <t>PROPONENTE</t>
  </si>
  <si>
    <t xml:space="preserve">CARTA DE PRESENTACION FOLIO No </t>
  </si>
  <si>
    <t>CEDULA</t>
  </si>
  <si>
    <t>PORCENTAJE DE PARTICIPACION</t>
  </si>
  <si>
    <t>NOMBRE DE LAS EMPRESAS SUSCRIPTORAS</t>
  </si>
  <si>
    <t>FECHA DE EXPEDICION</t>
  </si>
  <si>
    <t>NOMBRE DE LA EMPRESA</t>
  </si>
  <si>
    <t>FECHA DE VIGENCIA DE LA SOCIEDAD</t>
  </si>
  <si>
    <t>NOMBRE DEL REPRESENTANTE LEGAL</t>
  </si>
  <si>
    <t xml:space="preserve">ACTA DE JUNTA No </t>
  </si>
  <si>
    <t>NOMBRE DEL AUTORIZADO</t>
  </si>
  <si>
    <t>NUMERO DE LA POLIZA</t>
  </si>
  <si>
    <t>INTEGRANTES INCLUIDOS CON NIT</t>
  </si>
  <si>
    <t>ASEGURADO O AFIANZADO</t>
  </si>
  <si>
    <t>SI</t>
  </si>
  <si>
    <t>CUMPLE</t>
  </si>
  <si>
    <t>CONCEPTO</t>
  </si>
  <si>
    <t>OBSERVACION</t>
  </si>
  <si>
    <t>ACTIVO CORRIENTE</t>
  </si>
  <si>
    <t>ACTIVO TOTAL</t>
  </si>
  <si>
    <t>PASIVO CORRIENTE</t>
  </si>
  <si>
    <t>PASIVO TOTAL</t>
  </si>
  <si>
    <t>INDICADORES</t>
  </si>
  <si>
    <t>NO</t>
  </si>
  <si>
    <t>N°</t>
  </si>
  <si>
    <t>DECLARACION DE INHABILIDADES E INCOMPATIBILIDADES</t>
  </si>
  <si>
    <t>CUADRO No. 1</t>
  </si>
  <si>
    <t>NOMBRE DEL REVISOR FISCAL</t>
  </si>
  <si>
    <t>AUTORIZACION AL REPRESENTANTE FOLIO No</t>
  </si>
  <si>
    <t>UNIONES TEMPORALES ACTIVIDADES DISCRIMINADAS?</t>
  </si>
  <si>
    <t>REPRESENTANTE DE LA ASOCIACION</t>
  </si>
  <si>
    <t>NOMBRE DE LOS REPRESENTANTES DE LAS EMPRESAS SUSCRIPTORAS</t>
  </si>
  <si>
    <t>VIGENCIA DE LA ASOCIACION</t>
  </si>
  <si>
    <t>CUADRO No.  2</t>
  </si>
  <si>
    <t>CUADRO No. 4</t>
  </si>
  <si>
    <t>EVALUACION FINANCIERA</t>
  </si>
  <si>
    <t>PATRIMONIO</t>
  </si>
  <si>
    <t>FECHA DE INSCRIPCION DE LA SOCIEDAD</t>
  </si>
  <si>
    <t>REPUBLICA DE COLOMBIA</t>
  </si>
  <si>
    <t>HOJA DE VIDA DE</t>
  </si>
  <si>
    <t>FECHA</t>
  </si>
  <si>
    <t>TERMINACION</t>
  </si>
  <si>
    <t>INICIACION</t>
  </si>
  <si>
    <t>X</t>
  </si>
  <si>
    <t>FOLIO</t>
  </si>
  <si>
    <t>FIRMA DEL REPRESENTANTE LEGAL O APODERADO</t>
  </si>
  <si>
    <t>ENTIDAD CONTRATANTE</t>
  </si>
  <si>
    <t>OBJETO DEL CONTRATO</t>
  </si>
  <si>
    <t>3.1</t>
  </si>
  <si>
    <t>3.1.1</t>
  </si>
  <si>
    <t>3.1.2</t>
  </si>
  <si>
    <t>a</t>
  </si>
  <si>
    <t>b</t>
  </si>
  <si>
    <t>3.1.3</t>
  </si>
  <si>
    <t>GARANTIA DE SERIEDAD DE LA PROPUESTA FOLIO No</t>
  </si>
  <si>
    <t>3.2</t>
  </si>
  <si>
    <t xml:space="preserve">CERTIFICADO DE PAGO DE APORTES </t>
  </si>
  <si>
    <t>CERTIFICADO ANTECENDENTES DISCIPLINARIOS REVISOR FISCAL</t>
  </si>
  <si>
    <t>3.4</t>
  </si>
  <si>
    <t>CAPITAL DE TRABAJO</t>
  </si>
  <si>
    <t>HABILITADA</t>
  </si>
  <si>
    <t>CUADRO No. 5</t>
  </si>
  <si>
    <t>Entidad Contratante</t>
  </si>
  <si>
    <t>Cargo Desempeñado</t>
  </si>
  <si>
    <t>3.3</t>
  </si>
  <si>
    <t xml:space="preserve">  </t>
  </si>
  <si>
    <t>PERSONAS JURIDICAS</t>
  </si>
  <si>
    <t>3.1.4</t>
  </si>
  <si>
    <t>REGISTRO UNICO DE PROPONENTES</t>
  </si>
  <si>
    <t>CERTIFICADO DE INSCRIPCION EN RUP FOLIO No</t>
  </si>
  <si>
    <t>FECHA DE VIGENCIA</t>
  </si>
  <si>
    <t>ITEM</t>
  </si>
  <si>
    <t>No.1</t>
  </si>
  <si>
    <t>No.2</t>
  </si>
  <si>
    <t>No.3</t>
  </si>
  <si>
    <t xml:space="preserve">FECHA DE INICIACION </t>
  </si>
  <si>
    <t>FECHA DE TERMINACIÓN</t>
  </si>
  <si>
    <t>CONTRATO</t>
  </si>
  <si>
    <t>TOTAL AÑOS</t>
  </si>
  <si>
    <t>REPRESENTANTE FACULTADO PARA ESTE CONCURSO</t>
  </si>
  <si>
    <t>COBERTURA PARA ESTE CONCURSO</t>
  </si>
  <si>
    <t>HABILITADA POR EL OBJETO SOCIAL</t>
  </si>
  <si>
    <t>3.1.5</t>
  </si>
  <si>
    <t>3.1.6</t>
  </si>
  <si>
    <t>DOCUMENTOS DE CONTENIDO JURIDICO</t>
  </si>
  <si>
    <t>DOCUMENTOS DE LA PROPUESTA TÉCNICA</t>
  </si>
  <si>
    <t>CONTRATISTA</t>
  </si>
  <si>
    <t>DOCUMENTOS DE CONTENIDO FINANCIERO</t>
  </si>
  <si>
    <t xml:space="preserve">CAPITAL DE TRABAJO REQUERIDO </t>
  </si>
  <si>
    <t xml:space="preserve">CAPITAL DE TRABAJO </t>
  </si>
  <si>
    <t xml:space="preserve">CARTA DE CONSORCIO O UNION TEMPORAL FOLIO No </t>
  </si>
  <si>
    <t>DECLARACION APOYO A LA INDUSTRIA NACIONAL</t>
  </si>
  <si>
    <t>SI - 100%</t>
  </si>
  <si>
    <t>PERSONAS NATURALES</t>
  </si>
  <si>
    <t>c</t>
  </si>
  <si>
    <t>FECHA DE EXPEDICION DEL CERTIFICADO</t>
  </si>
  <si>
    <t>CUMPLE VIGENCIA (PLAZO DEL CONTRATO Y UN (1) AÑO MAS)?</t>
  </si>
  <si>
    <t>FORMATO 5 - EXPERIENCIA DEL PROPONENTE</t>
  </si>
  <si>
    <t>CARTA DE COMPROMISO FIRMADA</t>
  </si>
  <si>
    <t>ENDEUDAMIENTO - IET&lt;=70%</t>
  </si>
  <si>
    <t>PATRIMONIO REQUERIDO</t>
  </si>
  <si>
    <t>EXPERIENCIA ACREDITADA O ESPECIFICA</t>
  </si>
  <si>
    <t>CUADRO No. 3</t>
  </si>
  <si>
    <t>NO APLICA</t>
  </si>
  <si>
    <t>PROPUESTA No.1</t>
  </si>
  <si>
    <t>00575</t>
  </si>
  <si>
    <t>EVALUACION CAPACIDAD DE ORGANIZACIÓN</t>
  </si>
  <si>
    <t>INDICADOR EN SMMLV</t>
  </si>
  <si>
    <t>DIFERENCIA</t>
  </si>
  <si>
    <t>INSTITUTO COLOMBIANO PARA LA EVALUACIÓN DE LA EDUCACIÓN - ICFES</t>
  </si>
  <si>
    <t xml:space="preserve">PRUEBA DE LA EXISTENCIA Y REPRESENTACION LEGAL </t>
  </si>
  <si>
    <t>CERTIFICADO ÚNICO DE PROPONENTES</t>
  </si>
  <si>
    <t>BALANCE GENERAL  31-dic-2012</t>
  </si>
  <si>
    <t>CAPACIDAD DE ORGANIZACIÓN - OPERACIONAL</t>
  </si>
  <si>
    <t xml:space="preserve">EXPERIENCIA GENERAL </t>
  </si>
  <si>
    <t>3.4.1</t>
  </si>
  <si>
    <t>3.4.2</t>
  </si>
  <si>
    <t>EXPERIENCIA ACREDITADA O ESPECÍFICA</t>
  </si>
  <si>
    <t>EXPERIENCIA GENERAL</t>
  </si>
  <si>
    <t>3.4.2.1</t>
  </si>
  <si>
    <t>3.4.2.2</t>
  </si>
  <si>
    <t>3.5</t>
  </si>
  <si>
    <t xml:space="preserve">DOCUMENTOS DE EXPERIENCIA </t>
  </si>
  <si>
    <t>3.5.1</t>
  </si>
  <si>
    <t>DECLARACIÓN DE CUMPLIMIENTO DE ESPECIFICACIONES TÉCNICAS, PLAZOS Y OBLIGACIONES</t>
  </si>
  <si>
    <t>3.5.2</t>
  </si>
  <si>
    <t>3.5.3</t>
  </si>
  <si>
    <t>3.5.4</t>
  </si>
  <si>
    <t>3.5.5</t>
  </si>
  <si>
    <t>PERFIL DEL PERSONAL</t>
  </si>
  <si>
    <t>GERENTE DEL PROYECTO</t>
  </si>
  <si>
    <t>INDICADA EN EL REGISTRO ÚNICO DE PROPONENTES</t>
  </si>
  <si>
    <t>3.5.6</t>
  </si>
  <si>
    <t>SISTEMAS DE INFORMACIÓN</t>
  </si>
  <si>
    <t>3.5.7</t>
  </si>
  <si>
    <t>3.5.8</t>
  </si>
  <si>
    <t>3.6</t>
  </si>
  <si>
    <t>PROPUESTA ECONÓMICA</t>
  </si>
  <si>
    <t>LIQUIDEZ (ILT) &gt;= 1,10</t>
  </si>
  <si>
    <t>CAPACIDAD DE ORGANIZACIÓN OPERACIONAL RUP EN SMMLV</t>
  </si>
  <si>
    <t>OBJETO SOCIAL INCLUYE ACTIVIDADES MENCIONADAS</t>
  </si>
  <si>
    <t>CONTRATO A PARTIR DEL 01 DE ENERO DE 2008</t>
  </si>
  <si>
    <t>VALOR DEL CONTRATO EN SMMLV</t>
  </si>
  <si>
    <t>VALOR DEL CONTRATO EN PESOS</t>
  </si>
  <si>
    <t>VALOR DEL CONTRATO EN PESOS DE ACUERDO AL PORCENTAJE DE PARTICIPACION</t>
  </si>
  <si>
    <t>PORCENTAJE DE PARTICIPACIÓN DEL INTEGRANTE</t>
  </si>
  <si>
    <t>d</t>
  </si>
  <si>
    <t>e</t>
  </si>
  <si>
    <t>f</t>
  </si>
  <si>
    <t>NOMBRE DEL INTEGRANTE O PROPONENTE INDIVIDUAL</t>
  </si>
  <si>
    <t>EVALUACION TECNICA</t>
  </si>
  <si>
    <t>Formato 6, debidamente diligenciado</t>
  </si>
  <si>
    <t>SUBPROCESOS</t>
  </si>
  <si>
    <t>EVALUACION EXPERIENCIA DEL PROPONENTE</t>
  </si>
  <si>
    <t>CUADRO No. 7</t>
  </si>
  <si>
    <t>GERENTE DE PROYECTO</t>
  </si>
  <si>
    <t xml:space="preserve">AÑO DE GRADO </t>
  </si>
  <si>
    <t>EXPERIENCIA  &gt;= 5 AÑOS</t>
  </si>
  <si>
    <t xml:space="preserve">ACTIVIDADES RELACIONADAS </t>
  </si>
  <si>
    <t>COORDINADOR DE INFORMATICA</t>
  </si>
  <si>
    <t>CALIFICACIÓN TECNICA</t>
  </si>
  <si>
    <t>CUADRO No. 8</t>
  </si>
  <si>
    <t>No.</t>
  </si>
  <si>
    <t>4.7.1.1</t>
  </si>
  <si>
    <t>4.7.1.2</t>
  </si>
  <si>
    <t>4.7.1.3</t>
  </si>
  <si>
    <t>4.7.1.4</t>
  </si>
  <si>
    <t>JEFE DE AUDITORIA DE CALIDAD</t>
  </si>
  <si>
    <r>
      <rPr>
        <b/>
        <sz val="10"/>
        <rFont val="Arial"/>
        <family val="2"/>
      </rPr>
      <t xml:space="preserve">FORMATO 6 </t>
    </r>
    <r>
      <rPr>
        <sz val="10"/>
        <rFont val="Arial"/>
        <family val="2"/>
      </rPr>
      <t>- FIRMADO REPRESENTANTE LEGAL</t>
    </r>
  </si>
  <si>
    <t>TÍTULO PROFESIONAL OBTENIDO</t>
  </si>
  <si>
    <t>EXPERIENCIA  &gt;= 10 AÑOS</t>
  </si>
  <si>
    <t>JEFE AUDITORIA DE CALIDAD</t>
  </si>
  <si>
    <t>EXPERIENCIA  &gt;= 8 AÑOS</t>
  </si>
  <si>
    <t>MODULOS DE AUDITORIA</t>
  </si>
  <si>
    <t>PUNTAJE</t>
  </si>
  <si>
    <t>ÍTEM</t>
  </si>
  <si>
    <t>DESCRIPCIÓN</t>
  </si>
  <si>
    <t>CANTIDAD</t>
  </si>
  <si>
    <t>IVA</t>
  </si>
  <si>
    <t xml:space="preserve">PRECIO TOTAL DEL ITEM </t>
  </si>
  <si>
    <t>CALIFICACIÓN ECONÓMICA - INGRESO DOCENTES</t>
  </si>
  <si>
    <t>PRECIO TOTAL DE LA PROPUESTA INGRESO DOCENTES CORREGIDA</t>
  </si>
  <si>
    <t>DIFERENCIA EN PORCENTAJE</t>
  </si>
  <si>
    <t>CALIFICACIÓN ECONÓMICA - SABER PRO 1</t>
  </si>
  <si>
    <t>CALIFICACIÓN ECONÓMICA - SABER 11 A</t>
  </si>
  <si>
    <t>CALIFICACIÓN ECONÓMICA - SABER PRO 2</t>
  </si>
  <si>
    <t>CALIFICACIÓN ECONÓMICA - TERCE</t>
  </si>
  <si>
    <t>CALIFICACIÓN ECONÓMICA - RESUMEN</t>
  </si>
  <si>
    <t>PRESUPUESTO OFICIAL</t>
  </si>
  <si>
    <t>DIFERENCIA DE LA OFERTA CORREGIDA CON EL PRESUPUESTO OFICIAL EN PORCENTAJE</t>
  </si>
  <si>
    <t>INGRESO DOCENTES</t>
  </si>
  <si>
    <t>SABER PRO 1</t>
  </si>
  <si>
    <t>SABER 11 A</t>
  </si>
  <si>
    <t>SABER PRO 2</t>
  </si>
  <si>
    <t>TERCE</t>
  </si>
  <si>
    <t>PRECIO UNITARIO</t>
  </si>
  <si>
    <t>CUADRO No. 10</t>
  </si>
  <si>
    <t>CONVOCATORIA PUBLICA CP - 004 - 2013</t>
  </si>
  <si>
    <t>ORGANIZACIÓN, ADMINISTRACIÓN Y EJECUCIÓN DE LA LOGÍSTICA, PARA LA APLICACIÓN DE PRUEBAS ICFES</t>
  </si>
  <si>
    <t>FECHA DE VIGENCIA (09-abr-2013 a 09-jul-2013)</t>
  </si>
  <si>
    <t xml:space="preserve">VALOR ASEGURADO ($1.363.078.000,00) </t>
  </si>
  <si>
    <t>CLASIFICACION DECRETO 1464 DE 2010 (03;23;25) o (03;23;35)</t>
  </si>
  <si>
    <t>CLASIFICACION CIIU REVISIÓN 4 (7020) o (8230)</t>
  </si>
  <si>
    <t>CLASIFICACION CIIU REVISIÓN 3.1 (7491)</t>
  </si>
  <si>
    <t>PLAN OPERATIVO</t>
  </si>
  <si>
    <t>DESCRIPCIÓN DETALLADA DEL ENFOQUE, METODOLOGIA, PERSONAL, FUNCIONES, ORGANIZACIÓN, RECURSOS, FLUJO DE INFORMACIÓN Y CADENA DE MANDO</t>
  </si>
  <si>
    <t>COBERTURA ADMINISTRATIVA GEOGRÁFICA</t>
  </si>
  <si>
    <t>OFICINAS OPERATIVAS EN BOGOTA</t>
  </si>
  <si>
    <t>INFRAESTRUCTURA PARA CAPACITACIÓN</t>
  </si>
  <si>
    <t>SISTEMAS DE COMUNICACIÓN</t>
  </si>
  <si>
    <t>DESCRIPCIÓN DETALLADA DEL SISTEMA DE COBERTURA NACIONAL A LOS MUNICIPIOS, MEDIOS Y RECURSOS</t>
  </si>
  <si>
    <t>CENTRO DE ATENCIÓN DE LLAMADAS: MEDIOS Y RECURSOS</t>
  </si>
  <si>
    <t>SISTEMA DE CONTROL DE CALIDAD</t>
  </si>
  <si>
    <t>DESCRIPCIÓN DETALLADA DEL SISTEMA DE CONTROL DE CALIDAD - CUMPLIMIENTO DEL PLAN OPERATIVO</t>
  </si>
  <si>
    <t xml:space="preserve">FORMATO 7. PERFIL DEL PERSONAL </t>
  </si>
  <si>
    <t>FORMATO 7</t>
  </si>
  <si>
    <t>COORDINADOR DE PERSONAL</t>
  </si>
  <si>
    <t>COORDINADOR DE LOGÍSTICA</t>
  </si>
  <si>
    <r>
      <rPr>
        <b/>
        <sz val="10"/>
        <rFont val="Arial"/>
        <family val="2"/>
      </rPr>
      <t xml:space="preserve">FORMATO 10 </t>
    </r>
    <r>
      <rPr>
        <sz val="10"/>
        <rFont val="Arial"/>
        <family val="2"/>
      </rPr>
      <t>- PROPUESTA ECONÓMICA</t>
    </r>
  </si>
  <si>
    <r>
      <rPr>
        <b/>
        <sz val="10"/>
        <rFont val="Arial"/>
        <family val="2"/>
      </rPr>
      <t>FORMATO 11</t>
    </r>
    <r>
      <rPr>
        <sz val="10"/>
        <rFont val="Arial"/>
        <family val="2"/>
      </rPr>
      <t xml:space="preserve"> - ANÁLISIS DE PRECIOS UNITARIOS</t>
    </r>
  </si>
  <si>
    <r>
      <rPr>
        <b/>
        <sz val="10"/>
        <rFont val="Arial"/>
        <family val="2"/>
      </rPr>
      <t>FORMATO 12</t>
    </r>
    <r>
      <rPr>
        <sz val="10"/>
        <rFont val="Arial"/>
        <family val="2"/>
      </rPr>
      <t xml:space="preserve"> - RESUMEN PROPUESTA ECONÓMICA</t>
    </r>
  </si>
  <si>
    <t xml:space="preserve">ACTIVIDADES DE GESTIÓN DE PROYECTOS O PRESTACIÓN DE SERVICIOS DE OUTSOURCING DE PROCESOS O GESTION DE PROYECTOS ADMINISTRATIVOS O SERVICIOS DE ATENCIÓN INTEGRAL </t>
  </si>
  <si>
    <t>VALOR ACUMULADO EN SMMLV &gt;=6.500</t>
  </si>
  <si>
    <r>
      <rPr>
        <b/>
        <sz val="12"/>
        <rFont val="Arial"/>
        <family val="2"/>
      </rPr>
      <t>TEMAS:</t>
    </r>
    <r>
      <rPr>
        <sz val="12"/>
        <rFont val="Arial"/>
        <family val="2"/>
      </rPr>
      <t xml:space="preserve"> GESTIÓN DE PROYECTOS O PRESTACIÓN DE SERVICIOS DE OUTSOURCING DE PROCESOS O GESTION DE PROYECTOS ADMINISTRATIVOS O SERVICIOS DE ATENCIÓN INTEGRAL </t>
    </r>
  </si>
  <si>
    <t>Selección y asignación de personal</t>
  </si>
  <si>
    <t>Capacitación de Personal</t>
  </si>
  <si>
    <t>Protocolo de Seguridad</t>
  </si>
  <si>
    <t>Recibo y Entrega de Material</t>
  </si>
  <si>
    <t>Aplicación de la Prueba</t>
  </si>
  <si>
    <t>Rendición de Informes</t>
  </si>
  <si>
    <t>Oficinas en Bogotá</t>
  </si>
  <si>
    <t>Formato 8. Oficinas Adicionales: Medellín, Cali, Barranquilla y Bucaramanga</t>
  </si>
  <si>
    <t>Coordinador Regional, Digitador y Secretaria</t>
  </si>
  <si>
    <t>Dotación proceso y transmisión de datos</t>
  </si>
  <si>
    <t>Area al menos 70 m2</t>
  </si>
  <si>
    <t xml:space="preserve">Otras ciudades al menos 30 m2 </t>
  </si>
  <si>
    <t>INFRAESTRUCTURA PARA LA CAPACITACIÓN</t>
  </si>
  <si>
    <t>DEPARTAMENTO</t>
  </si>
  <si>
    <t>MUNICIPIO</t>
  </si>
  <si>
    <t xml:space="preserve">SITIOS PARA CAPACITACION </t>
  </si>
  <si>
    <t xml:space="preserve">OFRECE SALON DE CAPACITACION S / N </t>
  </si>
  <si>
    <t>ANTIOQUIA</t>
  </si>
  <si>
    <t>ABEJORRAL</t>
  </si>
  <si>
    <t>NORTE SANTANDER</t>
  </si>
  <si>
    <t>ABREGO</t>
  </si>
  <si>
    <t>META</t>
  </si>
  <si>
    <t>ACACIAS</t>
  </si>
  <si>
    <t>CHOCO</t>
  </si>
  <si>
    <t>ACANDI</t>
  </si>
  <si>
    <t>BOLIVAR</t>
  </si>
  <si>
    <t>ACHI</t>
  </si>
  <si>
    <t>CESAR</t>
  </si>
  <si>
    <t>AGUACHICA</t>
  </si>
  <si>
    <t>CALDAS</t>
  </si>
  <si>
    <t>AGUADAS</t>
  </si>
  <si>
    <t>CASANARE</t>
  </si>
  <si>
    <t>AGUAZUL</t>
  </si>
  <si>
    <t>AGUSTIN CODAZZI</t>
  </si>
  <si>
    <t>HUILA</t>
  </si>
  <si>
    <t>AIPE</t>
  </si>
  <si>
    <t>NARIÑO</t>
  </si>
  <si>
    <t>ALBAN (SAN JOSE)</t>
  </si>
  <si>
    <t>LA GUAJIRA</t>
  </si>
  <si>
    <t>ALBANIA</t>
  </si>
  <si>
    <t>VALLE</t>
  </si>
  <si>
    <t>ALCALA</t>
  </si>
  <si>
    <t>ALTO BAUDO (PIE DE PATO)</t>
  </si>
  <si>
    <t>AMAGA</t>
  </si>
  <si>
    <t>AMALFI</t>
  </si>
  <si>
    <t>ANDALUCIA</t>
  </si>
  <si>
    <t>ANDES</t>
  </si>
  <si>
    <t>CUNDINAMARCA</t>
  </si>
  <si>
    <t>ANOLAIMA</t>
  </si>
  <si>
    <t>ANSERMA</t>
  </si>
  <si>
    <t>ANSERMANUEVO</t>
  </si>
  <si>
    <t>ANZA</t>
  </si>
  <si>
    <t>APARTADO</t>
  </si>
  <si>
    <t>RISARALDA</t>
  </si>
  <si>
    <t>APIA</t>
  </si>
  <si>
    <t>MAGDALENA</t>
  </si>
  <si>
    <t>ARACATACA</t>
  </si>
  <si>
    <t>ARAUCA</t>
  </si>
  <si>
    <t>ARAUQUITA</t>
  </si>
  <si>
    <t>ARBELAEZ</t>
  </si>
  <si>
    <t>ARBOLEDAS</t>
  </si>
  <si>
    <t>ARBOLETES</t>
  </si>
  <si>
    <t>ARIGUANI (EL DIFICIL)</t>
  </si>
  <si>
    <t>ARJONA</t>
  </si>
  <si>
    <t>QUINDIO</t>
  </si>
  <si>
    <t>ARMENIA</t>
  </si>
  <si>
    <t>ASTREA</t>
  </si>
  <si>
    <t>ATRATO (YUTO)</t>
  </si>
  <si>
    <t>CORDOBA</t>
  </si>
  <si>
    <t>AYAPEL</t>
  </si>
  <si>
    <t>BAGADO</t>
  </si>
  <si>
    <t>BAHIA SOLANO (MUTIS)</t>
  </si>
  <si>
    <t>BAJO BAUDO   (PIZARRO)</t>
  </si>
  <si>
    <t>CAUCA</t>
  </si>
  <si>
    <t>BALBOA</t>
  </si>
  <si>
    <t>ATLANTICO</t>
  </si>
  <si>
    <t>BARANOA</t>
  </si>
  <si>
    <t>BARBACOAS</t>
  </si>
  <si>
    <t>BARBOSA</t>
  </si>
  <si>
    <t>SANTANDER</t>
  </si>
  <si>
    <t>BARRANCABERMEJA</t>
  </si>
  <si>
    <t>BARRANCO DE LOBA</t>
  </si>
  <si>
    <t>GUAINIA</t>
  </si>
  <si>
    <t>BARRANCO MINAS</t>
  </si>
  <si>
    <t>BARRANQUILLA</t>
  </si>
  <si>
    <t>BECERRIL</t>
  </si>
  <si>
    <t>BELALCAZAR</t>
  </si>
  <si>
    <t>BELEN DE UMBRIA</t>
  </si>
  <si>
    <t>BELLO</t>
  </si>
  <si>
    <t>BOYACA</t>
  </si>
  <si>
    <t>BOAVITA</t>
  </si>
  <si>
    <t>BOGOTA</t>
  </si>
  <si>
    <t>BOGOTÁ D.C.</t>
  </si>
  <si>
    <t>BELEN DE BAJIRA</t>
  </si>
  <si>
    <t>BOJAYA (BELLAVISTA)</t>
  </si>
  <si>
    <t>BETANIA</t>
  </si>
  <si>
    <t>BOSCONIA</t>
  </si>
  <si>
    <t>BUCARAMANGA</t>
  </si>
  <si>
    <t>BUENAVENTURA</t>
  </si>
  <si>
    <t>BUESACO</t>
  </si>
  <si>
    <t>BUGA</t>
  </si>
  <si>
    <t>BUGALAGRANDE</t>
  </si>
  <si>
    <t>CACERES</t>
  </si>
  <si>
    <t>CACHIRA</t>
  </si>
  <si>
    <t>CAICEDONIA</t>
  </si>
  <si>
    <t>TOLIMA</t>
  </si>
  <si>
    <t>CAJAMARCA</t>
  </si>
  <si>
    <t>CAJICA</t>
  </si>
  <si>
    <t>GUAVIARE</t>
  </si>
  <si>
    <t>CALAMAR</t>
  </si>
  <si>
    <t>CALARCA</t>
  </si>
  <si>
    <t>CALI</t>
  </si>
  <si>
    <t>CALIMA (DARIEN)</t>
  </si>
  <si>
    <t>CALOTO</t>
  </si>
  <si>
    <t>CAMPO DE LA CRUZ</t>
  </si>
  <si>
    <t>CAMPOALEGRE</t>
  </si>
  <si>
    <t>CANDELARIA</t>
  </si>
  <si>
    <t>CANTON DEL SAN PABLO</t>
  </si>
  <si>
    <t>CAÑASGORDAS</t>
  </si>
  <si>
    <t>CAPARRAPI</t>
  </si>
  <si>
    <t>CAPITANEJO</t>
  </si>
  <si>
    <t>CAQUEZA</t>
  </si>
  <si>
    <t>CAMPAMENTO</t>
  </si>
  <si>
    <t>CAREPA</t>
  </si>
  <si>
    <t>CARMEN DE VIBORAL</t>
  </si>
  <si>
    <t>CARTAGENA</t>
  </si>
  <si>
    <t>CAQUETA</t>
  </si>
  <si>
    <t>CARTAGENA DEL CHAIRA</t>
  </si>
  <si>
    <t>CARTAGO</t>
  </si>
  <si>
    <t>VAUPES</t>
  </si>
  <si>
    <t>CARURU</t>
  </si>
  <si>
    <t>CAUCASIA</t>
  </si>
  <si>
    <t>CERETE</t>
  </si>
  <si>
    <t>CHAPARRAL</t>
  </si>
  <si>
    <t>CHARALA</t>
  </si>
  <si>
    <t>CHIA</t>
  </si>
  <si>
    <t>CHIGORODO</t>
  </si>
  <si>
    <t>CHIMICHAGUA</t>
  </si>
  <si>
    <t>CHINACOTA</t>
  </si>
  <si>
    <t>CHINCHINA</t>
  </si>
  <si>
    <t>CHINU</t>
  </si>
  <si>
    <t>CHIQUINQUIRA</t>
  </si>
  <si>
    <t>CHIRIGUANA</t>
  </si>
  <si>
    <t>CHITA</t>
  </si>
  <si>
    <t>CHOCONTA</t>
  </si>
  <si>
    <t>CIENAGA</t>
  </si>
  <si>
    <t>CIENAGA DE ORO</t>
  </si>
  <si>
    <t>CIMITARRA</t>
  </si>
  <si>
    <t>CIRCASIA</t>
  </si>
  <si>
    <t>CISNEROS</t>
  </si>
  <si>
    <t>CONDOTO</t>
  </si>
  <si>
    <t>CONSACA</t>
  </si>
  <si>
    <t>CONTRATACION</t>
  </si>
  <si>
    <t>CONVENCION</t>
  </si>
  <si>
    <t>COPACABANA</t>
  </si>
  <si>
    <t>CORINTO</t>
  </si>
  <si>
    <t>SUCRE</t>
  </si>
  <si>
    <t>COROZAL</t>
  </si>
  <si>
    <t>CUCUTA</t>
  </si>
  <si>
    <t>CUMARAL</t>
  </si>
  <si>
    <t>VICHADA</t>
  </si>
  <si>
    <t>CUMARIBO</t>
  </si>
  <si>
    <t>CUMBAL</t>
  </si>
  <si>
    <t>CURUMANI</t>
  </si>
  <si>
    <t>DABEIBA</t>
  </si>
  <si>
    <t>DAGUA</t>
  </si>
  <si>
    <t>DOLORES</t>
  </si>
  <si>
    <t>DON MATIAS</t>
  </si>
  <si>
    <t>DOS QUEBRADAS</t>
  </si>
  <si>
    <t>DUITAMA</t>
  </si>
  <si>
    <t>EL AGUILA</t>
  </si>
  <si>
    <t>EL BAGRE</t>
  </si>
  <si>
    <t>EL BANCO</t>
  </si>
  <si>
    <t>EL CAIRO</t>
  </si>
  <si>
    <t>EL CARMEN</t>
  </si>
  <si>
    <t>EL CARMEN DE BOLIVAR</t>
  </si>
  <si>
    <t>EL CERRITO</t>
  </si>
  <si>
    <t>EL CHARCO</t>
  </si>
  <si>
    <t>EL COCUY</t>
  </si>
  <si>
    <t>EL COLEGIO</t>
  </si>
  <si>
    <t>EL COPEY</t>
  </si>
  <si>
    <t>EL DONCELLO</t>
  </si>
  <si>
    <t>EL PLAYON</t>
  </si>
  <si>
    <t>EL RETORNO</t>
  </si>
  <si>
    <t>EL TAMBO</t>
  </si>
  <si>
    <t>ENVIGADO</t>
  </si>
  <si>
    <t>ESPINAL</t>
  </si>
  <si>
    <t>FACATATIVA</t>
  </si>
  <si>
    <t>FLORENCIA</t>
  </si>
  <si>
    <t>FLORIDA</t>
  </si>
  <si>
    <t>FLORIDABLANCA</t>
  </si>
  <si>
    <t>FONSECA</t>
  </si>
  <si>
    <t>FRANCISCO PIZARRO</t>
  </si>
  <si>
    <t>FREDONIA</t>
  </si>
  <si>
    <t>FRONTINO</t>
  </si>
  <si>
    <t>FUNDACION</t>
  </si>
  <si>
    <t>FUNZA</t>
  </si>
  <si>
    <t>FUSAGASUGA</t>
  </si>
  <si>
    <t>GACHALA</t>
  </si>
  <si>
    <t>GACHETA</t>
  </si>
  <si>
    <t>GALERAS (NUEVA GRANADA)</t>
  </si>
  <si>
    <t>GARAGOA</t>
  </si>
  <si>
    <t>GARZON</t>
  </si>
  <si>
    <t>GIGANTE</t>
  </si>
  <si>
    <t>GINEBRA</t>
  </si>
  <si>
    <t>GIRARDOT</t>
  </si>
  <si>
    <t>GIRON</t>
  </si>
  <si>
    <t>GRANADA</t>
  </si>
  <si>
    <t>GUACHUCAL</t>
  </si>
  <si>
    <t>GUADUAS</t>
  </si>
  <si>
    <t>GUAMAL</t>
  </si>
  <si>
    <t>GUAMO</t>
  </si>
  <si>
    <t>GUAPI</t>
  </si>
  <si>
    <t>GUARNE</t>
  </si>
  <si>
    <t>GUATEQUE</t>
  </si>
  <si>
    <t>GUICAN</t>
  </si>
  <si>
    <t>HONDA</t>
  </si>
  <si>
    <t>IBAGUE</t>
  </si>
  <si>
    <t>ICONONZO</t>
  </si>
  <si>
    <t>INIRIDA</t>
  </si>
  <si>
    <t>INZA</t>
  </si>
  <si>
    <t>IPIALES</t>
  </si>
  <si>
    <t>ISNOS</t>
  </si>
  <si>
    <t>ITAGUI</t>
  </si>
  <si>
    <t>ITSMINA</t>
  </si>
  <si>
    <t>ITUANGO</t>
  </si>
  <si>
    <t>JAMUNDI</t>
  </si>
  <si>
    <t>JERICO</t>
  </si>
  <si>
    <t>JURADO</t>
  </si>
  <si>
    <t>LA CALERA</t>
  </si>
  <si>
    <t>LA CEJA</t>
  </si>
  <si>
    <t>AMAZONAS</t>
  </si>
  <si>
    <t>LA CHORRERA</t>
  </si>
  <si>
    <t>LA CRUZ</t>
  </si>
  <si>
    <t>LA DORADA</t>
  </si>
  <si>
    <t>LA ESTRELLA</t>
  </si>
  <si>
    <t>LA GLORIA</t>
  </si>
  <si>
    <t>LA JAGUA DE IBIRICO</t>
  </si>
  <si>
    <t>LA MACARENA</t>
  </si>
  <si>
    <t>LA MESA</t>
  </si>
  <si>
    <t>LA PALMA</t>
  </si>
  <si>
    <t>LA PAZ (ROBLES)</t>
  </si>
  <si>
    <t>LA PEDRERA</t>
  </si>
  <si>
    <t>LA PLATA</t>
  </si>
  <si>
    <t>LA PRIMAVERA</t>
  </si>
  <si>
    <t>LA TEBAIDA</t>
  </si>
  <si>
    <t>LA TOLA</t>
  </si>
  <si>
    <t>LA UNION</t>
  </si>
  <si>
    <t>LA VEGA</t>
  </si>
  <si>
    <t>LA VIRGINIA</t>
  </si>
  <si>
    <t>LERIDA</t>
  </si>
  <si>
    <t>LETICIA</t>
  </si>
  <si>
    <t>LIBANO</t>
  </si>
  <si>
    <t>LOPEZ (MICAY)</t>
  </si>
  <si>
    <t>LORICA</t>
  </si>
  <si>
    <t>LA PLAYA</t>
  </si>
  <si>
    <t>LOS PATIOS</t>
  </si>
  <si>
    <t>MADRID</t>
  </si>
  <si>
    <t>MAGANGUE</t>
  </si>
  <si>
    <t>MAICAO</t>
  </si>
  <si>
    <t>MAJAGUAL</t>
  </si>
  <si>
    <t>MALAGA</t>
  </si>
  <si>
    <t>MALAMBO</t>
  </si>
  <si>
    <t>MANATI</t>
  </si>
  <si>
    <t>MANI</t>
  </si>
  <si>
    <t>MANIZALES</t>
  </si>
  <si>
    <t>MARIA LA BAJA</t>
  </si>
  <si>
    <t>LA PINTADA</t>
  </si>
  <si>
    <t>MARINILLA</t>
  </si>
  <si>
    <t>MARIQUITA</t>
  </si>
  <si>
    <t>MARQUETALIA</t>
  </si>
  <si>
    <t>MARSELLA</t>
  </si>
  <si>
    <t>MEDELLIN</t>
  </si>
  <si>
    <t>MEDIO BAUDO</t>
  </si>
  <si>
    <t>MELGAR</t>
  </si>
  <si>
    <t>MERCADERES</t>
  </si>
  <si>
    <t>MIRAFLORES</t>
  </si>
  <si>
    <t>MIRANDA</t>
  </si>
  <si>
    <t>MITU</t>
  </si>
  <si>
    <t>PUTUMAYO</t>
  </si>
  <si>
    <t>MOCOA</t>
  </si>
  <si>
    <t>MOGOTES</t>
  </si>
  <si>
    <t>MOMPOS</t>
  </si>
  <si>
    <t>MONIQUIRA</t>
  </si>
  <si>
    <t>MONTELIBANO</t>
  </si>
  <si>
    <t>MONTERIA</t>
  </si>
  <si>
    <t>MONTERREY</t>
  </si>
  <si>
    <t>MORALES</t>
  </si>
  <si>
    <t>MOSQUERA</t>
  </si>
  <si>
    <t>MUTATA</t>
  </si>
  <si>
    <t>NATAGAIMA</t>
  </si>
  <si>
    <t>NECHI</t>
  </si>
  <si>
    <t>NEIRA</t>
  </si>
  <si>
    <t>NEIVA</t>
  </si>
  <si>
    <t>NILO</t>
  </si>
  <si>
    <t>NOCAIMA</t>
  </si>
  <si>
    <t>NOVITA</t>
  </si>
  <si>
    <t>NUNCHIA</t>
  </si>
  <si>
    <t>NUQUI</t>
  </si>
  <si>
    <t>OCAÑA</t>
  </si>
  <si>
    <t>OLAYA HERRERA</t>
  </si>
  <si>
    <t>ORITO</t>
  </si>
  <si>
    <t>OROCUE</t>
  </si>
  <si>
    <t>OVEJAS</t>
  </si>
  <si>
    <t>PACHO</t>
  </si>
  <si>
    <t>PACORA</t>
  </si>
  <si>
    <t>PAEZ (BELALCAZAR)</t>
  </si>
  <si>
    <t>PAIPA</t>
  </si>
  <si>
    <t>PALERMO</t>
  </si>
  <si>
    <t>PALMIRA</t>
  </si>
  <si>
    <t>PAMPLONA</t>
  </si>
  <si>
    <t>PASTO</t>
  </si>
  <si>
    <t>PATIA(EL BORDO)</t>
  </si>
  <si>
    <t>PAUNA</t>
  </si>
  <si>
    <t>PAZ DE ARIPORO</t>
  </si>
  <si>
    <t>PEDRAZA</t>
  </si>
  <si>
    <t>PELAYA</t>
  </si>
  <si>
    <t>PENSILVANIA</t>
  </si>
  <si>
    <t>PEÑOL</t>
  </si>
  <si>
    <t>PEREIRA</t>
  </si>
  <si>
    <t>PIEDECUESTA</t>
  </si>
  <si>
    <t>PIENDAMO</t>
  </si>
  <si>
    <t>PIJAO</t>
  </si>
  <si>
    <t>PINILLOS</t>
  </si>
  <si>
    <t>PITALITO</t>
  </si>
  <si>
    <t>PIVIJAY</t>
  </si>
  <si>
    <t>PLANADAS</t>
  </si>
  <si>
    <t>PLANETA RICA</t>
  </si>
  <si>
    <t>PLATO</t>
  </si>
  <si>
    <t>POPAYAN</t>
  </si>
  <si>
    <t>PRADERA</t>
  </si>
  <si>
    <t>SAN ANDRES</t>
  </si>
  <si>
    <t>PROVIDENCIA</t>
  </si>
  <si>
    <t>PUERTO  LEGUIZAMO</t>
  </si>
  <si>
    <t>PUERTO ASIS</t>
  </si>
  <si>
    <t>PUERTO BERRIO</t>
  </si>
  <si>
    <t>PUERTO BOYACA</t>
  </si>
  <si>
    <t>PUERTO CARREÑO</t>
  </si>
  <si>
    <t>PUERTO LIBERTADOR</t>
  </si>
  <si>
    <t>PUERTO LOPEZ</t>
  </si>
  <si>
    <t>PUERTO NARIÑO</t>
  </si>
  <si>
    <t>PUERTO RICO</t>
  </si>
  <si>
    <t>PUERTO TEJADA</t>
  </si>
  <si>
    <t>PUERTO TRIUNFO</t>
  </si>
  <si>
    <t>PUERTO WILCHES</t>
  </si>
  <si>
    <t>PUPIALES</t>
  </si>
  <si>
    <t>PURIFICACION</t>
  </si>
  <si>
    <t>QUIBDO</t>
  </si>
  <si>
    <t>QUIMBAYA</t>
  </si>
  <si>
    <t>PUEBLO RICO</t>
  </si>
  <si>
    <t>QUINCHIA</t>
  </si>
  <si>
    <t>REMEDIOS</t>
  </si>
  <si>
    <t>RESTREPO</t>
  </si>
  <si>
    <t>RICAURTE</t>
  </si>
  <si>
    <t>RIO IRO</t>
  </si>
  <si>
    <t>RIO VIEJO</t>
  </si>
  <si>
    <t>RIOHACHA</t>
  </si>
  <si>
    <t>RIONEGRO</t>
  </si>
  <si>
    <t>RIOSUCIO</t>
  </si>
  <si>
    <t>ROLDANILLO</t>
  </si>
  <si>
    <t>ROVIRA</t>
  </si>
  <si>
    <t>SABANA DE TORRES</t>
  </si>
  <si>
    <t>SABANAGRANDE</t>
  </si>
  <si>
    <t>SABANALARGA</t>
  </si>
  <si>
    <t>SABANETA</t>
  </si>
  <si>
    <t>SAHAGUN</t>
  </si>
  <si>
    <t>SALAMINA</t>
  </si>
  <si>
    <t>SALAZAR</t>
  </si>
  <si>
    <t>SAMACA</t>
  </si>
  <si>
    <t>SAMANA</t>
  </si>
  <si>
    <t>SAMANIEGO</t>
  </si>
  <si>
    <t>SAN AGUSTIN</t>
  </si>
  <si>
    <t>SAN ALBERTO</t>
  </si>
  <si>
    <t>SAN ANDRES SOTAVENTO</t>
  </si>
  <si>
    <t>SAN BENITO ABAD</t>
  </si>
  <si>
    <t>SAN BERNARDO DEL VIENTO</t>
  </si>
  <si>
    <t>SAN ESTANISLAO</t>
  </si>
  <si>
    <t>SAN GIL</t>
  </si>
  <si>
    <t>SAN JACINTO</t>
  </si>
  <si>
    <t>SAN JOSE DEL FRAGUA</t>
  </si>
  <si>
    <t>SAN JOSE DEL GUAVIARE</t>
  </si>
  <si>
    <t>SAN JOSE DEL PALMAR</t>
  </si>
  <si>
    <t>SAN JUAN DE RIO SECO</t>
  </si>
  <si>
    <t>SALGAR</t>
  </si>
  <si>
    <t>SAN JUAN DE URABA</t>
  </si>
  <si>
    <t>SAN JUAN DEL CESAR</t>
  </si>
  <si>
    <t>SAN JUAN NEPOMUCENO</t>
  </si>
  <si>
    <t>SAN LUIS DE GACENO</t>
  </si>
  <si>
    <t>SAN LUIS DE PALENQUE</t>
  </si>
  <si>
    <t>SAN MARCOS</t>
  </si>
  <si>
    <t>SAN MARTIN</t>
  </si>
  <si>
    <t>SAN MARTIN DE LOBA</t>
  </si>
  <si>
    <t>SAN ONOFRE</t>
  </si>
  <si>
    <t>SAN PABLO</t>
  </si>
  <si>
    <t>SAN PEDRO</t>
  </si>
  <si>
    <t>SAN PEDRO DE URABA</t>
  </si>
  <si>
    <t>SAN ANTERO</t>
  </si>
  <si>
    <t>SAN PELAYO</t>
  </si>
  <si>
    <t>SAN ROQUE</t>
  </si>
  <si>
    <t>SAN VICENTE DE CHUCURI</t>
  </si>
  <si>
    <t>SAN VICENTE DEL CAGUAN</t>
  </si>
  <si>
    <t>SANDONA</t>
  </si>
  <si>
    <t>SANTA ANA</t>
  </si>
  <si>
    <t>SANTA BARBARA</t>
  </si>
  <si>
    <t>SANTA BARBARA (ISCUANDE)</t>
  </si>
  <si>
    <t>SANTA MARTA</t>
  </si>
  <si>
    <t>SANTA ROSA DE CABAL</t>
  </si>
  <si>
    <t>SANTA ROSA DE OSOS</t>
  </si>
  <si>
    <t>SANTA ROSA DEL SUR</t>
  </si>
  <si>
    <t>SANTA ROSALIA</t>
  </si>
  <si>
    <t>SANTAFÉ DE ANTIOQUIA</t>
  </si>
  <si>
    <t>SANTANDER DE QUILICHAO</t>
  </si>
  <si>
    <t>SANTO TOMAS</t>
  </si>
  <si>
    <t>SANTUARIO</t>
  </si>
  <si>
    <t>SARAVENA</t>
  </si>
  <si>
    <t>SARDINATA</t>
  </si>
  <si>
    <t>SANTO DOMINGO</t>
  </si>
  <si>
    <t>SEGOVIA</t>
  </si>
  <si>
    <t>SEVILLA</t>
  </si>
  <si>
    <t>SIBATE</t>
  </si>
  <si>
    <t>SIBUNDOY</t>
  </si>
  <si>
    <t>SILVIA</t>
  </si>
  <si>
    <t>SIMITI</t>
  </si>
  <si>
    <t>SINCE</t>
  </si>
  <si>
    <t>SINCELEJO</t>
  </si>
  <si>
    <t>SITIONUEVO</t>
  </si>
  <si>
    <t>SOACHA</t>
  </si>
  <si>
    <t>SOATA</t>
  </si>
  <si>
    <t>SOCHA</t>
  </si>
  <si>
    <t>SOCORRO</t>
  </si>
  <si>
    <t>SOGAMOSO</t>
  </si>
  <si>
    <t>SOLEDAD</t>
  </si>
  <si>
    <t>SONSON</t>
  </si>
  <si>
    <t>SOPETRAN</t>
  </si>
  <si>
    <t>SUAREZ</t>
  </si>
  <si>
    <t>SUPIA</t>
  </si>
  <si>
    <t>TADO</t>
  </si>
  <si>
    <t>TAMALAMEQUE</t>
  </si>
  <si>
    <t>TAMARA</t>
  </si>
  <si>
    <t>TAME</t>
  </si>
  <si>
    <t>TAMESIS</t>
  </si>
  <si>
    <t>TAMINANGO</t>
  </si>
  <si>
    <t>TANGUA</t>
  </si>
  <si>
    <t>TARAIRA</t>
  </si>
  <si>
    <t>TARAPACA</t>
  </si>
  <si>
    <t>TAURAMENA</t>
  </si>
  <si>
    <t>TENERIFE</t>
  </si>
  <si>
    <t>TIBU</t>
  </si>
  <si>
    <t>TIERRALTA</t>
  </si>
  <si>
    <t>TIMANA</t>
  </si>
  <si>
    <t>TIMBIQUI</t>
  </si>
  <si>
    <t>TOCAIMA</t>
  </si>
  <si>
    <t>TOLEDO</t>
  </si>
  <si>
    <t>TOLU</t>
  </si>
  <si>
    <t>TOLUVIEJO</t>
  </si>
  <si>
    <t>TORO</t>
  </si>
  <si>
    <t>TRUJILLO</t>
  </si>
  <si>
    <t>TULUA</t>
  </si>
  <si>
    <t>TUMACO</t>
  </si>
  <si>
    <t>TUNJA</t>
  </si>
  <si>
    <t>TUQUERRES</t>
  </si>
  <si>
    <t>TURBACO</t>
  </si>
  <si>
    <t>TURBO</t>
  </si>
  <si>
    <t>TURMEQUE</t>
  </si>
  <si>
    <t>TUTA</t>
  </si>
  <si>
    <t>UBATE</t>
  </si>
  <si>
    <t>UNGUIA</t>
  </si>
  <si>
    <t>URIBIA</t>
  </si>
  <si>
    <t>URRAO</t>
  </si>
  <si>
    <t>VALLEDUPAR</t>
  </si>
  <si>
    <t>VALPARAISO</t>
  </si>
  <si>
    <t>VEGACHI</t>
  </si>
  <si>
    <t>VELEZ</t>
  </si>
  <si>
    <t>VENADILLO</t>
  </si>
  <si>
    <t>VENTAQUEMADA</t>
  </si>
  <si>
    <t>VIGIA DEL FUERTE</t>
  </si>
  <si>
    <t>VILLA DE LEYVA</t>
  </si>
  <si>
    <t>VILLA DEL ROSARIO</t>
  </si>
  <si>
    <t>VILLA GUAMEZ (LA HORMIGA)</t>
  </si>
  <si>
    <t>VILLAGARZON</t>
  </si>
  <si>
    <t>VILLANUEVA</t>
  </si>
  <si>
    <t>VILLAVICENCIO</t>
  </si>
  <si>
    <t>VILLETA</t>
  </si>
  <si>
    <t>VIOTA</t>
  </si>
  <si>
    <t>YARUMAL</t>
  </si>
  <si>
    <t>YOLOMBO</t>
  </si>
  <si>
    <t>YOPAL</t>
  </si>
  <si>
    <t>YUMBO</t>
  </si>
  <si>
    <t>ZAPATOCA</t>
  </si>
  <si>
    <t>ZARAGOZA</t>
  </si>
  <si>
    <t>ZARZAL</t>
  </si>
  <si>
    <t>ZIPAQUIRA</t>
  </si>
  <si>
    <t>CAPACIDAD DEL SALON OFRECIDO &gt;= 15 PERSONAS</t>
  </si>
  <si>
    <t>FECHA DE CONSTITUCIÓN DE LA EMPRESA</t>
  </si>
  <si>
    <t>FECHA DE APERTURA DEL PRESENTE PROCESO</t>
  </si>
  <si>
    <t>Depuración de la base de datos de examinadores</t>
  </si>
  <si>
    <t>Selección del Personal</t>
  </si>
  <si>
    <t>Contratación del Personal de Examinadores</t>
  </si>
  <si>
    <t>Capacitación de Delegados</t>
  </si>
  <si>
    <t>Réplica de la Capacitación</t>
  </si>
  <si>
    <t>Recibo y entrega delegados de kits</t>
  </si>
  <si>
    <t>Asistencia personal examinador</t>
  </si>
  <si>
    <t>Evaluación, seguimiento y control de calidad</t>
  </si>
  <si>
    <t>Logística de aplicación y envío informes</t>
  </si>
  <si>
    <t>Llegada material de examen</t>
  </si>
  <si>
    <t>Devolución material de examen</t>
  </si>
  <si>
    <t>Registro usuarios presentes</t>
  </si>
  <si>
    <t>Entrega base datos</t>
  </si>
  <si>
    <t>Descripción detallada del sistema de cobertura nacional a los municipios</t>
  </si>
  <si>
    <t xml:space="preserve">Descripción detallada del sistema de control de calidad </t>
  </si>
  <si>
    <t>EXPERIENCIA DIRECCIÓN O COORDINACIÓN DE ACTIVIDADES RELACIONADAS CON ADMINISTRACIÓN DE PERSONAL</t>
  </si>
  <si>
    <t>EXPERIENCIA DIRECCION O COORDINACION ACTIVIDADES RELACIONADAS CON SISTEMAS DE INFORMACIÓN</t>
  </si>
  <si>
    <t>EXPERIENCIA DIRECCIÓN O COORDINACIÓN ACTIVIDADES ADMINISTRATIVAS, COMO ADMINISTRADOR DE PROYECTOS CON MANEJO INTENSIVO DE PERSONAL</t>
  </si>
  <si>
    <t>COORDINADOR DE LOGISTICA</t>
  </si>
  <si>
    <t>EXPERIENCIA DIRECCION O COORDINACION ACTIVIDADES RELACIONADAS CON ADMINISTRACIÓN DE PROYECTOS CON UTILIZACIÓN INTENSIVA DE PERSONAL TEMPORAL O PROCESOS DE LOGISTICA DE EVENTOS</t>
  </si>
  <si>
    <t>EXPERIENCIA DIRECCIÓN O COORDINACION ACTIVIDADES RELACIONADAS CON SISTEMAS DE GESTION DE CALIDAD Y/O CONTROL DE CALIDAD EN EL SUMINISTRO DE SERVICIOS DE PERSONAL PARA EVENTOS MASIVOS</t>
  </si>
  <si>
    <t>3.5.8 EVALUACION DEL PERSONAL</t>
  </si>
  <si>
    <t>COPIA CEDULA DE CIUDADANIA</t>
  </si>
  <si>
    <t>DIPLOMA O ACTA DE GRADO</t>
  </si>
  <si>
    <t>CERTIFICACIONES DE EXPERIENCIA</t>
  </si>
  <si>
    <t>COBERTURA GEOGRÁFICA</t>
  </si>
  <si>
    <t>CIUDAD</t>
  </si>
  <si>
    <t>MEDELLÍN</t>
  </si>
  <si>
    <t>PERSONAL</t>
  </si>
  <si>
    <t>COORDINADOR</t>
  </si>
  <si>
    <t>DIGITADOR</t>
  </si>
  <si>
    <t>SECRETARIA</t>
  </si>
  <si>
    <t>DOTACION PARA EL PROCESO</t>
  </si>
  <si>
    <t>TRANSMISIÓN DE DATOS</t>
  </si>
  <si>
    <t>TOTAL PUNTAJE COBERTURA GEOGRÁFICA</t>
  </si>
  <si>
    <t>OTRAS CIUDADES</t>
  </si>
  <si>
    <t>ÁREA MÍNIMA M2</t>
  </si>
  <si>
    <t>CAJIBIO</t>
  </si>
  <si>
    <t>CHITAGA</t>
  </si>
  <si>
    <t>CRAVO NORTE</t>
  </si>
  <si>
    <t>CUCUTILLA</t>
  </si>
  <si>
    <t>DIBULLA</t>
  </si>
  <si>
    <t>EL PASO</t>
  </si>
  <si>
    <t>GOMEZ PLATA</t>
  </si>
  <si>
    <t>GUARANDA</t>
  </si>
  <si>
    <t>HACARI</t>
  </si>
  <si>
    <t>LA MONTAÑITA</t>
  </si>
  <si>
    <t>LEBRIJA</t>
  </si>
  <si>
    <t>MAGUI (PAYAN)</t>
  </si>
  <si>
    <t>MANAURE</t>
  </si>
  <si>
    <t>MILAN</t>
  </si>
  <si>
    <t>MONTENEGRO</t>
  </si>
  <si>
    <t>MUZO</t>
  </si>
  <si>
    <t>NECOCLI</t>
  </si>
  <si>
    <t>PAZ DE RIO</t>
  </si>
  <si>
    <t>POLICARPA</t>
  </si>
  <si>
    <t>REPELON</t>
  </si>
  <si>
    <t>SABANAS DE SAN MIGUEL</t>
  </si>
  <si>
    <t>SAMPUES</t>
  </si>
  <si>
    <t>SAN CALIXTO</t>
  </si>
  <si>
    <t>SAN CRISTOBAL</t>
  </si>
  <si>
    <t>SAN JOAQUIN</t>
  </si>
  <si>
    <t>SAN LUIS</t>
  </si>
  <si>
    <t>SAN MIGUEL</t>
  </si>
  <si>
    <t>SILVANIA</t>
  </si>
  <si>
    <t>SUESCA</t>
  </si>
  <si>
    <t>TRINIDAD</t>
  </si>
  <si>
    <t>TUBARA</t>
  </si>
  <si>
    <t>TUCHIN</t>
  </si>
  <si>
    <t>VALENCIA</t>
  </si>
  <si>
    <t>VILLAPINZON</t>
  </si>
  <si>
    <t>ZONA BANANERA</t>
  </si>
  <si>
    <t>CAPITAL</t>
  </si>
  <si>
    <t>NO CAPITAL</t>
  </si>
  <si>
    <t>INFRAESTRUCTURA DE CAPACITACIÓN - PRUEBA SABER 11</t>
  </si>
  <si>
    <t>TOTALES</t>
  </si>
  <si>
    <t>OFERTA SITIOS EN %</t>
  </si>
  <si>
    <t>TOTAL CALIFICACION SISTEMAS DE INFORMACIÓN</t>
  </si>
  <si>
    <t>SISTEMA DE COMUNICACIÓN - CENTRO DE ATENCIÓN DE LLAMADAS</t>
  </si>
  <si>
    <t>CALL CENTER BÁSICO</t>
  </si>
  <si>
    <t>PUESTOS DE TRABAJO ADICIONAL</t>
  </si>
  <si>
    <t>TOTAL CALIFICACION SISTEMAS DE COMUNICACIÓN</t>
  </si>
  <si>
    <t>4.7.1.5</t>
  </si>
  <si>
    <t>UNIDAD DE MEDIDA</t>
  </si>
  <si>
    <t>PRUEBAS ICFES</t>
  </si>
  <si>
    <t>APLICACIONES</t>
  </si>
  <si>
    <t>SESIONES DE EXAMEN POR SALON</t>
  </si>
  <si>
    <t xml:space="preserve">PRUEBAS ICFES </t>
  </si>
  <si>
    <t xml:space="preserve">SUBTOTAL PRECIO PRUEBAS </t>
  </si>
  <si>
    <t>ASIGNACION PARA GASTOS DE VIATICOS  Y TRANSPORTE</t>
  </si>
  <si>
    <t>PRUEBA</t>
  </si>
  <si>
    <t xml:space="preserve">PRECIO  POR PRUEBA </t>
  </si>
  <si>
    <t>PRECIO  TOTAL DE LA OFERTA POR PRUEBA</t>
  </si>
  <si>
    <t>PRECIO TOTAL DE LA OFERTA CORREGIDA</t>
  </si>
  <si>
    <t>PROPONENTE: EFICACIA S.A.</t>
  </si>
  <si>
    <t>7 A 9</t>
  </si>
  <si>
    <t>CARLOS HERNAN PAZ MOSQUERA</t>
  </si>
  <si>
    <t>11 A 13 Y 26 A 34</t>
  </si>
  <si>
    <t>EFICACIA S.A.</t>
  </si>
  <si>
    <t>31 DE DICIEMBRE DE 2021</t>
  </si>
  <si>
    <t>268 DEL 1 DE ABRIL DE 2012</t>
  </si>
  <si>
    <t>0857675-1</t>
  </si>
  <si>
    <t>9-ABR-2013 A 18.JUL-2013</t>
  </si>
  <si>
    <t>19 A 23</t>
  </si>
  <si>
    <t>03-23-25</t>
  </si>
  <si>
    <t>45 y 46</t>
  </si>
  <si>
    <t>CERTIFICACIONES DE EXPERIENCIA EN CONTRATOS</t>
  </si>
  <si>
    <t>NO PRESENTA</t>
  </si>
  <si>
    <t>130 y 131</t>
  </si>
  <si>
    <t>140 A 146</t>
  </si>
  <si>
    <t>CONTADOR PÚBLICO</t>
  </si>
  <si>
    <t>JAIME OSMA ING</t>
  </si>
  <si>
    <t>SECRETARIA AUXILIAR CONTABLE</t>
  </si>
  <si>
    <t>CONTADORA PÚBLICA EXTERNA</t>
  </si>
  <si>
    <t>PROTESCOL</t>
  </si>
  <si>
    <t>JAIME OSMA L</t>
  </si>
  <si>
    <t>MUNDIAL DE LUJOS</t>
  </si>
  <si>
    <t>ASESORA CONTABLE EXTERNA</t>
  </si>
  <si>
    <t>FUREC</t>
  </si>
  <si>
    <t>AUXILIAR ADMINISTRATIVO</t>
  </si>
  <si>
    <t>GLOBAL</t>
  </si>
  <si>
    <t>ASESOR CONTABLE Y ADMINISTRATIVO</t>
  </si>
  <si>
    <t>EFICACIA</t>
  </si>
  <si>
    <t>RESPONSABLE GERENCIAMIENTO AL CLIENTE</t>
  </si>
  <si>
    <t>MARTHA PATRICIA VASQUEZ OSMA</t>
  </si>
  <si>
    <t>SOLANIYI MARTÍNEZ</t>
  </si>
  <si>
    <t>PSICÓLOGA</t>
  </si>
  <si>
    <t>CINDE</t>
  </si>
  <si>
    <t>ASISTENTE DE PROYECTO</t>
  </si>
  <si>
    <t>SURTIMAX</t>
  </si>
  <si>
    <t>ASISTENTE MANTENIMIENTO</t>
  </si>
  <si>
    <t>SUPER LABORALES S.A.</t>
  </si>
  <si>
    <t>SECRETARIA DE GERENCIA</t>
  </si>
  <si>
    <t>RESPONSABLE TALENTO HUMANO</t>
  </si>
  <si>
    <t>152 A 155</t>
  </si>
  <si>
    <t>LYNDA STELLA ROJAS</t>
  </si>
  <si>
    <t>ADMINISTRADOR DE EMPRESAS</t>
  </si>
  <si>
    <t>DAVIVIR S.A.</t>
  </si>
  <si>
    <t>ASESORA COMERCIAL</t>
  </si>
  <si>
    <t>GERENTE UNIDAD IPV</t>
  </si>
  <si>
    <t>JULIAN PULIDO CASTIBLANCO</t>
  </si>
  <si>
    <t xml:space="preserve">NO PRESENTA </t>
  </si>
  <si>
    <t>177 A 179</t>
  </si>
  <si>
    <t>INGENIERO EN PRODUCCIÓN</t>
  </si>
  <si>
    <t>PGCC LTDA.</t>
  </si>
  <si>
    <t>HOESCH HOHENLINBURG (ALEMANIA)</t>
  </si>
  <si>
    <t>ESPECIALES CONDOR S.A.</t>
  </si>
  <si>
    <t>TECNOPACK LTDA.</t>
  </si>
  <si>
    <t>INMECOLSA S.A.</t>
  </si>
  <si>
    <t>EXTRAS S.A.</t>
  </si>
  <si>
    <t>ASESOR ISO 9001:2000</t>
  </si>
  <si>
    <t>TÉCNICO METALMECÁNICA</t>
  </si>
  <si>
    <t>COORDINADOR DE GESTIÓN DE CALIDAD</t>
  </si>
  <si>
    <t>ASISTENTE DE PLANEACIÓN Y PRODUCCIÓN</t>
  </si>
  <si>
    <t>DIRECTOR DE CALIDAD</t>
  </si>
  <si>
    <t>ANALISTA DE PRODUCTIVIDAD</t>
  </si>
  <si>
    <t>EDGAR ADRIAN ORTÍZ MUÑOZ</t>
  </si>
  <si>
    <t>INGENIERO INDUSTRIAL</t>
  </si>
  <si>
    <t>191 A 193 Y 207</t>
  </si>
  <si>
    <t>FRIGORÍFICO JONGOVITO</t>
  </si>
  <si>
    <t>INCOD LTDA.</t>
  </si>
  <si>
    <t>INGENIERIA Y SERVICIOS LTDA.</t>
  </si>
  <si>
    <t>ASESOR EXTERNO DE CALIDAD</t>
  </si>
  <si>
    <t>INGENIERO INTERVENTOR</t>
  </si>
  <si>
    <t>COORDINADOR DE CALIDAD</t>
  </si>
  <si>
    <t>LIDER NACIONAL DE PRODUCTIVIDAD Y DESARROLLO ORGANIZACIONAL</t>
  </si>
  <si>
    <t>210 Y 211</t>
  </si>
  <si>
    <t>Gestión de procesos administrativos</t>
  </si>
  <si>
    <t>TELEFONICA</t>
  </si>
  <si>
    <t xml:space="preserve">EFICACIA S.A </t>
  </si>
  <si>
    <t>PALMAS DEL CESAR</t>
  </si>
  <si>
    <t>Servicio de outsourcing a través de la linea de servicios:gestión de procesos administrativos y complementarios a la producción, para lo cual empleara el número de personas que sean necesarias en razón a la neceidad del servicio.</t>
  </si>
  <si>
    <t>S</t>
  </si>
  <si>
    <t xml:space="preserve">S </t>
  </si>
  <si>
    <t>NO CUMPLE</t>
  </si>
  <si>
    <t>NO PRESENTAN</t>
  </si>
  <si>
    <t>CÚCUTA</t>
  </si>
  <si>
    <t>MANIZALEZ</t>
  </si>
  <si>
    <t>Asignación del Personal</t>
  </si>
  <si>
    <t>FIRMADOS REPRESENTANTE LEGAL, CONTADOR Y REVISOR FISCAL</t>
  </si>
  <si>
    <t>OFERTA TECNICA ECONÓMICA</t>
  </si>
  <si>
    <t>DOCUMENTOS PARA HABILITACIÓN</t>
  </si>
  <si>
    <t>EXPERIENCIA ACREDITADA O ESPECIFICA CON EL ICFES</t>
  </si>
  <si>
    <t>CONTRATO A PARTIR DEL 08 DE ABRIL DE 2003</t>
  </si>
  <si>
    <t xml:space="preserve">3 DE ABRIL DE 2013 </t>
  </si>
  <si>
    <t>21 DE AGOSTO DE 1991</t>
  </si>
  <si>
    <t>MARCELA LONDOÑO ESTRADA / CARLOS HERNAN PAZ MOSQUERA</t>
  </si>
  <si>
    <t>JESUS OLIDEN TORRES / EDISON ARANTES ROSAS ROJAS</t>
  </si>
  <si>
    <t>CERTIFICADO DEL RUP</t>
  </si>
  <si>
    <t>11 A 13</t>
  </si>
  <si>
    <t>CERTIFICADOS</t>
  </si>
  <si>
    <t>DICTAMINADOS</t>
  </si>
  <si>
    <t>37 A 41</t>
  </si>
  <si>
    <t>CUPO DE CREDITO APROBADO</t>
  </si>
  <si>
    <t xml:space="preserve">SUSCRITO POR </t>
  </si>
  <si>
    <t>REVISOR FISCAL SUPLENTE</t>
  </si>
  <si>
    <t>FOLIO 51</t>
  </si>
  <si>
    <t>CERTIFICADO RUP</t>
  </si>
  <si>
    <t>72 A 74</t>
  </si>
  <si>
    <t>NO INCLUYE</t>
  </si>
  <si>
    <t>SI FOLIO 51</t>
  </si>
  <si>
    <t>78 A 123</t>
  </si>
  <si>
    <r>
      <rPr>
        <b/>
        <sz val="10"/>
        <rFont val="Arial"/>
        <family val="2"/>
      </rPr>
      <t xml:space="preserve">FORMATO 8. </t>
    </r>
    <r>
      <rPr>
        <sz val="10"/>
        <rFont val="Arial"/>
        <family val="2"/>
      </rPr>
      <t xml:space="preserve">OFERTA DE OFICINAS TERRITORIALES </t>
    </r>
  </si>
  <si>
    <t>FORMATO 9. OFERTA INFRAESTRUCTURA PARA CAPACITACIÓN</t>
  </si>
  <si>
    <t>ANTIGÜEDAD MAYOR O IGUAL A CINCO (5) AÑOS</t>
  </si>
  <si>
    <t>El contratista se obliga con el contratante a suministraren forma permanente los servicios de atención integral  a los clientes del contratante, los cuales comprenden entre otros, la gestión de venta de productos y servicios, la recepción de solicitudes, quejas y reclamaciones y actividades back office ( en adelante los servicios), en los términos y condiciones establecidas en este contrato y los documentos que lo integran ( en adelante el contrato) Por su parte, el contratante se obliga a pagar al contratista el precio de los servicios en las condiciones que se establecen en la cláusula 3a- del presente contrato.</t>
  </si>
  <si>
    <t>EVALUACION</t>
  </si>
  <si>
    <t xml:space="preserve">EVALUACION </t>
  </si>
  <si>
    <t>DISTRIBUIDORA RAYCO S.A.</t>
  </si>
  <si>
    <t>OBSERVACIONES</t>
  </si>
  <si>
    <t>IMPRECISA</t>
  </si>
  <si>
    <t xml:space="preserve">CERTIFICACION NO COINCIDE CON EL FORMATO 5 PARA HABILITACION, LA CERTIFICACION NO TIENE FECHA </t>
  </si>
  <si>
    <t xml:space="preserve">CERTIFICACION NO COINCIDE CON EL FORMATO 5 PARA HABILITACION. </t>
  </si>
  <si>
    <t>OFERTA EN MUNICIPIOS</t>
  </si>
  <si>
    <t>Descripción detallada del sistema:</t>
  </si>
  <si>
    <t xml:space="preserve">Detalle de los Modulos </t>
  </si>
  <si>
    <t>CANTIDAD DE MUNICIPIOS</t>
  </si>
  <si>
    <t>MODULO DE AUDITORIA</t>
  </si>
  <si>
    <t xml:space="preserve">AUDITORES ADICIONALES DE CALIDAD </t>
  </si>
  <si>
    <t>PRECIO TOTAL DE LA PROPUESTA INGRESO DOCENTES SIN IVA</t>
  </si>
  <si>
    <t>PRECIO TOTAL DE LA PROPUESTA SABER PRO 1</t>
  </si>
  <si>
    <t>PRECIO TOTAL DE LA PROPUESTA SABER PRO 1 SIN IVA</t>
  </si>
  <si>
    <t>PRECIO TOTAL DE LA PROPUESTA SABER 11 A</t>
  </si>
  <si>
    <t xml:space="preserve">PRECIO TOTAL DE LA PROPUESTA SABER 11 A SIN IVA </t>
  </si>
  <si>
    <t>PRECIO TOTAL DE LA PROPUESTA SABER PRO 2 CORREGIDA</t>
  </si>
  <si>
    <t xml:space="preserve">PRECIO TOTAL DE LA SABER PRO 2 SIN IVA </t>
  </si>
  <si>
    <t>PRECIO TOTAL DE LA PROPUESTA TERCE CORREGIDA</t>
  </si>
  <si>
    <t xml:space="preserve">PRECIO TOTAL DE LA PROPUESTA TERCE SIN IVA </t>
  </si>
  <si>
    <t>DESCRIPCION DETALLADA DEL SISTEMA</t>
  </si>
  <si>
    <t>PROPUESTA DE MENOR VALOR</t>
  </si>
  <si>
    <t xml:space="preserve">PROPUESTA </t>
  </si>
  <si>
    <t>PUNTAJE MAXIMO</t>
  </si>
  <si>
    <t>PUNTAJE OFERTA</t>
  </si>
  <si>
    <t>CARECE DE CERTIFICACION</t>
  </si>
  <si>
    <t xml:space="preserve">NO CUMPLE CARGO - NO TIENE CERTIFICACION </t>
  </si>
  <si>
    <t xml:space="preserve">NO TIENE EXPERIENCIAS ANTERIORES CON EL ICFES </t>
  </si>
  <si>
    <r>
      <t>NO</t>
    </r>
    <r>
      <rPr>
        <b/>
        <sz val="14"/>
        <rFont val="Arial"/>
        <family val="2"/>
      </rPr>
      <t>NO HAY LUGAR A DESCUENTO DE PUNTOS POR ESTE CONCEPTO</t>
    </r>
  </si>
  <si>
    <t>CUADRO No. 6 A</t>
  </si>
  <si>
    <t>Descripción del proceso</t>
  </si>
  <si>
    <t>El plan operativo presentado debe mejorarse para la ejecución del contrato  en aspectos como organización, flujos de información y cadena de mando</t>
  </si>
  <si>
    <t>CUADRO No. 6 B</t>
  </si>
  <si>
    <t>CUADRO No. 6 C</t>
  </si>
  <si>
    <t>CARTA DE COMPROMISO</t>
  </si>
  <si>
    <t>EL CARGO NO CORRESPONDE</t>
  </si>
  <si>
    <t>ANTES DE GRADO</t>
  </si>
  <si>
    <t>NO SE ASIGNA CALIFICACION TOTALPOR ESTAR INHABILITADA</t>
  </si>
  <si>
    <t xml:space="preserve">CONTENIDO </t>
  </si>
</sst>
</file>

<file path=xl/styles.xml><?xml version="1.0" encoding="utf-8"?>
<styleSheet xmlns="http://schemas.openxmlformats.org/spreadsheetml/2006/main">
  <numFmts count="4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\ _P_t_s_-;\-* #,##0\ _P_t_s_-;_-* &quot;-&quot;\ _P_t_s_-;_-@_-"/>
    <numFmt numFmtId="169" formatCode="_-* #,##0.00\ &quot;Pts&quot;_-;\-* #,##0.00\ &quot;Pts&quot;_-;_-* &quot;-&quot;??\ &quot;Pts&quot;_-;_-@_-"/>
    <numFmt numFmtId="170" formatCode="_-* #,##0.00\ _P_t_s_-;\-* #,##0.00\ _P_t_s_-;_-* &quot;-&quot;??\ _P_t_s_-;_-@_-"/>
    <numFmt numFmtId="171" formatCode="d\-mmm\-yy"/>
    <numFmt numFmtId="172" formatCode="_-* #,##0\ _p_t_a_-;\-* #,##0\ _p_t_a_-;_-* &quot;-&quot;\ _p_t_a_-;_-@_-"/>
    <numFmt numFmtId="173" formatCode="0.0"/>
    <numFmt numFmtId="174" formatCode="_ * #,##0.0_ ;_ * \-#,##0.0_ ;_ * &quot;-&quot;_ ;_ @_ "/>
    <numFmt numFmtId="175" formatCode="&quot;$&quot;\ #,##0.00"/>
    <numFmt numFmtId="176" formatCode="_-* #,##0.00\ [$€]_-;\-* #,##0.00\ [$€]_-;_-* &quot;-&quot;??\ [$€]_-;_-@_-"/>
    <numFmt numFmtId="177" formatCode="#,##0_ ;\-#,##0\ "/>
    <numFmt numFmtId="178" formatCode="[$-C0A]d\-mmm\-yy;@"/>
    <numFmt numFmtId="179" formatCode="[$$-240A]\ #,##0.00"/>
    <numFmt numFmtId="180" formatCode="0;[Red]0"/>
    <numFmt numFmtId="181" formatCode="0.0000"/>
    <numFmt numFmtId="182" formatCode="0.000"/>
    <numFmt numFmtId="183" formatCode="#,##0.0"/>
    <numFmt numFmtId="184" formatCode="_-* #,##0\ _P_t_s_-;\-* #,##0\ _P_t_s_-;_-* &quot;-&quot;??\ _P_t_s_-;_-@_-"/>
    <numFmt numFmtId="185" formatCode="_-* #,##0\ _€_-;\-* #,##0\ _€_-;_-* &quot;-&quot;??\ _€_-;_-@_-"/>
    <numFmt numFmtId="186" formatCode="#,##0.0000"/>
    <numFmt numFmtId="187" formatCode="##0"/>
    <numFmt numFmtId="188" formatCode="0.00%;\-0.00%;&quot;&quot;"/>
    <numFmt numFmtId="189" formatCode="&quot;$&quot;#,##0\ ;\(&quot;$&quot;#,##0\)"/>
    <numFmt numFmtId="190" formatCode="\(0%\)"/>
    <numFmt numFmtId="191" formatCode="_ [$€-2]\ * #,##0.00_ ;_ [$€-2]\ * \-#,##0.00_ ;_ [$€-2]\ * &quot;-&quot;??_ "/>
    <numFmt numFmtId="192" formatCode="d\ \d\e\ mmmm\ \d\e\ yyyy"/>
    <numFmt numFmtId="193" formatCode="000\°00&quot;´&quot;00&quot;´´&quot;"/>
    <numFmt numFmtId="194" formatCode="0%;\-0%;&quot;&quot;"/>
    <numFmt numFmtId="195" formatCode="#0&quot;.&quot;000&quot;´&quot;000&quot;.&quot;000"/>
    <numFmt numFmtId="196" formatCode="##0&quot;.&quot;000"/>
    <numFmt numFmtId="197" formatCode="_ &quot;$&quot;\ * #,##0_ ;_ &quot;$&quot;\ * \-#,##0_ ;_ &quot;$&quot;\ * &quot;-&quot;_ ;_ @_ "/>
    <numFmt numFmtId="198" formatCode="_-* #,##0.00\ _P_t_a_-;\-* #,##0.00\ _P_t_a_-;_-* &quot;-&quot;??\ _P_t_a_-;_-@_-"/>
    <numFmt numFmtId="199" formatCode="#.##0.00\ &quot;€&quot;;[Red]\-#.##0.00\ &quot;€&quot;"/>
    <numFmt numFmtId="200" formatCode="##0&quot;´&quot;000&quot;.&quot;000"/>
    <numFmt numFmtId="201" formatCode="_ &quot;$&quot;* #,##0.00_ ;_ &quot;$&quot;* \-#,##0.00_ ;_ &quot;$&quot;* &quot;-&quot;??_ ;_ @_ "/>
    <numFmt numFmtId="202" formatCode="#.##\ \K\g"/>
    <numFmt numFmtId="203" formatCode="_ &quot;$&quot;\ * #,##0.00_ ;_ &quot;$&quot;\ * \-#,##0.00_ ;_ &quot;$&quot;\ * &quot;-&quot;??_ ;_ @_ "/>
    <numFmt numFmtId="204" formatCode="&quot;$&quot;\ #,##0.00;[Red]&quot;$&quot;\ \-#,##0.00"/>
    <numFmt numFmtId="205" formatCode="_(* #,##0.0_);_(* \(#,##0.0\);_(* &quot;-&quot;??_);_(@_)"/>
    <numFmt numFmtId="206" formatCode="#0&quot;.&quot;"/>
    <numFmt numFmtId="207" formatCode="0.0%;\-0.0%;&quot;&quot;"/>
    <numFmt numFmtId="208" formatCode="0.000000%"/>
  </numFmts>
  <fonts count="6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59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2" borderId="0" applyNumberFormat="0" applyBorder="0" applyAlignment="0" applyProtection="0"/>
    <xf numFmtId="0" fontId="24" fillId="9" borderId="0" applyNumberFormat="0" applyBorder="0" applyAlignment="0" applyProtection="0"/>
    <xf numFmtId="0" fontId="24" fillId="3" borderId="0" applyNumberFormat="0" applyBorder="0" applyAlignment="0" applyProtection="0"/>
    <xf numFmtId="0" fontId="24" fillId="10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2" fontId="2" fillId="0" borderId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15" borderId="0" applyNumberFormat="0" applyBorder="0" applyAlignment="0" applyProtection="0"/>
    <xf numFmtId="0" fontId="25" fillId="6" borderId="0" applyNumberFormat="0" applyBorder="0" applyAlignment="0" applyProtection="0"/>
    <xf numFmtId="0" fontId="25" fillId="16" borderId="0" applyNumberFormat="0" applyBorder="0" applyAlignment="0" applyProtection="0"/>
    <xf numFmtId="0" fontId="25" fillId="9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32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47" fillId="22" borderId="1" applyNumberFormat="0" applyAlignment="0" applyProtection="0"/>
    <xf numFmtId="0" fontId="27" fillId="23" borderId="1" applyNumberFormat="0" applyAlignment="0" applyProtection="0"/>
    <xf numFmtId="0" fontId="47" fillId="22" borderId="1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9" fillId="0" borderId="3" applyNumberFormat="0" applyFill="0" applyAlignment="0" applyProtection="0"/>
    <xf numFmtId="0" fontId="48" fillId="0" borderId="4" applyNumberFormat="0" applyFill="0" applyAlignment="0" applyProtection="0"/>
    <xf numFmtId="0" fontId="28" fillId="24" borderId="2" applyNumberFormat="0" applyAlignment="0" applyProtection="0"/>
    <xf numFmtId="187" fontId="23" fillId="0" borderId="5">
      <alignment horizontal="right"/>
    </xf>
    <xf numFmtId="2" fontId="23" fillId="0" borderId="0"/>
    <xf numFmtId="182" fontId="23" fillId="0" borderId="0"/>
    <xf numFmtId="181" fontId="22" fillId="0" borderId="0"/>
    <xf numFmtId="187" fontId="23" fillId="0" borderId="5">
      <alignment horizontal="right"/>
    </xf>
    <xf numFmtId="184" fontId="2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188" fontId="2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9" fontId="54" fillId="0" borderId="0" applyFont="0" applyFill="0" applyBorder="0" applyAlignment="0" applyProtection="0"/>
    <xf numFmtId="190" fontId="2" fillId="0" borderId="0">
      <protection locked="0"/>
    </xf>
    <xf numFmtId="0" fontId="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36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31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1" fontId="2" fillId="0" borderId="0"/>
    <xf numFmtId="0" fontId="31" fillId="13" borderId="1" applyNumberFormat="0" applyAlignment="0" applyProtection="0"/>
    <xf numFmtId="0" fontId="31" fillId="7" borderId="1" applyNumberFormat="0" applyAlignment="0" applyProtection="0"/>
    <xf numFmtId="0" fontId="56" fillId="0" borderId="0">
      <alignment vertical="top"/>
    </xf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" fontId="57" fillId="0" borderId="0">
      <protection locked="0"/>
    </xf>
    <xf numFmtId="4" fontId="57" fillId="0" borderId="0">
      <protection locked="0"/>
    </xf>
    <xf numFmtId="4" fontId="58" fillId="0" borderId="0">
      <protection locked="0"/>
    </xf>
    <xf numFmtId="4" fontId="57" fillId="0" borderId="0">
      <protection locked="0"/>
    </xf>
    <xf numFmtId="4" fontId="57" fillId="0" borderId="0">
      <protection locked="0"/>
    </xf>
    <xf numFmtId="4" fontId="57" fillId="0" borderId="0">
      <protection locked="0"/>
    </xf>
    <xf numFmtId="4" fontId="58" fillId="0" borderId="0">
      <protection locked="0"/>
    </xf>
    <xf numFmtId="192" fontId="2" fillId="0" borderId="0">
      <protection locked="0"/>
    </xf>
    <xf numFmtId="0" fontId="26" fillId="4" borderId="0" applyNumberFormat="0" applyBorder="0" applyAlignment="0" applyProtection="0"/>
    <xf numFmtId="193" fontId="2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9" fillId="0" borderId="6" applyNumberFormat="0" applyFill="0" applyAlignment="0" applyProtection="0"/>
    <xf numFmtId="0" fontId="49" fillId="0" borderId="0" applyNumberFormat="0" applyFill="0" applyBorder="0" applyAlignment="0" applyProtection="0"/>
    <xf numFmtId="194" fontId="2" fillId="0" borderId="0">
      <protection locked="0"/>
    </xf>
    <xf numFmtId="194" fontId="2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31" fillId="7" borderId="1" applyNumberFormat="0" applyAlignment="0" applyProtection="0"/>
    <xf numFmtId="0" fontId="48" fillId="0" borderId="4" applyNumberFormat="0" applyFill="0" applyAlignment="0" applyProtection="0"/>
    <xf numFmtId="195" fontId="23" fillId="0" borderId="0">
      <alignment horizontal="right"/>
    </xf>
    <xf numFmtId="196" fontId="23" fillId="0" borderId="0" applyFont="0" applyFill="0" applyBorder="0" applyAlignment="0">
      <alignment horizontal="center"/>
    </xf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00" fontId="23" fillId="0" borderId="0">
      <alignment horizontal="right"/>
    </xf>
    <xf numFmtId="169" fontId="2" fillId="0" borderId="0" applyFont="0" applyFill="0" applyBorder="0" applyAlignment="0" applyProtection="0"/>
    <xf numFmtId="179" fontId="23" fillId="0" borderId="7"/>
    <xf numFmtId="201" fontId="2" fillId="0" borderId="0"/>
    <xf numFmtId="202" fontId="2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33" fillId="13" borderId="0" applyNumberFormat="0" applyBorder="0" applyAlignment="0" applyProtection="0"/>
    <xf numFmtId="0" fontId="50" fillId="13" borderId="0" applyNumberFormat="0" applyBorder="0" applyAlignment="0" applyProtection="0"/>
    <xf numFmtId="206" fontId="23" fillId="0" borderId="0" applyFont="0" applyFill="0" applyBorder="0" applyAlignment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ill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2" fillId="10" borderId="8" applyNumberFormat="0" applyFont="0" applyAlignment="0" applyProtection="0"/>
    <xf numFmtId="0" fontId="2" fillId="10" borderId="8" applyNumberFormat="0" applyFont="0" applyAlignment="0" applyProtection="0"/>
    <xf numFmtId="0" fontId="24" fillId="10" borderId="8" applyNumberFormat="0" applyFont="0" applyAlignment="0" applyProtection="0"/>
    <xf numFmtId="0" fontId="34" fillId="22" borderId="9" applyNumberFormat="0" applyAlignment="0" applyProtection="0"/>
    <xf numFmtId="0" fontId="55" fillId="0" borderId="0"/>
    <xf numFmtId="207" fontId="2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23" borderId="9" applyNumberFormat="0" applyAlignment="0" applyProtection="0"/>
    <xf numFmtId="0" fontId="34" fillId="22" borderId="9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9" fontId="3" fillId="0" borderId="0">
      <alignment horizontal="center" vertical="center"/>
    </xf>
    <xf numFmtId="0" fontId="37" fillId="0" borderId="10" applyNumberFormat="0" applyFill="0" applyAlignment="0" applyProtection="0"/>
    <xf numFmtId="0" fontId="52" fillId="0" borderId="11" applyNumberFormat="0" applyFill="0" applyAlignment="0" applyProtection="0"/>
    <xf numFmtId="0" fontId="38" fillId="0" borderId="12" applyNumberFormat="0" applyFill="0" applyAlignment="0" applyProtection="0"/>
    <xf numFmtId="0" fontId="53" fillId="0" borderId="13" applyNumberFormat="0" applyFill="0" applyAlignment="0" applyProtection="0"/>
    <xf numFmtId="0" fontId="30" fillId="0" borderId="14" applyNumberFormat="0" applyFill="0" applyAlignment="0" applyProtection="0"/>
    <xf numFmtId="0" fontId="49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4" fontId="2" fillId="0" borderId="15">
      <protection locked="0"/>
    </xf>
    <xf numFmtId="0" fontId="39" fillId="0" borderId="16" applyNumberFormat="0" applyFill="0" applyAlignment="0" applyProtection="0"/>
    <xf numFmtId="0" fontId="29" fillId="0" borderId="0" applyNumberFormat="0" applyFill="0" applyBorder="0" applyAlignment="0" applyProtection="0"/>
  </cellStyleXfs>
  <cellXfs count="916">
    <xf numFmtId="0" fontId="0" fillId="0" borderId="0" xfId="0"/>
    <xf numFmtId="0" fontId="2" fillId="0" borderId="0" xfId="0" applyFont="1"/>
    <xf numFmtId="0" fontId="1" fillId="0" borderId="17" xfId="0" applyFont="1" applyBorder="1" applyAlignment="1">
      <alignment horizontal="centerContinuous"/>
    </xf>
    <xf numFmtId="0" fontId="1" fillId="0" borderId="18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172" fontId="10" fillId="0" borderId="0" xfId="288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4" fontId="0" fillId="0" borderId="0" xfId="0" applyNumberFormat="1" applyAlignment="1">
      <alignment horizontal="left" vertical="center"/>
    </xf>
    <xf numFmtId="172" fontId="2" fillId="0" borderId="0" xfId="288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8" fillId="0" borderId="20" xfId="0" applyFont="1" applyBorder="1" applyAlignment="1">
      <alignment horizontal="centerContinuous"/>
    </xf>
    <xf numFmtId="15" fontId="4" fillId="0" borderId="0" xfId="0" applyNumberFormat="1" applyFont="1"/>
    <xf numFmtId="0" fontId="7" fillId="0" borderId="22" xfId="0" applyFont="1" applyBorder="1" applyAlignment="1">
      <alignment horizontal="center" vertical="center" wrapText="1"/>
    </xf>
    <xf numFmtId="170" fontId="11" fillId="0" borderId="0" xfId="254" applyFont="1"/>
    <xf numFmtId="0" fontId="6" fillId="0" borderId="23" xfId="0" applyFont="1" applyBorder="1" applyAlignment="1">
      <alignment horizontal="left"/>
    </xf>
    <xf numFmtId="0" fontId="7" fillId="0" borderId="23" xfId="0" quotePrefix="1" applyFont="1" applyBorder="1" applyAlignment="1">
      <alignment horizontal="left"/>
    </xf>
    <xf numFmtId="0" fontId="6" fillId="0" borderId="23" xfId="0" applyFont="1" applyBorder="1"/>
    <xf numFmtId="0" fontId="6" fillId="0" borderId="23" xfId="0" applyFont="1" applyBorder="1" applyAlignment="1">
      <alignment vertical="center" wrapText="1"/>
    </xf>
    <xf numFmtId="0" fontId="6" fillId="0" borderId="23" xfId="0" quotePrefix="1" applyFont="1" applyBorder="1" applyAlignment="1">
      <alignment horizontal="left"/>
    </xf>
    <xf numFmtId="0" fontId="7" fillId="0" borderId="23" xfId="0" quotePrefix="1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3" xfId="0" quotePrefix="1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justify"/>
    </xf>
    <xf numFmtId="0" fontId="5" fillId="0" borderId="27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3" xfId="0" applyNumberFormat="1" applyFon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0" fontId="5" fillId="0" borderId="23" xfId="0" applyFont="1" applyBorder="1"/>
    <xf numFmtId="0" fontId="5" fillId="0" borderId="23" xfId="0" quotePrefix="1" applyFont="1" applyBorder="1" applyAlignment="1">
      <alignment horizontal="left"/>
    </xf>
    <xf numFmtId="0" fontId="4" fillId="0" borderId="23" xfId="0" applyFont="1" applyBorder="1"/>
    <xf numFmtId="3" fontId="4" fillId="38" borderId="23" xfId="0" applyNumberFormat="1" applyFont="1" applyFill="1" applyBorder="1" applyAlignment="1">
      <alignment horizontal="center"/>
    </xf>
    <xf numFmtId="3" fontId="4" fillId="38" borderId="28" xfId="0" applyNumberFormat="1" applyFont="1" applyFill="1" applyBorder="1" applyAlignment="1">
      <alignment horizontal="center"/>
    </xf>
    <xf numFmtId="0" fontId="4" fillId="0" borderId="29" xfId="0" applyFont="1" applyBorder="1"/>
    <xf numFmtId="0" fontId="4" fillId="0" borderId="24" xfId="0" applyFont="1" applyBorder="1"/>
    <xf numFmtId="0" fontId="7" fillId="0" borderId="30" xfId="0" applyFont="1" applyBorder="1" applyAlignment="1">
      <alignment horizontal="center" vertical="center" wrapText="1"/>
    </xf>
    <xf numFmtId="0" fontId="0" fillId="0" borderId="0" xfId="0" applyFill="1"/>
    <xf numFmtId="0" fontId="3" fillId="0" borderId="31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4" fillId="0" borderId="0" xfId="0" applyFont="1"/>
    <xf numFmtId="0" fontId="12" fillId="0" borderId="0" xfId="0" applyFont="1"/>
    <xf numFmtId="0" fontId="16" fillId="0" borderId="0" xfId="0" applyFont="1"/>
    <xf numFmtId="0" fontId="14" fillId="0" borderId="20" xfId="0" applyFont="1" applyBorder="1"/>
    <xf numFmtId="0" fontId="6" fillId="0" borderId="2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3" fontId="6" fillId="0" borderId="23" xfId="0" applyNumberFormat="1" applyFont="1" applyBorder="1" applyAlignment="1">
      <alignment horizontal="left" vertical="center"/>
    </xf>
    <xf numFmtId="3" fontId="6" fillId="0" borderId="28" xfId="0" applyNumberFormat="1" applyFont="1" applyBorder="1" applyAlignment="1">
      <alignment horizontal="left" vertical="center"/>
    </xf>
    <xf numFmtId="171" fontId="6" fillId="0" borderId="28" xfId="0" applyNumberFormat="1" applyFont="1" applyBorder="1" applyAlignment="1">
      <alignment horizontal="left" vertical="center"/>
    </xf>
    <xf numFmtId="175" fontId="6" fillId="0" borderId="28" xfId="255" applyNumberFormat="1" applyFont="1" applyBorder="1" applyAlignment="1">
      <alignment horizontal="left" vertical="center"/>
    </xf>
    <xf numFmtId="170" fontId="14" fillId="0" borderId="0" xfId="254" applyFont="1"/>
    <xf numFmtId="0" fontId="14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/>
    <xf numFmtId="3" fontId="5" fillId="0" borderId="23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9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14" fillId="0" borderId="21" xfId="0" applyFont="1" applyBorder="1"/>
    <xf numFmtId="0" fontId="6" fillId="0" borderId="23" xfId="0" applyFont="1" applyBorder="1" applyAlignment="1">
      <alignment horizontal="center" wrapText="1"/>
    </xf>
    <xf numFmtId="3" fontId="4" fillId="38" borderId="38" xfId="0" applyNumberFormat="1" applyFont="1" applyFill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10" fontId="5" fillId="0" borderId="38" xfId="0" applyNumberFormat="1" applyFont="1" applyBorder="1" applyAlignment="1">
      <alignment horizontal="right"/>
    </xf>
    <xf numFmtId="0" fontId="6" fillId="0" borderId="28" xfId="0" applyFont="1" applyBorder="1"/>
    <xf numFmtId="9" fontId="5" fillId="0" borderId="41" xfId="0" applyNumberFormat="1" applyFont="1" applyBorder="1" applyAlignment="1">
      <alignment horizontal="center"/>
    </xf>
    <xf numFmtId="4" fontId="5" fillId="0" borderId="28" xfId="0" applyNumberFormat="1" applyFont="1" applyFill="1" applyBorder="1" applyAlignment="1">
      <alignment horizontal="right"/>
    </xf>
    <xf numFmtId="4" fontId="5" fillId="0" borderId="28" xfId="0" quotePrefix="1" applyNumberFormat="1" applyFont="1" applyFill="1" applyBorder="1" applyAlignment="1">
      <alignment horizontal="right"/>
    </xf>
    <xf numFmtId="3" fontId="5" fillId="0" borderId="28" xfId="0" applyNumberFormat="1" applyFont="1" applyBorder="1" applyAlignment="1">
      <alignment horizontal="right" vertical="top" wrapText="1"/>
    </xf>
    <xf numFmtId="0" fontId="2" fillId="0" borderId="31" xfId="0" applyFont="1" applyFill="1" applyBorder="1" applyAlignment="1">
      <alignment horizontal="left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0" fontId="7" fillId="39" borderId="43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23" xfId="0" applyFont="1" applyFill="1" applyBorder="1" applyAlignment="1">
      <alignment horizontal="left"/>
    </xf>
    <xf numFmtId="0" fontId="3" fillId="39" borderId="44" xfId="0" applyFont="1" applyFill="1" applyBorder="1" applyAlignment="1">
      <alignment horizontal="left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/>
    </xf>
    <xf numFmtId="0" fontId="16" fillId="0" borderId="47" xfId="0" applyFont="1" applyBorder="1"/>
    <xf numFmtId="0" fontId="14" fillId="0" borderId="47" xfId="0" applyFont="1" applyBorder="1"/>
    <xf numFmtId="0" fontId="7" fillId="0" borderId="26" xfId="0" quotePrefix="1" applyFont="1" applyBorder="1" applyAlignment="1">
      <alignment horizontal="left"/>
    </xf>
    <xf numFmtId="175" fontId="6" fillId="0" borderId="23" xfId="255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15" fontId="6" fillId="0" borderId="23" xfId="0" applyNumberFormat="1" applyFont="1" applyBorder="1" applyAlignment="1">
      <alignment horizontal="left" vertical="center" wrapText="1"/>
    </xf>
    <xf numFmtId="171" fontId="6" fillId="0" borderId="23" xfId="0" applyNumberFormat="1" applyFont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71" fontId="2" fillId="0" borderId="31" xfId="0" quotePrefix="1" applyNumberFormat="1" applyFont="1" applyBorder="1" applyAlignment="1">
      <alignment horizontal="center" vertical="center" wrapText="1"/>
    </xf>
    <xf numFmtId="171" fontId="2" fillId="0" borderId="31" xfId="0" quotePrefix="1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174" fontId="2" fillId="0" borderId="31" xfId="288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left"/>
    </xf>
    <xf numFmtId="0" fontId="4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0" xfId="0" applyFont="1" applyBorder="1"/>
    <xf numFmtId="0" fontId="6" fillId="0" borderId="23" xfId="0" applyFont="1" applyFill="1" applyBorder="1"/>
    <xf numFmtId="0" fontId="2" fillId="0" borderId="0" xfId="0" applyFont="1" applyAlignment="1">
      <alignment horizontal="center"/>
    </xf>
    <xf numFmtId="0" fontId="7" fillId="39" borderId="53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" fontId="14" fillId="0" borderId="0" xfId="254" applyNumberFormat="1" applyFont="1" applyAlignment="1">
      <alignment horizontal="left"/>
    </xf>
    <xf numFmtId="0" fontId="7" fillId="0" borderId="23" xfId="0" applyFont="1" applyBorder="1" applyAlignment="1">
      <alignment vertical="center" wrapText="1"/>
    </xf>
    <xf numFmtId="0" fontId="7" fillId="0" borderId="44" xfId="0" quotePrefix="1" applyFont="1" applyBorder="1" applyAlignment="1">
      <alignment horizontal="left"/>
    </xf>
    <xf numFmtId="175" fontId="6" fillId="0" borderId="23" xfId="426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254" applyNumberFormat="1" applyFont="1" applyAlignment="1">
      <alignment horizontal="left"/>
    </xf>
    <xf numFmtId="0" fontId="4" fillId="0" borderId="54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/>
    </xf>
    <xf numFmtId="15" fontId="5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justify" vertical="top"/>
    </xf>
    <xf numFmtId="0" fontId="8" fillId="0" borderId="55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center"/>
    </xf>
    <xf numFmtId="0" fontId="6" fillId="0" borderId="23" xfId="0" quotePrefix="1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/>
    </xf>
    <xf numFmtId="0" fontId="8" fillId="0" borderId="48" xfId="0" applyFont="1" applyBorder="1" applyAlignment="1"/>
    <xf numFmtId="0" fontId="3" fillId="0" borderId="5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3" fillId="39" borderId="61" xfId="0" applyFont="1" applyFill="1" applyBorder="1" applyAlignment="1">
      <alignment horizontal="center"/>
    </xf>
    <xf numFmtId="0" fontId="3" fillId="39" borderId="62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27" xfId="0" applyFont="1" applyBorder="1" applyAlignment="1">
      <alignment horizontal="right"/>
    </xf>
    <xf numFmtId="0" fontId="3" fillId="0" borderId="49" xfId="0" applyFont="1" applyBorder="1" applyAlignment="1">
      <alignment horizontal="right"/>
    </xf>
    <xf numFmtId="0" fontId="2" fillId="0" borderId="63" xfId="0" applyFont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3" fillId="0" borderId="65" xfId="0" applyFont="1" applyBorder="1" applyAlignment="1">
      <alignment horizontal="right"/>
    </xf>
    <xf numFmtId="0" fontId="2" fillId="0" borderId="66" xfId="0" applyFont="1" applyFill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68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3" fontId="6" fillId="0" borderId="23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wrapText="1"/>
    </xf>
    <xf numFmtId="178" fontId="6" fillId="0" borderId="28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179" fontId="6" fillId="0" borderId="28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3" fillId="0" borderId="69" xfId="0" applyFont="1" applyBorder="1" applyAlignment="1">
      <alignment horizontal="left"/>
    </xf>
    <xf numFmtId="0" fontId="3" fillId="0" borderId="3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9" fontId="5" fillId="0" borderId="26" xfId="0" applyNumberFormat="1" applyFont="1" applyBorder="1" applyAlignment="1">
      <alignment horizontal="center"/>
    </xf>
    <xf numFmtId="4" fontId="5" fillId="0" borderId="23" xfId="0" applyNumberFormat="1" applyFont="1" applyFill="1" applyBorder="1" applyAlignment="1">
      <alignment horizontal="right"/>
    </xf>
    <xf numFmtId="4" fontId="5" fillId="0" borderId="23" xfId="0" quotePrefix="1" applyNumberFormat="1" applyFont="1" applyFill="1" applyBorder="1" applyAlignment="1">
      <alignment horizontal="right"/>
    </xf>
    <xf numFmtId="10" fontId="5" fillId="0" borderId="23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4" fontId="5" fillId="0" borderId="71" xfId="0" applyNumberFormat="1" applyFont="1" applyBorder="1" applyAlignment="1">
      <alignment horizontal="right"/>
    </xf>
    <xf numFmtId="0" fontId="8" fillId="0" borderId="72" xfId="0" applyFont="1" applyBorder="1" applyAlignment="1">
      <alignment horizontal="left" vertical="center"/>
    </xf>
    <xf numFmtId="180" fontId="5" fillId="0" borderId="5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center" wrapText="1"/>
    </xf>
    <xf numFmtId="15" fontId="6" fillId="0" borderId="7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74" xfId="0" applyFont="1" applyFill="1" applyBorder="1" applyAlignment="1">
      <alignment horizontal="left" vertical="center" wrapText="1"/>
    </xf>
    <xf numFmtId="171" fontId="2" fillId="0" borderId="56" xfId="0" applyNumberFormat="1" applyFont="1" applyBorder="1" applyAlignment="1">
      <alignment horizontal="center" vertical="center" wrapText="1"/>
    </xf>
    <xf numFmtId="171" fontId="2" fillId="0" borderId="56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174" fontId="2" fillId="0" borderId="56" xfId="288" applyNumberFormat="1" applyFont="1" applyBorder="1" applyAlignment="1">
      <alignment horizontal="center" vertical="center"/>
    </xf>
    <xf numFmtId="4" fontId="2" fillId="0" borderId="75" xfId="0" applyNumberFormat="1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left" vertical="center" wrapText="1"/>
    </xf>
    <xf numFmtId="171" fontId="2" fillId="0" borderId="57" xfId="0" applyNumberFormat="1" applyFont="1" applyBorder="1" applyAlignment="1">
      <alignment horizontal="center" vertical="center" wrapText="1"/>
    </xf>
    <xf numFmtId="171" fontId="2" fillId="0" borderId="57" xfId="0" applyNumberFormat="1" applyFont="1" applyFill="1" applyBorder="1" applyAlignment="1">
      <alignment horizontal="center" vertical="center"/>
    </xf>
    <xf numFmtId="4" fontId="2" fillId="0" borderId="57" xfId="0" applyNumberFormat="1" applyFont="1" applyFill="1" applyBorder="1" applyAlignment="1">
      <alignment horizontal="center" vertical="center"/>
    </xf>
    <xf numFmtId="174" fontId="2" fillId="0" borderId="57" xfId="288" applyNumberFormat="1" applyFont="1" applyBorder="1" applyAlignment="1">
      <alignment horizontal="center" vertical="center"/>
    </xf>
    <xf numFmtId="4" fontId="2" fillId="0" borderId="7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6" fillId="0" borderId="7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49" xfId="0" applyFont="1" applyBorder="1" applyAlignment="1">
      <alignment horizontal="center"/>
    </xf>
    <xf numFmtId="3" fontId="41" fillId="40" borderId="78" xfId="0" applyNumberFormat="1" applyFont="1" applyFill="1" applyBorder="1" applyAlignment="1">
      <alignment horizontal="center" wrapText="1"/>
    </xf>
    <xf numFmtId="0" fontId="8" fillId="0" borderId="72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/>
    </xf>
    <xf numFmtId="0" fontId="4" fillId="41" borderId="79" xfId="0" applyFont="1" applyFill="1" applyBorder="1" applyAlignment="1"/>
    <xf numFmtId="0" fontId="4" fillId="41" borderId="28" xfId="0" applyFont="1" applyFill="1" applyBorder="1" applyAlignment="1"/>
    <xf numFmtId="0" fontId="3" fillId="0" borderId="18" xfId="0" applyFont="1" applyBorder="1" applyAlignment="1">
      <alignment horizontal="centerContinuous"/>
    </xf>
    <xf numFmtId="0" fontId="5" fillId="41" borderId="80" xfId="0" applyFont="1" applyFill="1" applyBorder="1" applyAlignment="1">
      <alignment horizontal="left"/>
    </xf>
    <xf numFmtId="0" fontId="5" fillId="41" borderId="61" xfId="0" applyFont="1" applyFill="1" applyBorder="1" applyAlignment="1">
      <alignment horizontal="left"/>
    </xf>
    <xf numFmtId="0" fontId="5" fillId="41" borderId="27" xfId="0" applyFont="1" applyFill="1" applyBorder="1" applyAlignment="1">
      <alignment horizontal="left"/>
    </xf>
    <xf numFmtId="0" fontId="5" fillId="41" borderId="27" xfId="0" applyFont="1" applyFill="1" applyBorder="1" applyAlignment="1">
      <alignment horizontal="left" wrapText="1"/>
    </xf>
    <xf numFmtId="0" fontId="13" fillId="0" borderId="20" xfId="0" applyFont="1" applyBorder="1" applyAlignment="1">
      <alignment horizontal="center" vertical="center" wrapText="1"/>
    </xf>
    <xf numFmtId="0" fontId="7" fillId="39" borderId="82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left" vertical="center" wrapText="1"/>
    </xf>
    <xf numFmtId="179" fontId="6" fillId="0" borderId="28" xfId="426" applyNumberFormat="1" applyFont="1" applyBorder="1" applyAlignment="1">
      <alignment horizontal="left" vertical="center"/>
    </xf>
    <xf numFmtId="178" fontId="6" fillId="0" borderId="23" xfId="0" applyNumberFormat="1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3" fontId="6" fillId="0" borderId="28" xfId="0" applyNumberFormat="1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/>
    </xf>
    <xf numFmtId="178" fontId="6" fillId="0" borderId="28" xfId="0" applyNumberFormat="1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6" fillId="0" borderId="28" xfId="0" applyFont="1" applyBorder="1" applyAlignment="1">
      <alignment horizont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0" fontId="7" fillId="0" borderId="48" xfId="0" applyFont="1" applyBorder="1" applyAlignment="1">
      <alignment horizontal="left"/>
    </xf>
    <xf numFmtId="9" fontId="42" fillId="0" borderId="26" xfId="0" applyNumberFormat="1" applyFont="1" applyBorder="1" applyAlignment="1">
      <alignment horizontal="center"/>
    </xf>
    <xf numFmtId="4" fontId="42" fillId="0" borderId="23" xfId="0" applyNumberFormat="1" applyFont="1" applyFill="1" applyBorder="1" applyAlignment="1">
      <alignment horizontal="right"/>
    </xf>
    <xf numFmtId="4" fontId="42" fillId="0" borderId="23" xfId="0" quotePrefix="1" applyNumberFormat="1" applyFont="1" applyFill="1" applyBorder="1" applyAlignment="1">
      <alignment horizontal="right"/>
    </xf>
    <xf numFmtId="0" fontId="8" fillId="0" borderId="83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8" fillId="0" borderId="8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/>
    <xf numFmtId="0" fontId="20" fillId="0" borderId="2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4" fontId="7" fillId="41" borderId="28" xfId="0" applyNumberFormat="1" applyFont="1" applyFill="1" applyBorder="1" applyAlignment="1">
      <alignment horizontal="center"/>
    </xf>
    <xf numFmtId="4" fontId="7" fillId="41" borderId="85" xfId="0" applyNumberFormat="1" applyFont="1" applyFill="1" applyBorder="1" applyAlignment="1">
      <alignment horizontal="center"/>
    </xf>
    <xf numFmtId="178" fontId="6" fillId="0" borderId="23" xfId="0" applyNumberFormat="1" applyFont="1" applyFill="1" applyBorder="1" applyAlignment="1">
      <alignment horizontal="left" vertical="center"/>
    </xf>
    <xf numFmtId="4" fontId="7" fillId="0" borderId="24" xfId="0" applyNumberFormat="1" applyFont="1" applyFill="1" applyBorder="1" applyAlignment="1">
      <alignment horizontal="left" vertical="center"/>
    </xf>
    <xf numFmtId="0" fontId="5" fillId="0" borderId="52" xfId="0" quotePrefix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3" fillId="0" borderId="80" xfId="0" applyFont="1" applyBorder="1" applyAlignment="1">
      <alignment horizontal="center" vertical="center" wrapText="1"/>
    </xf>
    <xf numFmtId="170" fontId="3" fillId="0" borderId="52" xfId="254" applyFont="1" applyBorder="1" applyAlignment="1">
      <alignment horizontal="center" wrapText="1"/>
    </xf>
    <xf numFmtId="0" fontId="3" fillId="0" borderId="52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9" fillId="40" borderId="43" xfId="0" applyFont="1" applyFill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4" xfId="254" applyNumberFormat="1" applyFont="1" applyBorder="1" applyAlignment="1">
      <alignment horizontal="center"/>
    </xf>
    <xf numFmtId="4" fontId="2" fillId="0" borderId="85" xfId="0" applyNumberFormat="1" applyFont="1" applyBorder="1" applyAlignment="1">
      <alignment horizontal="center"/>
    </xf>
    <xf numFmtId="0" fontId="8" fillId="0" borderId="17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3" fillId="0" borderId="4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86" xfId="0" applyFont="1" applyBorder="1" applyAlignment="1">
      <alignment horizontal="center"/>
    </xf>
    <xf numFmtId="4" fontId="6" fillId="0" borderId="87" xfId="254" applyNumberFormat="1" applyFont="1" applyBorder="1" applyAlignment="1">
      <alignment horizontal="left"/>
    </xf>
    <xf numFmtId="4" fontId="6" fillId="0" borderId="88" xfId="254" applyNumberFormat="1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8" fillId="0" borderId="51" xfId="0" applyFont="1" applyBorder="1" applyAlignment="1">
      <alignment horizontal="left" vertical="center"/>
    </xf>
    <xf numFmtId="0" fontId="5" fillId="39" borderId="27" xfId="0" applyFont="1" applyFill="1" applyBorder="1" applyAlignment="1">
      <alignment horizontal="center"/>
    </xf>
    <xf numFmtId="0" fontId="5" fillId="39" borderId="38" xfId="0" applyFont="1" applyFill="1" applyBorder="1"/>
    <xf numFmtId="4" fontId="5" fillId="39" borderId="23" xfId="0" applyNumberFormat="1" applyFont="1" applyFill="1" applyBorder="1" applyAlignment="1">
      <alignment horizontal="right" vertical="top" wrapText="1"/>
    </xf>
    <xf numFmtId="3" fontId="42" fillId="39" borderId="23" xfId="0" applyNumberFormat="1" applyFont="1" applyFill="1" applyBorder="1" applyAlignment="1">
      <alignment horizontal="right" vertical="top" wrapText="1"/>
    </xf>
    <xf numFmtId="3" fontId="5" fillId="39" borderId="28" xfId="0" applyNumberFormat="1" applyFont="1" applyFill="1" applyBorder="1" applyAlignment="1">
      <alignment horizontal="right" vertical="top" wrapText="1"/>
    </xf>
    <xf numFmtId="3" fontId="42" fillId="39" borderId="38" xfId="0" applyNumberFormat="1" applyFont="1" applyFill="1" applyBorder="1" applyAlignment="1">
      <alignment horizontal="right" vertical="top" wrapText="1"/>
    </xf>
    <xf numFmtId="0" fontId="5" fillId="42" borderId="27" xfId="0" applyFont="1" applyFill="1" applyBorder="1" applyAlignment="1">
      <alignment horizontal="center"/>
    </xf>
    <xf numFmtId="0" fontId="5" fillId="42" borderId="23" xfId="0" applyFont="1" applyFill="1" applyBorder="1"/>
    <xf numFmtId="3" fontId="5" fillId="42" borderId="23" xfId="0" applyNumberFormat="1" applyFont="1" applyFill="1" applyBorder="1" applyAlignment="1">
      <alignment horizontal="right"/>
    </xf>
    <xf numFmtId="3" fontId="5" fillId="42" borderId="38" xfId="0" applyNumberFormat="1" applyFont="1" applyFill="1" applyBorder="1" applyAlignment="1">
      <alignment horizontal="right"/>
    </xf>
    <xf numFmtId="0" fontId="5" fillId="42" borderId="28" xfId="0" applyFont="1" applyFill="1" applyBorder="1"/>
    <xf numFmtId="0" fontId="8" fillId="39" borderId="90" xfId="0" applyFont="1" applyFill="1" applyBorder="1" applyAlignment="1">
      <alignment horizontal="left" vertical="center"/>
    </xf>
    <xf numFmtId="0" fontId="8" fillId="39" borderId="91" xfId="0" applyFont="1" applyFill="1" applyBorder="1" applyAlignment="1">
      <alignment horizontal="left" vertical="center"/>
    </xf>
    <xf numFmtId="2" fontId="4" fillId="41" borderId="28" xfId="0" applyNumberFormat="1" applyFont="1" applyFill="1" applyBorder="1" applyAlignment="1"/>
    <xf numFmtId="0" fontId="5" fillId="0" borderId="23" xfId="0" applyFont="1" applyFill="1" applyBorder="1" applyAlignment="1">
      <alignment horizontal="center" vertical="center" wrapText="1"/>
    </xf>
    <xf numFmtId="0" fontId="4" fillId="41" borderId="63" xfId="0" applyFont="1" applyFill="1" applyBorder="1" applyAlignment="1"/>
    <xf numFmtId="170" fontId="5" fillId="0" borderId="23" xfId="254" applyFont="1" applyFill="1" applyBorder="1" applyAlignment="1">
      <alignment horizontal="center"/>
    </xf>
    <xf numFmtId="4" fontId="5" fillId="0" borderId="23" xfId="0" applyNumberFormat="1" applyFont="1" applyFill="1" applyBorder="1" applyAlignment="1">
      <alignment horizontal="center"/>
    </xf>
    <xf numFmtId="4" fontId="5" fillId="0" borderId="50" xfId="0" applyNumberFormat="1" applyFont="1" applyFill="1" applyBorder="1" applyAlignment="1">
      <alignment horizontal="center"/>
    </xf>
    <xf numFmtId="0" fontId="4" fillId="41" borderId="78" xfId="0" applyFont="1" applyFill="1" applyBorder="1" applyAlignment="1">
      <alignment horizontal="center"/>
    </xf>
    <xf numFmtId="9" fontId="5" fillId="0" borderId="23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left" vertical="center"/>
    </xf>
    <xf numFmtId="0" fontId="7" fillId="0" borderId="50" xfId="0" applyFont="1" applyBorder="1" applyAlignment="1">
      <alignment vertical="center" wrapText="1"/>
    </xf>
    <xf numFmtId="0" fontId="6" fillId="0" borderId="63" xfId="0" applyFont="1" applyBorder="1" applyAlignment="1">
      <alignment horizontal="left" vertical="center"/>
    </xf>
    <xf numFmtId="0" fontId="6" fillId="0" borderId="50" xfId="0" applyFont="1" applyBorder="1" applyAlignment="1">
      <alignment vertical="center" wrapText="1"/>
    </xf>
    <xf numFmtId="175" fontId="6" fillId="0" borderId="50" xfId="426" applyNumberFormat="1" applyFont="1" applyBorder="1" applyAlignment="1">
      <alignment horizontal="left"/>
    </xf>
    <xf numFmtId="179" fontId="6" fillId="0" borderId="63" xfId="0" applyNumberFormat="1" applyFont="1" applyBorder="1" applyAlignment="1">
      <alignment horizontal="left" vertical="center"/>
    </xf>
    <xf numFmtId="0" fontId="6" fillId="0" borderId="61" xfId="0" applyFont="1" applyBorder="1" applyAlignment="1">
      <alignment horizontal="center"/>
    </xf>
    <xf numFmtId="0" fontId="6" fillId="0" borderId="44" xfId="0" applyFont="1" applyBorder="1" applyAlignment="1">
      <alignment horizontal="left"/>
    </xf>
    <xf numFmtId="0" fontId="6" fillId="0" borderId="62" xfId="0" applyFont="1" applyBorder="1" applyAlignment="1">
      <alignment horizontal="left" vertical="center"/>
    </xf>
    <xf numFmtId="0" fontId="6" fillId="0" borderId="44" xfId="0" applyFont="1" applyBorder="1" applyAlignment="1">
      <alignment vertical="center" wrapText="1"/>
    </xf>
    <xf numFmtId="175" fontId="6" fillId="0" borderId="44" xfId="426" applyNumberFormat="1" applyFont="1" applyBorder="1" applyAlignment="1">
      <alignment horizontal="left"/>
    </xf>
    <xf numFmtId="4" fontId="6" fillId="0" borderId="62" xfId="0" applyNumberFormat="1" applyFont="1" applyBorder="1" applyAlignment="1">
      <alignment horizontal="left" vertical="center"/>
    </xf>
    <xf numFmtId="0" fontId="7" fillId="0" borderId="92" xfId="0" applyFont="1" applyBorder="1"/>
    <xf numFmtId="0" fontId="6" fillId="0" borderId="93" xfId="0" applyFont="1" applyBorder="1" applyAlignment="1">
      <alignment horizontal="center"/>
    </xf>
    <xf numFmtId="0" fontId="7" fillId="39" borderId="94" xfId="0" applyFont="1" applyFill="1" applyBorder="1" applyAlignment="1">
      <alignment horizontal="center" vertical="center"/>
    </xf>
    <xf numFmtId="4" fontId="6" fillId="39" borderId="7" xfId="255" applyNumberFormat="1" applyFont="1" applyFill="1" applyBorder="1" applyAlignment="1">
      <alignment horizontal="left" vertical="center"/>
    </xf>
    <xf numFmtId="0" fontId="7" fillId="39" borderId="43" xfId="0" applyFont="1" applyFill="1" applyBorder="1" applyAlignment="1">
      <alignment horizontal="left" vertical="center"/>
    </xf>
    <xf numFmtId="0" fontId="6" fillId="0" borderId="95" xfId="0" applyFont="1" applyBorder="1"/>
    <xf numFmtId="0" fontId="20" fillId="0" borderId="9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1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9" fontId="6" fillId="0" borderId="0" xfId="53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9" fontId="6" fillId="0" borderId="73" xfId="0" applyNumberFormat="1" applyFont="1" applyFill="1" applyBorder="1" applyAlignment="1">
      <alignment horizontal="center" vertical="center"/>
    </xf>
    <xf numFmtId="13" fontId="5" fillId="0" borderId="20" xfId="0" quotePrefix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1" fontId="2" fillId="0" borderId="40" xfId="0" quotePrefix="1" applyNumberFormat="1" applyFont="1" applyBorder="1" applyAlignment="1">
      <alignment horizontal="center" vertical="center" wrapText="1"/>
    </xf>
    <xf numFmtId="171" fontId="2" fillId="0" borderId="40" xfId="0" quotePrefix="1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174" fontId="2" fillId="0" borderId="40" xfId="288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justify" vertical="center"/>
    </xf>
    <xf numFmtId="0" fontId="2" fillId="0" borderId="24" xfId="0" applyFont="1" applyBorder="1" applyAlignment="1">
      <alignment horizontal="center" vertical="center"/>
    </xf>
    <xf numFmtId="0" fontId="0" fillId="0" borderId="85" xfId="0" applyBorder="1"/>
    <xf numFmtId="0" fontId="3" fillId="0" borderId="97" xfId="0" applyFont="1" applyBorder="1" applyAlignment="1">
      <alignment horizontal="center" vertical="center" wrapText="1"/>
    </xf>
    <xf numFmtId="0" fontId="3" fillId="41" borderId="4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Border="1" applyAlignment="1">
      <alignment horizontal="right"/>
    </xf>
    <xf numFmtId="4" fontId="0" fillId="0" borderId="40" xfId="254" applyNumberFormat="1" applyFont="1" applyBorder="1" applyAlignment="1">
      <alignment horizontal="left"/>
    </xf>
    <xf numFmtId="0" fontId="2" fillId="0" borderId="40" xfId="0" applyFont="1" applyBorder="1"/>
    <xf numFmtId="4" fontId="2" fillId="0" borderId="24" xfId="0" applyNumberFormat="1" applyFont="1" applyBorder="1" applyAlignment="1">
      <alignment horizontal="left"/>
    </xf>
    <xf numFmtId="4" fontId="2" fillId="0" borderId="24" xfId="254" applyNumberFormat="1" applyFont="1" applyBorder="1" applyAlignment="1">
      <alignment horizontal="center"/>
    </xf>
    <xf numFmtId="4" fontId="3" fillId="0" borderId="85" xfId="0" applyNumberFormat="1" applyFon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3" fillId="41" borderId="19" xfId="0" applyNumberFormat="1" applyFont="1" applyFill="1" applyBorder="1" applyAlignment="1">
      <alignment horizontal="left"/>
    </xf>
    <xf numFmtId="4" fontId="3" fillId="41" borderId="19" xfId="254" applyNumberFormat="1" applyFont="1" applyFill="1" applyBorder="1" applyAlignment="1">
      <alignment horizontal="center"/>
    </xf>
    <xf numFmtId="4" fontId="3" fillId="41" borderId="19" xfId="0" applyNumberFormat="1" applyFont="1" applyFill="1" applyBorder="1" applyAlignment="1">
      <alignment horizontal="center"/>
    </xf>
    <xf numFmtId="4" fontId="3" fillId="41" borderId="0" xfId="0" applyNumberFormat="1" applyFont="1" applyFill="1" applyBorder="1" applyAlignment="1">
      <alignment horizontal="left"/>
    </xf>
    <xf numFmtId="0" fontId="0" fillId="0" borderId="49" xfId="0" applyBorder="1" applyAlignment="1">
      <alignment horizontal="center"/>
    </xf>
    <xf numFmtId="0" fontId="2" fillId="0" borderId="50" xfId="0" applyFont="1" applyBorder="1"/>
    <xf numFmtId="0" fontId="2" fillId="0" borderId="50" xfId="0" applyFont="1" applyBorder="1" applyAlignment="1">
      <alignment horizontal="center"/>
    </xf>
    <xf numFmtId="0" fontId="0" fillId="0" borderId="63" xfId="0" applyBorder="1" applyAlignment="1">
      <alignment horizontal="center"/>
    </xf>
    <xf numFmtId="3" fontId="0" fillId="41" borderId="19" xfId="0" applyNumberFormat="1" applyFill="1" applyBorder="1" applyAlignment="1">
      <alignment horizontal="center"/>
    </xf>
    <xf numFmtId="3" fontId="0" fillId="41" borderId="0" xfId="0" applyNumberFormat="1" applyFill="1" applyBorder="1" applyAlignment="1">
      <alignment horizontal="center"/>
    </xf>
    <xf numFmtId="0" fontId="0" fillId="41" borderId="19" xfId="0" applyFill="1" applyBorder="1" applyAlignment="1">
      <alignment horizontal="center"/>
    </xf>
    <xf numFmtId="0" fontId="3" fillId="41" borderId="19" xfId="0" applyFont="1" applyFill="1" applyBorder="1" applyAlignment="1">
      <alignment horizontal="center"/>
    </xf>
    <xf numFmtId="0" fontId="0" fillId="41" borderId="0" xfId="0" applyFill="1" applyBorder="1" applyAlignment="1">
      <alignment horizontal="center"/>
    </xf>
    <xf numFmtId="0" fontId="44" fillId="40" borderId="91" xfId="0" applyFont="1" applyFill="1" applyBorder="1" applyAlignment="1">
      <alignment horizontal="center" vertical="center"/>
    </xf>
    <xf numFmtId="0" fontId="3" fillId="0" borderId="80" xfId="0" applyFont="1" applyBorder="1" applyAlignment="1">
      <alignment horizontal="center" wrapText="1"/>
    </xf>
    <xf numFmtId="3" fontId="2" fillId="0" borderId="26" xfId="0" applyNumberFormat="1" applyFont="1" applyBorder="1" applyAlignment="1">
      <alignment horizontal="center" vertical="top"/>
    </xf>
    <xf numFmtId="0" fontId="3" fillId="0" borderId="7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3" fillId="0" borderId="91" xfId="0" applyFont="1" applyBorder="1" applyAlignment="1"/>
    <xf numFmtId="0" fontId="2" fillId="0" borderId="23" xfId="0" quotePrefix="1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39" borderId="26" xfId="0" applyFont="1" applyFill="1" applyBorder="1" applyAlignment="1">
      <alignment horizontal="left"/>
    </xf>
    <xf numFmtId="0" fontId="3" fillId="39" borderId="98" xfId="0" applyFont="1" applyFill="1" applyBorder="1" applyAlignment="1">
      <alignment horizontal="center" vertical="center"/>
    </xf>
    <xf numFmtId="0" fontId="3" fillId="39" borderId="4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left" wrapText="1"/>
    </xf>
    <xf numFmtId="0" fontId="3" fillId="0" borderId="99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2" fillId="0" borderId="24" xfId="0" applyFont="1" applyFill="1" applyBorder="1" applyAlignment="1">
      <alignment horizontal="left"/>
    </xf>
    <xf numFmtId="0" fontId="2" fillId="0" borderId="100" xfId="0" applyFont="1" applyBorder="1" applyAlignment="1">
      <alignment horizontal="left"/>
    </xf>
    <xf numFmtId="0" fontId="2" fillId="0" borderId="85" xfId="0" applyFont="1" applyBorder="1" applyAlignment="1">
      <alignment horizontal="left"/>
    </xf>
    <xf numFmtId="0" fontId="2" fillId="0" borderId="23" xfId="0" quotePrefix="1" applyFont="1" applyBorder="1"/>
    <xf numFmtId="0" fontId="2" fillId="0" borderId="50" xfId="0" quotePrefix="1" applyFont="1" applyBorder="1"/>
    <xf numFmtId="0" fontId="2" fillId="0" borderId="23" xfId="0" quotePrefix="1" applyFont="1" applyBorder="1" applyAlignment="1">
      <alignment wrapText="1"/>
    </xf>
    <xf numFmtId="0" fontId="3" fillId="0" borderId="23" xfId="0" applyFont="1" applyFill="1" applyBorder="1" applyAlignment="1">
      <alignment horizontal="left"/>
    </xf>
    <xf numFmtId="0" fontId="2" fillId="0" borderId="50" xfId="0" applyFont="1" applyBorder="1" applyAlignment="1">
      <alignment wrapText="1"/>
    </xf>
    <xf numFmtId="0" fontId="3" fillId="0" borderId="61" xfId="0" applyFont="1" applyBorder="1" applyAlignment="1">
      <alignment horizontal="center" wrapText="1"/>
    </xf>
    <xf numFmtId="170" fontId="2" fillId="0" borderId="44" xfId="254" applyFont="1" applyFill="1" applyBorder="1" applyAlignment="1">
      <alignment horizontal="left" wrapText="1"/>
    </xf>
    <xf numFmtId="0" fontId="3" fillId="0" borderId="40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3" fontId="3" fillId="0" borderId="6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481"/>
    <xf numFmtId="0" fontId="3" fillId="0" borderId="19" xfId="0" applyFont="1" applyBorder="1" applyAlignment="1">
      <alignment horizontal="center" vertical="center" wrapText="1"/>
    </xf>
    <xf numFmtId="3" fontId="2" fillId="0" borderId="23" xfId="254" applyNumberFormat="1" applyFont="1" applyBorder="1" applyAlignment="1">
      <alignment horizontal="center" vertical="top"/>
    </xf>
    <xf numFmtId="0" fontId="4" fillId="41" borderId="101" xfId="0" applyFont="1" applyFill="1" applyBorder="1" applyAlignment="1">
      <alignment horizontal="left" vertical="center" wrapText="1"/>
    </xf>
    <xf numFmtId="3" fontId="2" fillId="0" borderId="26" xfId="254" applyNumberFormat="1" applyFont="1" applyBorder="1" applyAlignment="1">
      <alignment horizontal="center" vertical="top"/>
    </xf>
    <xf numFmtId="0" fontId="2" fillId="0" borderId="23" xfId="0" applyFont="1" applyFill="1" applyBorder="1" applyAlignment="1">
      <alignment horizontal="left" wrapText="1"/>
    </xf>
    <xf numFmtId="0" fontId="2" fillId="0" borderId="50" xfId="0" quotePrefix="1" applyFont="1" applyFill="1" applyBorder="1" applyAlignment="1">
      <alignment horizontal="left" wrapText="1"/>
    </xf>
    <xf numFmtId="0" fontId="0" fillId="43" borderId="49" xfId="0" applyFill="1" applyBorder="1" applyAlignment="1">
      <alignment horizontal="center"/>
    </xf>
    <xf numFmtId="0" fontId="2" fillId="43" borderId="50" xfId="0" quotePrefix="1" applyFont="1" applyFill="1" applyBorder="1"/>
    <xf numFmtId="0" fontId="2" fillId="0" borderId="49" xfId="0" applyFont="1" applyBorder="1" applyAlignment="1">
      <alignment horizontal="center"/>
    </xf>
    <xf numFmtId="0" fontId="23" fillId="0" borderId="0" xfId="0" applyFont="1"/>
    <xf numFmtId="0" fontId="45" fillId="43" borderId="7" xfId="522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/>
    </xf>
    <xf numFmtId="0" fontId="2" fillId="0" borderId="67" xfId="0" applyFont="1" applyBorder="1" applyAlignment="1">
      <alignment vertical="top" wrapText="1"/>
    </xf>
    <xf numFmtId="4" fontId="2" fillId="0" borderId="38" xfId="0" applyNumberFormat="1" applyFont="1" applyBorder="1" applyAlignment="1"/>
    <xf numFmtId="4" fontId="2" fillId="0" borderId="98" xfId="0" applyNumberFormat="1" applyFont="1" applyBorder="1" applyAlignment="1"/>
    <xf numFmtId="0" fontId="2" fillId="0" borderId="66" xfId="0" applyFont="1" applyBorder="1" applyAlignment="1">
      <alignment vertical="top" wrapText="1"/>
    </xf>
    <xf numFmtId="3" fontId="2" fillId="0" borderId="67" xfId="254" applyNumberFormat="1" applyFont="1" applyBorder="1" applyAlignment="1">
      <alignment vertical="top"/>
    </xf>
    <xf numFmtId="3" fontId="2" fillId="0" borderId="66" xfId="254" applyNumberFormat="1" applyFont="1" applyBorder="1" applyAlignment="1">
      <alignment vertical="top"/>
    </xf>
    <xf numFmtId="0" fontId="3" fillId="41" borderId="102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43" borderId="38" xfId="0" applyNumberFormat="1" applyFont="1" applyFill="1" applyBorder="1" applyAlignment="1"/>
    <xf numFmtId="0" fontId="2" fillId="0" borderId="50" xfId="0" applyFont="1" applyBorder="1" applyAlignment="1">
      <alignment horizontal="center" vertical="top"/>
    </xf>
    <xf numFmtId="3" fontId="2" fillId="0" borderId="38" xfId="0" applyNumberFormat="1" applyFont="1" applyBorder="1" applyAlignment="1">
      <alignment horizontal="left"/>
    </xf>
    <xf numFmtId="3" fontId="2" fillId="0" borderId="64" xfId="0" applyNumberFormat="1" applyFont="1" applyBorder="1" applyAlignment="1">
      <alignment horizontal="left"/>
    </xf>
    <xf numFmtId="3" fontId="3" fillId="0" borderId="26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43" borderId="23" xfId="0" applyFont="1" applyFill="1" applyBorder="1" applyAlignment="1">
      <alignment horizontal="center" vertical="top"/>
    </xf>
    <xf numFmtId="0" fontId="23" fillId="0" borderId="23" xfId="0" applyFont="1" applyBorder="1" applyAlignment="1">
      <alignment wrapText="1"/>
    </xf>
    <xf numFmtId="0" fontId="23" fillId="0" borderId="44" xfId="0" applyFont="1" applyBorder="1" applyAlignment="1">
      <alignment wrapText="1"/>
    </xf>
    <xf numFmtId="0" fontId="23" fillId="0" borderId="61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29" xfId="0" applyFont="1" applyBorder="1" applyAlignment="1">
      <alignment wrapText="1"/>
    </xf>
    <xf numFmtId="0" fontId="23" fillId="0" borderId="24" xfId="0" applyFont="1" applyBorder="1" applyAlignment="1">
      <alignment wrapText="1"/>
    </xf>
    <xf numFmtId="170" fontId="3" fillId="0" borderId="19" xfId="254" applyFont="1" applyFill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/>
    </xf>
    <xf numFmtId="170" fontId="3" fillId="0" borderId="19" xfId="254" applyFont="1" applyFill="1" applyBorder="1" applyAlignment="1">
      <alignment horizontal="center" vertical="center" wrapText="1"/>
    </xf>
    <xf numFmtId="2" fontId="23" fillId="0" borderId="0" xfId="0" applyNumberFormat="1" applyFont="1"/>
    <xf numFmtId="2" fontId="22" fillId="0" borderId="51" xfId="0" applyNumberFormat="1" applyFont="1" applyBorder="1" applyAlignment="1">
      <alignment horizontal="left" vertical="center"/>
    </xf>
    <xf numFmtId="2" fontId="22" fillId="0" borderId="19" xfId="254" applyNumberFormat="1" applyFont="1" applyFill="1" applyBorder="1" applyAlignment="1">
      <alignment horizontal="left" vertical="center" wrapText="1"/>
    </xf>
    <xf numFmtId="0" fontId="8" fillId="0" borderId="48" xfId="0" applyFont="1" applyBorder="1" applyAlignment="1">
      <alignment vertical="center"/>
    </xf>
    <xf numFmtId="0" fontId="2" fillId="0" borderId="23" xfId="0" applyFont="1" applyBorder="1" applyAlignment="1">
      <alignment horizontal="center" wrapText="1"/>
    </xf>
    <xf numFmtId="2" fontId="2" fillId="0" borderId="23" xfId="0" applyNumberFormat="1" applyFont="1" applyBorder="1" applyAlignment="1">
      <alignment wrapText="1"/>
    </xf>
    <xf numFmtId="2" fontId="2" fillId="0" borderId="28" xfId="0" applyNumberFormat="1" applyFont="1" applyBorder="1" applyAlignment="1">
      <alignment wrapText="1"/>
    </xf>
    <xf numFmtId="0" fontId="46" fillId="43" borderId="103" xfId="522" applyFont="1" applyFill="1" applyBorder="1" applyAlignment="1">
      <alignment horizontal="center" vertical="center" wrapText="1"/>
    </xf>
    <xf numFmtId="2" fontId="46" fillId="43" borderId="103" xfId="522" applyNumberFormat="1" applyFont="1" applyFill="1" applyBorder="1" applyAlignment="1">
      <alignment horizontal="center" vertical="center" wrapText="1"/>
    </xf>
    <xf numFmtId="0" fontId="46" fillId="43" borderId="104" xfId="522" applyFont="1" applyFill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top"/>
    </xf>
    <xf numFmtId="3" fontId="2" fillId="0" borderId="26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" fontId="2" fillId="43" borderId="23" xfId="0" applyNumberFormat="1" applyFont="1" applyFill="1" applyBorder="1" applyAlignment="1"/>
    <xf numFmtId="3" fontId="2" fillId="43" borderId="38" xfId="254" applyNumberFormat="1" applyFont="1" applyFill="1" applyBorder="1" applyAlignment="1">
      <alignment vertical="top"/>
    </xf>
    <xf numFmtId="3" fontId="2" fillId="43" borderId="23" xfId="254" applyNumberFormat="1" applyFont="1" applyFill="1" applyBorder="1" applyAlignment="1">
      <alignment horizontal="center" vertical="top"/>
    </xf>
    <xf numFmtId="4" fontId="2" fillId="43" borderId="23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185" fontId="2" fillId="0" borderId="0" xfId="254" applyNumberFormat="1" applyFont="1" applyFill="1" applyBorder="1" applyAlignment="1"/>
    <xf numFmtId="0" fontId="2" fillId="0" borderId="0" xfId="487" applyFont="1" applyFill="1" applyBorder="1" applyAlignment="1"/>
    <xf numFmtId="0" fontId="2" fillId="0" borderId="0" xfId="487" quotePrefix="1" applyNumberFormat="1" applyFont="1" applyFill="1" applyBorder="1" applyAlignment="1">
      <alignment horizontal="center" vertical="center"/>
    </xf>
    <xf numFmtId="0" fontId="23" fillId="0" borderId="0" xfId="487" applyFont="1" applyFill="1" applyBorder="1" applyAlignment="1">
      <alignment vertical="center" wrapText="1"/>
    </xf>
    <xf numFmtId="0" fontId="5" fillId="0" borderId="0" xfId="0" applyFont="1"/>
    <xf numFmtId="4" fontId="4" fillId="0" borderId="91" xfId="254" applyNumberFormat="1" applyFont="1" applyBorder="1" applyAlignment="1">
      <alignment horizontal="right"/>
    </xf>
    <xf numFmtId="0" fontId="5" fillId="0" borderId="97" xfId="487" applyFont="1" applyBorder="1" applyAlignment="1">
      <alignment vertical="center"/>
    </xf>
    <xf numFmtId="177" fontId="5" fillId="0" borderId="55" xfId="402" applyNumberFormat="1" applyFont="1" applyBorder="1" applyAlignment="1">
      <alignment horizontal="left" vertical="center"/>
    </xf>
    <xf numFmtId="185" fontId="5" fillId="0" borderId="0" xfId="254" applyNumberFormat="1" applyFont="1" applyFill="1" applyBorder="1" applyAlignment="1"/>
    <xf numFmtId="177" fontId="5" fillId="0" borderId="55" xfId="403" applyNumberFormat="1" applyFont="1" applyBorder="1" applyAlignment="1">
      <alignment horizontal="left" vertical="center"/>
    </xf>
    <xf numFmtId="0" fontId="5" fillId="0" borderId="0" xfId="487" applyFont="1" applyFill="1" applyBorder="1" applyAlignment="1">
      <alignment vertical="center" wrapText="1"/>
    </xf>
    <xf numFmtId="0" fontId="5" fillId="0" borderId="0" xfId="487" applyFont="1" applyFill="1" applyBorder="1" applyAlignment="1"/>
    <xf numFmtId="0" fontId="5" fillId="0" borderId="0" xfId="487" quotePrefix="1" applyNumberFormat="1" applyFont="1" applyFill="1" applyBorder="1" applyAlignment="1">
      <alignment horizontal="center" vertical="center"/>
    </xf>
    <xf numFmtId="0" fontId="3" fillId="0" borderId="72" xfId="514" applyFont="1" applyBorder="1" applyAlignment="1">
      <alignment horizontal="center" vertical="center"/>
    </xf>
    <xf numFmtId="177" fontId="5" fillId="0" borderId="55" xfId="402" applyNumberFormat="1" applyFont="1" applyBorder="1" applyAlignment="1">
      <alignment horizontal="center" vertical="center"/>
    </xf>
    <xf numFmtId="177" fontId="20" fillId="0" borderId="55" xfId="404" applyNumberFormat="1" applyFont="1" applyBorder="1" applyAlignment="1">
      <alignment horizontal="center" vertical="center" wrapText="1"/>
    </xf>
    <xf numFmtId="0" fontId="4" fillId="44" borderId="43" xfId="514" applyFont="1" applyFill="1" applyBorder="1"/>
    <xf numFmtId="0" fontId="22" fillId="44" borderId="106" xfId="514" applyFont="1" applyFill="1" applyBorder="1"/>
    <xf numFmtId="0" fontId="3" fillId="0" borderId="55" xfId="514" applyFont="1" applyBorder="1" applyAlignment="1">
      <alignment horizontal="center" vertical="center"/>
    </xf>
    <xf numFmtId="0" fontId="3" fillId="0" borderId="48" xfId="514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5" fillId="0" borderId="0" xfId="389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77" fontId="5" fillId="0" borderId="55" xfId="403" applyNumberFormat="1" applyFont="1" applyBorder="1" applyAlignment="1">
      <alignment horizontal="center" vertical="center" wrapText="1"/>
    </xf>
    <xf numFmtId="4" fontId="5" fillId="0" borderId="48" xfId="401" applyNumberFormat="1" applyFont="1" applyBorder="1" applyAlignment="1">
      <alignment vertical="center"/>
    </xf>
    <xf numFmtId="4" fontId="4" fillId="0" borderId="91" xfId="254" applyNumberFormat="1" applyFont="1" applyBorder="1"/>
    <xf numFmtId="177" fontId="5" fillId="0" borderId="55" xfId="401" applyNumberFormat="1" applyFont="1" applyBorder="1" applyAlignment="1">
      <alignment horizontal="left" vertical="center"/>
    </xf>
    <xf numFmtId="4" fontId="5" fillId="0" borderId="48" xfId="401" applyNumberFormat="1" applyFont="1" applyBorder="1" applyAlignment="1">
      <alignment horizontal="right" vertical="center"/>
    </xf>
    <xf numFmtId="4" fontId="5" fillId="0" borderId="0" xfId="254" applyNumberFormat="1" applyFont="1" applyFill="1" applyBorder="1" applyAlignment="1">
      <alignment horizontal="right"/>
    </xf>
    <xf numFmtId="4" fontId="4" fillId="0" borderId="91" xfId="531" applyNumberFormat="1" applyFont="1" applyBorder="1" applyAlignment="1">
      <alignment horizontal="right"/>
    </xf>
    <xf numFmtId="177" fontId="20" fillId="0" borderId="55" xfId="402" applyNumberFormat="1" applyFont="1" applyBorder="1" applyAlignment="1">
      <alignment horizontal="center" vertical="center" wrapText="1"/>
    </xf>
    <xf numFmtId="177" fontId="5" fillId="0" borderId="55" xfId="405" applyNumberFormat="1" applyFont="1" applyBorder="1" applyAlignment="1">
      <alignment horizontal="left" vertical="center"/>
    </xf>
    <xf numFmtId="177" fontId="20" fillId="0" borderId="55" xfId="405" applyNumberFormat="1" applyFont="1" applyBorder="1" applyAlignment="1">
      <alignment horizontal="center" vertical="center" wrapText="1"/>
    </xf>
    <xf numFmtId="177" fontId="5" fillId="0" borderId="55" xfId="405" applyNumberFormat="1" applyFont="1" applyBorder="1" applyAlignment="1">
      <alignment horizontal="center" vertical="center"/>
    </xf>
    <xf numFmtId="177" fontId="5" fillId="0" borderId="55" xfId="401" applyNumberFormat="1" applyFont="1" applyBorder="1" applyAlignment="1">
      <alignment horizontal="center" vertical="center"/>
    </xf>
    <xf numFmtId="166" fontId="5" fillId="0" borderId="55" xfId="401" applyFont="1" applyBorder="1" applyAlignment="1">
      <alignment vertical="center"/>
    </xf>
    <xf numFmtId="0" fontId="23" fillId="0" borderId="97" xfId="487" applyFont="1" applyBorder="1" applyAlignment="1">
      <alignment vertical="center"/>
    </xf>
    <xf numFmtId="4" fontId="5" fillId="0" borderId="0" xfId="254" applyNumberFormat="1" applyFont="1" applyFill="1" applyBorder="1" applyAlignment="1"/>
    <xf numFmtId="4" fontId="5" fillId="0" borderId="91" xfId="389" applyNumberFormat="1" applyFont="1" applyBorder="1" applyAlignment="1">
      <alignment horizontal="right"/>
    </xf>
    <xf numFmtId="0" fontId="5" fillId="0" borderId="55" xfId="487" quotePrefix="1" applyFont="1" applyBorder="1" applyAlignment="1">
      <alignment horizontal="center" vertical="center"/>
    </xf>
    <xf numFmtId="177" fontId="5" fillId="0" borderId="55" xfId="403" applyNumberFormat="1" applyFont="1" applyBorder="1" applyAlignment="1">
      <alignment horizontal="center" vertical="center"/>
    </xf>
    <xf numFmtId="177" fontId="20" fillId="0" borderId="55" xfId="401" applyNumberFormat="1" applyFont="1" applyBorder="1" applyAlignment="1">
      <alignment horizontal="center" vertical="center" wrapText="1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22" fillId="0" borderId="36" xfId="487" applyFont="1" applyBorder="1" applyAlignment="1">
      <alignment horizontal="center" vertical="center"/>
    </xf>
    <xf numFmtId="0" fontId="22" fillId="0" borderId="55" xfId="487" applyFont="1" applyBorder="1" applyAlignment="1">
      <alignment horizontal="center" vertical="center"/>
    </xf>
    <xf numFmtId="0" fontId="22" fillId="0" borderId="55" xfId="487" applyFont="1" applyBorder="1" applyAlignment="1">
      <alignment horizontal="center" vertical="center" wrapText="1"/>
    </xf>
    <xf numFmtId="0" fontId="22" fillId="0" borderId="48" xfId="487" applyFont="1" applyBorder="1" applyAlignment="1">
      <alignment horizontal="center" vertical="center" wrapText="1"/>
    </xf>
    <xf numFmtId="0" fontId="3" fillId="0" borderId="48" xfId="514" applyFont="1" applyFill="1" applyBorder="1" applyAlignment="1">
      <alignment horizontal="center" vertical="center" wrapText="1"/>
    </xf>
    <xf numFmtId="0" fontId="22" fillId="44" borderId="109" xfId="487" quotePrefix="1" applyFont="1" applyFill="1" applyBorder="1" applyAlignment="1">
      <alignment horizontal="center"/>
    </xf>
    <xf numFmtId="0" fontId="22" fillId="44" borderId="110" xfId="487" applyFont="1" applyFill="1" applyBorder="1" applyAlignment="1">
      <alignment horizontal="center"/>
    </xf>
    <xf numFmtId="0" fontId="22" fillId="44" borderId="36" xfId="487" applyFont="1" applyFill="1" applyBorder="1" applyAlignment="1">
      <alignment horizontal="left"/>
    </xf>
    <xf numFmtId="0" fontId="22" fillId="44" borderId="110" xfId="487" applyFont="1" applyFill="1" applyBorder="1"/>
    <xf numFmtId="0" fontId="23" fillId="44" borderId="110" xfId="487" applyFont="1" applyFill="1" applyBorder="1"/>
    <xf numFmtId="0" fontId="23" fillId="44" borderId="111" xfId="487" applyFont="1" applyFill="1" applyBorder="1"/>
    <xf numFmtId="0" fontId="23" fillId="0" borderId="97" xfId="487" applyFont="1" applyBorder="1" applyAlignment="1"/>
    <xf numFmtId="177" fontId="5" fillId="0" borderId="55" xfId="404" applyNumberFormat="1" applyFont="1" applyBorder="1" applyAlignment="1">
      <alignment horizontal="center" vertical="center"/>
    </xf>
    <xf numFmtId="177" fontId="5" fillId="0" borderId="55" xfId="404" applyNumberFormat="1" applyFont="1" applyBorder="1" applyAlignment="1">
      <alignment horizontal="left" vertical="center"/>
    </xf>
    <xf numFmtId="0" fontId="23" fillId="0" borderId="55" xfId="487" quotePrefix="1" applyFont="1" applyBorder="1" applyAlignment="1">
      <alignment horizontal="center" vertical="center"/>
    </xf>
    <xf numFmtId="0" fontId="22" fillId="44" borderId="43" xfId="514" quotePrefix="1" applyFont="1" applyFill="1" applyBorder="1" applyAlignment="1">
      <alignment horizontal="center"/>
    </xf>
    <xf numFmtId="0" fontId="23" fillId="44" borderId="106" xfId="514" applyFont="1" applyFill="1" applyBorder="1"/>
    <xf numFmtId="0" fontId="22" fillId="41" borderId="95" xfId="514" quotePrefix="1" applyFont="1" applyFill="1" applyBorder="1" applyAlignment="1">
      <alignment horizontal="center"/>
    </xf>
    <xf numFmtId="0" fontId="22" fillId="41" borderId="95" xfId="514" applyFont="1" applyFill="1" applyBorder="1"/>
    <xf numFmtId="0" fontId="23" fillId="41" borderId="95" xfId="514" applyFont="1" applyFill="1" applyBorder="1"/>
    <xf numFmtId="0" fontId="6" fillId="0" borderId="28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133" xfId="0" applyFont="1" applyFill="1" applyBorder="1" applyAlignment="1">
      <alignment horizontal="center" vertical="center"/>
    </xf>
    <xf numFmtId="0" fontId="2" fillId="0" borderId="134" xfId="0" applyFont="1" applyFill="1" applyBorder="1" applyAlignment="1">
      <alignment horizontal="left" vertical="center" wrapText="1"/>
    </xf>
    <xf numFmtId="171" fontId="2" fillId="0" borderId="134" xfId="0" applyNumberFormat="1" applyFont="1" applyBorder="1" applyAlignment="1">
      <alignment horizontal="center" vertical="center" wrapText="1"/>
    </xf>
    <xf numFmtId="171" fontId="2" fillId="0" borderId="134" xfId="0" applyNumberFormat="1" applyFont="1" applyFill="1" applyBorder="1" applyAlignment="1">
      <alignment horizontal="center" vertical="center"/>
    </xf>
    <xf numFmtId="4" fontId="2" fillId="0" borderId="134" xfId="0" applyNumberFormat="1" applyFont="1" applyFill="1" applyBorder="1" applyAlignment="1">
      <alignment horizontal="center" vertical="center"/>
    </xf>
    <xf numFmtId="174" fontId="2" fillId="0" borderId="134" xfId="288" applyNumberFormat="1" applyFont="1" applyBorder="1" applyAlignment="1">
      <alignment horizontal="center" vertical="center"/>
    </xf>
    <xf numFmtId="4" fontId="2" fillId="0" borderId="135" xfId="0" applyNumberFormat="1" applyFont="1" applyFill="1" applyBorder="1" applyAlignment="1">
      <alignment horizontal="center" vertical="center" wrapText="1"/>
    </xf>
    <xf numFmtId="0" fontId="3" fillId="0" borderId="136" xfId="0" applyFont="1" applyFill="1" applyBorder="1" applyAlignment="1">
      <alignment horizontal="center" vertical="center"/>
    </xf>
    <xf numFmtId="0" fontId="2" fillId="0" borderId="137" xfId="0" applyFont="1" applyFill="1" applyBorder="1" applyAlignment="1">
      <alignment horizontal="left" vertical="center" wrapText="1"/>
    </xf>
    <xf numFmtId="171" fontId="2" fillId="0" borderId="137" xfId="0" applyNumberFormat="1" applyFont="1" applyBorder="1" applyAlignment="1">
      <alignment horizontal="center" vertical="center" wrapText="1"/>
    </xf>
    <xf numFmtId="171" fontId="2" fillId="0" borderId="137" xfId="0" applyNumberFormat="1" applyFont="1" applyFill="1" applyBorder="1" applyAlignment="1">
      <alignment horizontal="center" vertical="center"/>
    </xf>
    <xf numFmtId="4" fontId="2" fillId="0" borderId="137" xfId="0" applyNumberFormat="1" applyFont="1" applyFill="1" applyBorder="1" applyAlignment="1">
      <alignment horizontal="center" vertical="center"/>
    </xf>
    <xf numFmtId="174" fontId="2" fillId="0" borderId="137" xfId="288" applyNumberFormat="1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 wrapText="1"/>
    </xf>
    <xf numFmtId="4" fontId="2" fillId="0" borderId="138" xfId="0" applyNumberFormat="1" applyFont="1" applyFill="1" applyBorder="1" applyAlignment="1">
      <alignment horizontal="center" vertical="center" wrapText="1"/>
    </xf>
    <xf numFmtId="0" fontId="3" fillId="0" borderId="139" xfId="0" applyFont="1" applyFill="1" applyBorder="1" applyAlignment="1">
      <alignment horizontal="center" vertical="center"/>
    </xf>
    <xf numFmtId="0" fontId="2" fillId="0" borderId="140" xfId="0" applyFont="1" applyFill="1" applyBorder="1" applyAlignment="1">
      <alignment horizontal="left" vertical="center" wrapText="1"/>
    </xf>
    <xf numFmtId="171" fontId="2" fillId="0" borderId="140" xfId="0" quotePrefix="1" applyNumberFormat="1" applyFont="1" applyBorder="1" applyAlignment="1">
      <alignment horizontal="center" vertical="center" wrapText="1"/>
    </xf>
    <xf numFmtId="171" fontId="2" fillId="0" borderId="140" xfId="0" quotePrefix="1" applyNumberFormat="1" applyFont="1" applyFill="1" applyBorder="1" applyAlignment="1">
      <alignment horizontal="center" vertical="center"/>
    </xf>
    <xf numFmtId="4" fontId="2" fillId="0" borderId="140" xfId="0" applyNumberFormat="1" applyFont="1" applyFill="1" applyBorder="1" applyAlignment="1">
      <alignment horizontal="center" vertical="center"/>
    </xf>
    <xf numFmtId="174" fontId="2" fillId="0" borderId="140" xfId="288" applyNumberFormat="1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 wrapText="1"/>
    </xf>
    <xf numFmtId="4" fontId="2" fillId="0" borderId="141" xfId="0" applyNumberFormat="1" applyFont="1" applyFill="1" applyBorder="1" applyAlignment="1">
      <alignment horizontal="center" vertical="center" wrapText="1"/>
    </xf>
    <xf numFmtId="1" fontId="6" fillId="0" borderId="73" xfId="0" applyNumberFormat="1" applyFont="1" applyBorder="1" applyAlignment="1">
      <alignment horizontal="center" vertical="center" wrapText="1"/>
    </xf>
    <xf numFmtId="0" fontId="3" fillId="0" borderId="142" xfId="0" applyFont="1" applyFill="1" applyBorder="1" applyAlignment="1">
      <alignment horizontal="center" vertical="center"/>
    </xf>
    <xf numFmtId="0" fontId="2" fillId="0" borderId="143" xfId="0" applyFont="1" applyFill="1" applyBorder="1" applyAlignment="1">
      <alignment horizontal="left" vertical="center" wrapText="1"/>
    </xf>
    <xf numFmtId="4" fontId="2" fillId="0" borderId="143" xfId="0" applyNumberFormat="1" applyFont="1" applyFill="1" applyBorder="1" applyAlignment="1">
      <alignment horizontal="center" vertical="center"/>
    </xf>
    <xf numFmtId="174" fontId="2" fillId="0" borderId="143" xfId="288" applyNumberFormat="1" applyFont="1" applyBorder="1" applyAlignment="1">
      <alignment horizontal="center" vertical="center"/>
    </xf>
    <xf numFmtId="4" fontId="2" fillId="0" borderId="144" xfId="0" applyNumberFormat="1" applyFont="1" applyFill="1" applyBorder="1" applyAlignment="1">
      <alignment horizontal="center" vertical="center" wrapText="1"/>
    </xf>
    <xf numFmtId="0" fontId="3" fillId="0" borderId="145" xfId="0" applyFont="1" applyFill="1" applyBorder="1" applyAlignment="1">
      <alignment horizontal="center" vertical="center"/>
    </xf>
    <xf numFmtId="4" fontId="2" fillId="0" borderId="146" xfId="0" applyNumberFormat="1" applyFont="1" applyFill="1" applyBorder="1" applyAlignment="1">
      <alignment horizontal="center" vertical="center" wrapText="1"/>
    </xf>
    <xf numFmtId="0" fontId="3" fillId="0" borderId="147" xfId="0" applyFont="1" applyFill="1" applyBorder="1" applyAlignment="1">
      <alignment horizontal="center" vertical="center"/>
    </xf>
    <xf numFmtId="0" fontId="2" fillId="0" borderId="148" xfId="0" applyFont="1" applyFill="1" applyBorder="1" applyAlignment="1">
      <alignment horizontal="left" vertical="center" wrapText="1"/>
    </xf>
    <xf numFmtId="171" fontId="2" fillId="0" borderId="148" xfId="0" quotePrefix="1" applyNumberFormat="1" applyFont="1" applyBorder="1" applyAlignment="1">
      <alignment horizontal="center" vertical="center" wrapText="1"/>
    </xf>
    <xf numFmtId="171" fontId="2" fillId="0" borderId="148" xfId="0" quotePrefix="1" applyNumberFormat="1" applyFont="1" applyFill="1" applyBorder="1" applyAlignment="1">
      <alignment horizontal="center" vertical="center"/>
    </xf>
    <xf numFmtId="4" fontId="2" fillId="0" borderId="148" xfId="0" applyNumberFormat="1" applyFont="1" applyFill="1" applyBorder="1" applyAlignment="1">
      <alignment horizontal="center" vertical="center"/>
    </xf>
    <xf numFmtId="174" fontId="2" fillId="0" borderId="148" xfId="288" applyNumberFormat="1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 wrapText="1"/>
    </xf>
    <xf numFmtId="4" fontId="2" fillId="0" borderId="149" xfId="0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70" fontId="2" fillId="0" borderId="44" xfId="254" applyFont="1" applyFill="1" applyBorder="1" applyAlignment="1">
      <alignment horizontal="center" wrapText="1"/>
    </xf>
    <xf numFmtId="170" fontId="2" fillId="0" borderId="62" xfId="254" applyFont="1" applyFill="1" applyBorder="1" applyAlignment="1">
      <alignment horizontal="center" wrapText="1"/>
    </xf>
    <xf numFmtId="3" fontId="2" fillId="0" borderId="150" xfId="0" applyNumberFormat="1" applyFont="1" applyFill="1" applyBorder="1" applyAlignment="1">
      <alignment horizontal="left"/>
    </xf>
    <xf numFmtId="4" fontId="3" fillId="0" borderId="23" xfId="514" applyNumberFormat="1" applyFont="1" applyBorder="1" applyAlignment="1">
      <alignment horizontal="center" vertical="center"/>
    </xf>
    <xf numFmtId="4" fontId="3" fillId="0" borderId="23" xfId="514" applyNumberFormat="1" applyFont="1" applyBorder="1" applyAlignment="1">
      <alignment vertical="center" wrapText="1"/>
    </xf>
    <xf numFmtId="4" fontId="5" fillId="0" borderId="44" xfId="389" applyNumberFormat="1" applyFont="1" applyBorder="1" applyAlignment="1"/>
    <xf numFmtId="4" fontId="3" fillId="0" borderId="23" xfId="514" applyNumberFormat="1" applyFont="1" applyBorder="1" applyAlignment="1">
      <alignment vertical="center"/>
    </xf>
    <xf numFmtId="4" fontId="4" fillId="0" borderId="0" xfId="514" applyNumberFormat="1" applyFont="1" applyFill="1" applyBorder="1" applyAlignment="1">
      <alignment horizontal="left"/>
    </xf>
    <xf numFmtId="4" fontId="3" fillId="0" borderId="97" xfId="514" applyNumberFormat="1" applyFont="1" applyBorder="1" applyAlignment="1">
      <alignment horizontal="center" vertical="center"/>
    </xf>
    <xf numFmtId="4" fontId="3" fillId="0" borderId="55" xfId="514" applyNumberFormat="1" applyFont="1" applyBorder="1" applyAlignment="1">
      <alignment vertical="center"/>
    </xf>
    <xf numFmtId="4" fontId="23" fillId="0" borderId="55" xfId="514" applyNumberFormat="1" applyFont="1" applyBorder="1" applyAlignment="1">
      <alignment vertical="center"/>
    </xf>
    <xf numFmtId="4" fontId="4" fillId="0" borderId="48" xfId="389" applyNumberFormat="1" applyFont="1" applyBorder="1" applyAlignment="1">
      <alignment horizontal="right" vertical="center"/>
    </xf>
    <xf numFmtId="4" fontId="3" fillId="0" borderId="0" xfId="514" applyNumberFormat="1" applyFont="1" applyAlignment="1">
      <alignment horizontal="center"/>
    </xf>
    <xf numFmtId="4" fontId="3" fillId="0" borderId="0" xfId="514" applyNumberFormat="1" applyFont="1"/>
    <xf numFmtId="4" fontId="23" fillId="0" borderId="0" xfId="514" applyNumberFormat="1" applyFont="1"/>
    <xf numFmtId="4" fontId="5" fillId="0" borderId="0" xfId="514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5" fillId="0" borderId="44" xfId="514" applyNumberFormat="1" applyFont="1" applyBorder="1" applyAlignment="1">
      <alignment vertical="center" wrapText="1"/>
    </xf>
    <xf numFmtId="4" fontId="5" fillId="0" borderId="23" xfId="514" applyNumberFormat="1" applyFont="1" applyBorder="1" applyAlignment="1">
      <alignment vertical="center"/>
    </xf>
    <xf numFmtId="208" fontId="5" fillId="0" borderId="69" xfId="531" applyNumberFormat="1" applyFont="1" applyBorder="1"/>
    <xf numFmtId="0" fontId="45" fillId="43" borderId="43" xfId="522" applyFont="1" applyFill="1" applyBorder="1" applyAlignment="1">
      <alignment horizontal="center" vertical="center" wrapText="1"/>
    </xf>
    <xf numFmtId="0" fontId="2" fillId="0" borderId="0" xfId="481" applyFont="1" applyFill="1"/>
    <xf numFmtId="0" fontId="8" fillId="0" borderId="48" xfId="481" applyFont="1" applyFill="1" applyBorder="1" applyAlignment="1">
      <alignment horizontal="left"/>
    </xf>
    <xf numFmtId="0" fontId="8" fillId="0" borderId="0" xfId="481" applyFont="1" applyFill="1" applyBorder="1" applyAlignment="1">
      <alignment horizontal="left" vertical="center"/>
    </xf>
    <xf numFmtId="0" fontId="8" fillId="0" borderId="17" xfId="481" applyFont="1" applyFill="1" applyBorder="1" applyAlignment="1">
      <alignment horizontal="left"/>
    </xf>
    <xf numFmtId="0" fontId="2" fillId="0" borderId="0" xfId="481" applyBorder="1"/>
    <xf numFmtId="0" fontId="8" fillId="0" borderId="21" xfId="481" applyFont="1" applyFill="1" applyBorder="1" applyAlignment="1">
      <alignment horizontal="left"/>
    </xf>
    <xf numFmtId="0" fontId="8" fillId="47" borderId="91" xfId="481" applyFont="1" applyFill="1" applyBorder="1" applyAlignment="1">
      <alignment horizontal="left" vertical="center"/>
    </xf>
    <xf numFmtId="0" fontId="8" fillId="0" borderId="83" xfId="481" applyFont="1" applyFill="1" applyBorder="1" applyAlignment="1">
      <alignment horizontal="left"/>
    </xf>
    <xf numFmtId="0" fontId="8" fillId="0" borderId="40" xfId="481" applyFont="1" applyFill="1" applyBorder="1" applyAlignment="1">
      <alignment horizontal="left"/>
    </xf>
    <xf numFmtId="0" fontId="8" fillId="0" borderId="84" xfId="481" applyFont="1" applyFill="1" applyBorder="1" applyAlignment="1">
      <alignment horizontal="left"/>
    </xf>
    <xf numFmtId="0" fontId="4" fillId="0" borderId="54" xfId="481" applyFont="1" applyFill="1" applyBorder="1" applyAlignment="1">
      <alignment horizontal="center"/>
    </xf>
    <xf numFmtId="0" fontId="8" fillId="0" borderId="72" xfId="481" applyFont="1" applyFill="1" applyBorder="1" applyAlignment="1">
      <alignment horizontal="center" vertical="center"/>
    </xf>
    <xf numFmtId="0" fontId="4" fillId="0" borderId="51" xfId="481" applyFont="1" applyFill="1" applyBorder="1" applyAlignment="1">
      <alignment horizontal="center"/>
    </xf>
    <xf numFmtId="0" fontId="4" fillId="0" borderId="69" xfId="481" applyFont="1" applyFill="1" applyBorder="1" applyAlignment="1">
      <alignment horizontal="center" vertical="center"/>
    </xf>
    <xf numFmtId="0" fontId="5" fillId="48" borderId="80" xfId="481" applyFont="1" applyFill="1" applyBorder="1" applyAlignment="1">
      <alignment horizontal="left"/>
    </xf>
    <xf numFmtId="0" fontId="4" fillId="48" borderId="79" xfId="481" applyFont="1" applyFill="1" applyBorder="1" applyAlignment="1"/>
    <xf numFmtId="0" fontId="5" fillId="48" borderId="61" xfId="481" applyFont="1" applyFill="1" applyBorder="1" applyAlignment="1">
      <alignment horizontal="left"/>
    </xf>
    <xf numFmtId="0" fontId="5" fillId="0" borderId="44" xfId="481" applyFont="1" applyFill="1" applyBorder="1" applyAlignment="1">
      <alignment horizontal="center" vertical="center" wrapText="1"/>
    </xf>
    <xf numFmtId="0" fontId="4" fillId="48" borderId="28" xfId="481" applyFont="1" applyFill="1" applyBorder="1" applyAlignment="1"/>
    <xf numFmtId="0" fontId="5" fillId="48" borderId="27" xfId="481" applyFont="1" applyFill="1" applyBorder="1" applyAlignment="1">
      <alignment horizontal="left"/>
    </xf>
    <xf numFmtId="15" fontId="5" fillId="0" borderId="23" xfId="481" applyNumberFormat="1" applyFont="1" applyFill="1" applyBorder="1" applyAlignment="1">
      <alignment horizontal="center"/>
    </xf>
    <xf numFmtId="4" fontId="5" fillId="0" borderId="23" xfId="481" applyNumberFormat="1" applyFont="1" applyBorder="1" applyAlignment="1">
      <alignment horizontal="center"/>
    </xf>
    <xf numFmtId="2" fontId="4" fillId="48" borderId="28" xfId="481" applyNumberFormat="1" applyFont="1" applyFill="1" applyBorder="1" applyAlignment="1"/>
    <xf numFmtId="9" fontId="5" fillId="0" borderId="23" xfId="481" applyNumberFormat="1" applyFont="1" applyFill="1" applyBorder="1" applyAlignment="1">
      <alignment horizontal="center"/>
    </xf>
    <xf numFmtId="0" fontId="4" fillId="48" borderId="63" xfId="481" applyFont="1" applyFill="1" applyBorder="1" applyAlignment="1"/>
    <xf numFmtId="4" fontId="5" fillId="0" borderId="23" xfId="481" applyNumberFormat="1" applyFont="1" applyFill="1" applyBorder="1" applyAlignment="1">
      <alignment horizontal="center"/>
    </xf>
    <xf numFmtId="0" fontId="15" fillId="47" borderId="27" xfId="481" applyFont="1" applyFill="1" applyBorder="1" applyAlignment="1">
      <alignment horizontal="left"/>
    </xf>
    <xf numFmtId="4" fontId="4" fillId="47" borderId="50" xfId="481" applyNumberFormat="1" applyFont="1" applyFill="1" applyBorder="1" applyAlignment="1">
      <alignment horizontal="center" wrapText="1"/>
    </xf>
    <xf numFmtId="0" fontId="5" fillId="48" borderId="81" xfId="481" applyFont="1" applyFill="1" applyBorder="1" applyAlignment="1">
      <alignment horizontal="left"/>
    </xf>
    <xf numFmtId="2" fontId="5" fillId="0" borderId="24" xfId="481" applyNumberFormat="1" applyFont="1" applyFill="1" applyBorder="1" applyAlignment="1">
      <alignment horizontal="center"/>
    </xf>
    <xf numFmtId="0" fontId="4" fillId="48" borderId="78" xfId="481" applyFont="1" applyFill="1" applyBorder="1" applyAlignment="1">
      <alignment horizontal="center"/>
    </xf>
    <xf numFmtId="4" fontId="5" fillId="0" borderId="150" xfId="0" applyNumberFormat="1" applyFont="1" applyBorder="1" applyAlignment="1">
      <alignment horizontal="right"/>
    </xf>
    <xf numFmtId="4" fontId="5" fillId="0" borderId="151" xfId="0" applyNumberFormat="1" applyFont="1" applyBorder="1" applyAlignment="1">
      <alignment horizontal="right"/>
    </xf>
    <xf numFmtId="0" fontId="6" fillId="0" borderId="63" xfId="0" applyFont="1" applyFill="1" applyBorder="1" applyAlignment="1">
      <alignment horizontal="left" vertical="center"/>
    </xf>
    <xf numFmtId="0" fontId="7" fillId="0" borderId="44" xfId="0" applyFont="1" applyBorder="1" applyAlignment="1">
      <alignment horizontal="left"/>
    </xf>
    <xf numFmtId="0" fontId="6" fillId="0" borderId="86" xfId="0" applyFont="1" applyBorder="1" applyAlignment="1">
      <alignment horizontal="left"/>
    </xf>
    <xf numFmtId="0" fontId="6" fillId="0" borderId="89" xfId="0" applyFont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5" fillId="41" borderId="27" xfId="0" applyFont="1" applyFill="1" applyBorder="1" applyAlignment="1">
      <alignment horizontal="left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5" xfId="0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4" fillId="41" borderId="81" xfId="0" applyFont="1" applyFill="1" applyBorder="1" applyAlignment="1">
      <alignment horizontal="left"/>
    </xf>
    <xf numFmtId="2" fontId="4" fillId="0" borderId="24" xfId="0" applyNumberFormat="1" applyFont="1" applyFill="1" applyBorder="1" applyAlignment="1">
      <alignment horizontal="center" wrapText="1"/>
    </xf>
    <xf numFmtId="0" fontId="4" fillId="41" borderId="81" xfId="0" applyFont="1" applyFill="1" applyBorder="1" applyAlignment="1">
      <alignment horizontal="left" vertical="center"/>
    </xf>
    <xf numFmtId="2" fontId="4" fillId="0" borderId="24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/>
    </xf>
    <xf numFmtId="0" fontId="7" fillId="41" borderId="78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" fillId="0" borderId="91" xfId="0" applyFont="1" applyBorder="1" applyAlignment="1">
      <alignment horizontal="center" wrapText="1"/>
    </xf>
    <xf numFmtId="0" fontId="0" fillId="0" borderId="49" xfId="0" applyFill="1" applyBorder="1" applyAlignment="1">
      <alignment horizontal="center"/>
    </xf>
    <xf numFmtId="0" fontId="2" fillId="0" borderId="50" xfId="0" applyFont="1" applyFill="1" applyBorder="1" applyAlignment="1">
      <alignment wrapText="1"/>
    </xf>
    <xf numFmtId="0" fontId="1" fillId="0" borderId="57" xfId="0" applyFont="1" applyBorder="1" applyAlignment="1">
      <alignment horizontal="center" vertical="center" wrapText="1"/>
    </xf>
    <xf numFmtId="0" fontId="1" fillId="0" borderId="137" xfId="0" applyFont="1" applyBorder="1" applyAlignment="1">
      <alignment horizontal="center" vertical="center" wrapText="1"/>
    </xf>
    <xf numFmtId="171" fontId="2" fillId="0" borderId="143" xfId="0" applyNumberFormat="1" applyFont="1" applyFill="1" applyBorder="1" applyAlignment="1">
      <alignment horizontal="center" vertical="center" wrapText="1"/>
    </xf>
    <xf numFmtId="171" fontId="2" fillId="0" borderId="143" xfId="0" applyNumberFormat="1" applyFont="1" applyFill="1" applyBorder="1" applyAlignment="1">
      <alignment horizontal="center" vertical="center"/>
    </xf>
    <xf numFmtId="171" fontId="2" fillId="0" borderId="137" xfId="0" applyNumberFormat="1" applyFont="1" applyFill="1" applyBorder="1" applyAlignment="1">
      <alignment horizontal="center" vertical="center" wrapText="1"/>
    </xf>
    <xf numFmtId="0" fontId="46" fillId="43" borderId="5" xfId="522" applyFont="1" applyFill="1" applyBorder="1" applyAlignment="1">
      <alignment horizontal="center" vertical="center" wrapText="1"/>
    </xf>
    <xf numFmtId="2" fontId="46" fillId="43" borderId="5" xfId="522" applyNumberFormat="1" applyFont="1" applyFill="1" applyBorder="1" applyAlignment="1">
      <alignment horizontal="center" vertical="center" wrapText="1"/>
    </xf>
    <xf numFmtId="0" fontId="46" fillId="43" borderId="151" xfId="522" applyFont="1" applyFill="1" applyBorder="1" applyAlignment="1">
      <alignment horizontal="center" vertical="center" wrapText="1"/>
    </xf>
    <xf numFmtId="10" fontId="3" fillId="0" borderId="55" xfId="0" applyNumberFormat="1" applyFont="1" applyFill="1" applyBorder="1" applyAlignment="1">
      <alignment vertical="center" wrapText="1"/>
    </xf>
    <xf numFmtId="208" fontId="4" fillId="0" borderId="91" xfId="531" applyNumberFormat="1" applyFont="1" applyBorder="1" applyAlignment="1">
      <alignment horizontal="right"/>
    </xf>
    <xf numFmtId="208" fontId="4" fillId="0" borderId="91" xfId="531" applyNumberFormat="1" applyFont="1" applyBorder="1"/>
    <xf numFmtId="0" fontId="1" fillId="0" borderId="35" xfId="0" applyFont="1" applyBorder="1"/>
    <xf numFmtId="170" fontId="4" fillId="0" borderId="37" xfId="254" applyFont="1" applyBorder="1"/>
    <xf numFmtId="0" fontId="1" fillId="0" borderId="153" xfId="0" applyFont="1" applyBorder="1"/>
    <xf numFmtId="170" fontId="4" fillId="0" borderId="151" xfId="254" applyFont="1" applyBorder="1"/>
    <xf numFmtId="184" fontId="4" fillId="0" borderId="151" xfId="254" applyNumberFormat="1" applyFont="1" applyBorder="1"/>
    <xf numFmtId="3" fontId="2" fillId="0" borderId="26" xfId="254" applyNumberFormat="1" applyFont="1" applyBorder="1" applyAlignment="1">
      <alignment horizontal="center" vertical="top"/>
    </xf>
    <xf numFmtId="3" fontId="2" fillId="0" borderId="23" xfId="254" applyNumberFormat="1" applyFont="1" applyBorder="1" applyAlignment="1">
      <alignment horizontal="center" vertical="top"/>
    </xf>
    <xf numFmtId="0" fontId="2" fillId="0" borderId="63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3" fillId="39" borderId="41" xfId="0" applyFont="1" applyFill="1" applyBorder="1" applyAlignment="1">
      <alignment horizontal="left"/>
    </xf>
    <xf numFmtId="4" fontId="63" fillId="0" borderId="28" xfId="481" applyNumberFormat="1" applyFont="1" applyFill="1" applyBorder="1" applyAlignment="1">
      <alignment horizontal="center" vertical="center" wrapText="1"/>
    </xf>
    <xf numFmtId="0" fontId="2" fillId="0" borderId="23" xfId="0" quotePrefix="1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34" xfId="0" applyFont="1" applyBorder="1" applyAlignment="1">
      <alignment horizontal="center" vertical="center" wrapText="1"/>
    </xf>
    <xf numFmtId="4" fontId="2" fillId="0" borderId="38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3" fontId="2" fillId="0" borderId="38" xfId="254" applyNumberFormat="1" applyFont="1" applyBorder="1" applyAlignment="1">
      <alignment horizontal="center" vertical="top"/>
    </xf>
    <xf numFmtId="3" fontId="19" fillId="40" borderId="43" xfId="0" applyNumberFormat="1" applyFont="1" applyFill="1" applyBorder="1" applyAlignment="1">
      <alignment horizontal="center" vertical="center" wrapText="1"/>
    </xf>
    <xf numFmtId="4" fontId="4" fillId="0" borderId="69" xfId="514" applyNumberFormat="1" applyFont="1" applyBorder="1" applyAlignment="1">
      <alignment horizontal="right"/>
    </xf>
    <xf numFmtId="4" fontId="4" fillId="0" borderId="69" xfId="254" applyNumberFormat="1" applyFont="1" applyBorder="1" applyAlignment="1">
      <alignment horizontal="right"/>
    </xf>
    <xf numFmtId="0" fontId="1" fillId="0" borderId="0" xfId="0" applyFont="1"/>
    <xf numFmtId="0" fontId="1" fillId="0" borderId="81" xfId="0" applyFont="1" applyFill="1" applyBorder="1" applyAlignment="1">
      <alignment vertical="center"/>
    </xf>
    <xf numFmtId="0" fontId="3" fillId="46" borderId="115" xfId="0" applyFont="1" applyFill="1" applyBorder="1" applyAlignment="1"/>
    <xf numFmtId="0" fontId="1" fillId="0" borderId="91" xfId="0" applyFont="1" applyFill="1" applyBorder="1" applyAlignment="1">
      <alignment horizontal="center"/>
    </xf>
    <xf numFmtId="170" fontId="3" fillId="46" borderId="115" xfId="254" applyFont="1" applyFill="1" applyBorder="1" applyAlignment="1">
      <alignment wrapText="1"/>
    </xf>
    <xf numFmtId="0" fontId="1" fillId="0" borderId="155" xfId="0" applyFont="1" applyBorder="1" applyAlignment="1">
      <alignment horizontal="center" vertical="center" wrapText="1"/>
    </xf>
    <xf numFmtId="0" fontId="1" fillId="0" borderId="15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59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5" fillId="0" borderId="83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7" fillId="0" borderId="72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151" xfId="0" applyFont="1" applyBorder="1" applyAlignment="1">
      <alignment horizontal="left" vertical="center"/>
    </xf>
    <xf numFmtId="0" fontId="2" fillId="0" borderId="152" xfId="0" applyFont="1" applyBorder="1" applyAlignment="1">
      <alignment horizontal="left" vertical="center"/>
    </xf>
    <xf numFmtId="0" fontId="8" fillId="0" borderId="72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0" xfId="0" applyFont="1" applyBorder="1" applyAlignment="1">
      <alignment horizontal="center" wrapText="1"/>
    </xf>
    <xf numFmtId="0" fontId="13" fillId="0" borderId="40" xfId="0" applyFont="1" applyBorder="1" applyAlignment="1">
      <alignment horizontal="center" vertical="justify"/>
    </xf>
    <xf numFmtId="0" fontId="13" fillId="0" borderId="40" xfId="0" applyFont="1" applyBorder="1" applyAlignment="1">
      <alignment horizontal="center"/>
    </xf>
    <xf numFmtId="0" fontId="8" fillId="0" borderId="72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112" xfId="0" applyFont="1" applyBorder="1" applyAlignment="1">
      <alignment horizontal="left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/>
    </xf>
    <xf numFmtId="0" fontId="8" fillId="0" borderId="8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45" borderId="79" xfId="0" applyFont="1" applyFill="1" applyBorder="1" applyAlignment="1">
      <alignment horizontal="center" vertical="center"/>
    </xf>
    <xf numFmtId="0" fontId="8" fillId="45" borderId="62" xfId="0" applyFont="1" applyFill="1" applyBorder="1" applyAlignment="1">
      <alignment horizontal="center" vertical="center"/>
    </xf>
    <xf numFmtId="0" fontId="8" fillId="45" borderId="28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left" vertical="center" wrapText="1"/>
    </xf>
    <xf numFmtId="0" fontId="8" fillId="0" borderId="1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wrapText="1"/>
    </xf>
    <xf numFmtId="0" fontId="8" fillId="0" borderId="72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83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180" fontId="5" fillId="0" borderId="115" xfId="481" quotePrefix="1" applyNumberFormat="1" applyFont="1" applyFill="1" applyBorder="1" applyAlignment="1">
      <alignment horizontal="center" vertical="center" wrapText="1"/>
    </xf>
    <xf numFmtId="180" fontId="5" fillId="0" borderId="105" xfId="481" quotePrefix="1" applyNumberFormat="1" applyFont="1" applyFill="1" applyBorder="1" applyAlignment="1">
      <alignment horizontal="center" vertical="center" wrapText="1"/>
    </xf>
    <xf numFmtId="180" fontId="5" fillId="0" borderId="114" xfId="481" quotePrefix="1" applyNumberFormat="1" applyFont="1" applyFill="1" applyBorder="1" applyAlignment="1">
      <alignment horizontal="center" vertical="center" wrapText="1"/>
    </xf>
    <xf numFmtId="0" fontId="8" fillId="0" borderId="72" xfId="481" applyFont="1" applyFill="1" applyBorder="1" applyAlignment="1">
      <alignment horizontal="left" vertical="center"/>
    </xf>
    <xf numFmtId="0" fontId="8" fillId="0" borderId="51" xfId="481" applyFont="1" applyFill="1" applyBorder="1" applyAlignment="1">
      <alignment horizontal="left" vertical="center"/>
    </xf>
    <xf numFmtId="0" fontId="8" fillId="0" borderId="80" xfId="481" applyFont="1" applyFill="1" applyBorder="1" applyAlignment="1">
      <alignment horizontal="center" vertical="center"/>
    </xf>
    <xf numFmtId="0" fontId="8" fillId="0" borderId="29" xfId="481" applyFont="1" applyFill="1" applyBorder="1" applyAlignment="1">
      <alignment horizontal="center" vertical="center"/>
    </xf>
    <xf numFmtId="0" fontId="8" fillId="0" borderId="30" xfId="481" applyFont="1" applyFill="1" applyBorder="1" applyAlignment="1">
      <alignment horizontal="center"/>
    </xf>
    <xf numFmtId="0" fontId="4" fillId="0" borderId="79" xfId="481" applyFont="1" applyFill="1" applyBorder="1" applyAlignment="1">
      <alignment horizontal="center" vertical="center"/>
    </xf>
    <xf numFmtId="0" fontId="4" fillId="0" borderId="85" xfId="481" applyFont="1" applyFill="1" applyBorder="1" applyAlignment="1">
      <alignment horizontal="center" vertical="center"/>
    </xf>
    <xf numFmtId="0" fontId="4" fillId="0" borderId="83" xfId="481" applyFont="1" applyFill="1" applyBorder="1" applyAlignment="1">
      <alignment horizontal="center"/>
    </xf>
    <xf numFmtId="0" fontId="4" fillId="0" borderId="40" xfId="481" applyFont="1" applyFill="1" applyBorder="1" applyAlignment="1">
      <alignment horizontal="center"/>
    </xf>
    <xf numFmtId="0" fontId="4" fillId="0" borderId="84" xfId="481" applyFont="1" applyFill="1" applyBorder="1" applyAlignment="1">
      <alignment horizontal="center"/>
    </xf>
    <xf numFmtId="0" fontId="7" fillId="0" borderId="0" xfId="481" applyFont="1" applyFill="1" applyBorder="1" applyAlignment="1">
      <alignment horizontal="center"/>
    </xf>
    <xf numFmtId="0" fontId="7" fillId="0" borderId="40" xfId="481" applyFont="1" applyFill="1" applyBorder="1" applyAlignment="1">
      <alignment horizontal="center" wrapText="1"/>
    </xf>
    <xf numFmtId="0" fontId="4" fillId="0" borderId="18" xfId="481" applyFont="1" applyFill="1" applyBorder="1" applyAlignment="1">
      <alignment horizontal="center"/>
    </xf>
    <xf numFmtId="0" fontId="4" fillId="0" borderId="19" xfId="481" applyFont="1" applyFill="1" applyBorder="1" applyAlignment="1">
      <alignment horizontal="center"/>
    </xf>
    <xf numFmtId="0" fontId="4" fillId="0" borderId="17" xfId="48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4" fontId="3" fillId="41" borderId="19" xfId="0" applyNumberFormat="1" applyFont="1" applyFill="1" applyBorder="1" applyAlignment="1">
      <alignment horizontal="left"/>
    </xf>
    <xf numFmtId="170" fontId="3" fillId="46" borderId="52" xfId="254" applyFont="1" applyFill="1" applyBorder="1" applyAlignment="1">
      <alignment horizontal="left" wrapText="1"/>
    </xf>
    <xf numFmtId="170" fontId="3" fillId="46" borderId="79" xfId="254" applyFont="1" applyFill="1" applyBorder="1" applyAlignment="1">
      <alignment horizontal="left" wrapText="1"/>
    </xf>
    <xf numFmtId="0" fontId="45" fillId="43" borderId="58" xfId="522" applyFont="1" applyFill="1" applyBorder="1" applyAlignment="1">
      <alignment horizontal="center" vertical="center" wrapText="1"/>
    </xf>
    <xf numFmtId="0" fontId="45" fillId="43" borderId="94" xfId="522" applyFont="1" applyFill="1" applyBorder="1" applyAlignment="1">
      <alignment horizontal="center" vertical="center" wrapText="1"/>
    </xf>
    <xf numFmtId="0" fontId="45" fillId="43" borderId="30" xfId="522" applyFont="1" applyFill="1" applyBorder="1" applyAlignment="1">
      <alignment horizontal="center" vertical="center" wrapText="1"/>
    </xf>
    <xf numFmtId="0" fontId="45" fillId="43" borderId="43" xfId="522" applyFont="1" applyFill="1" applyBorder="1" applyAlignment="1">
      <alignment horizontal="center" vertical="center" wrapText="1"/>
    </xf>
    <xf numFmtId="0" fontId="45" fillId="43" borderId="60" xfId="522" applyFont="1" applyFill="1" applyBorder="1" applyAlignment="1">
      <alignment horizontal="center" vertical="center" wrapText="1"/>
    </xf>
    <xf numFmtId="0" fontId="3" fillId="46" borderId="115" xfId="0" applyFont="1" applyFill="1" applyBorder="1" applyAlignment="1">
      <alignment horizontal="left"/>
    </xf>
    <xf numFmtId="0" fontId="3" fillId="46" borderId="105" xfId="0" applyFont="1" applyFill="1" applyBorder="1" applyAlignment="1">
      <alignment horizontal="left"/>
    </xf>
    <xf numFmtId="0" fontId="3" fillId="46" borderId="107" xfId="0" applyFont="1" applyFill="1" applyBorder="1" applyAlignment="1">
      <alignment horizontal="left"/>
    </xf>
    <xf numFmtId="0" fontId="13" fillId="0" borderId="40" xfId="0" applyFont="1" applyBorder="1" applyAlignment="1">
      <alignment horizontal="center" wrapText="1"/>
    </xf>
    <xf numFmtId="0" fontId="13" fillId="0" borderId="11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74" fontId="7" fillId="39" borderId="72" xfId="288" applyNumberFormat="1" applyFont="1" applyFill="1" applyBorder="1" applyAlignment="1">
      <alignment horizontal="center" vertical="center"/>
    </xf>
    <xf numFmtId="174" fontId="7" fillId="39" borderId="69" xfId="288" applyNumberFormat="1" applyFont="1" applyFill="1" applyBorder="1" applyAlignment="1">
      <alignment horizontal="center" vertical="center"/>
    </xf>
    <xf numFmtId="171" fontId="7" fillId="0" borderId="81" xfId="0" applyNumberFormat="1" applyFont="1" applyBorder="1" applyAlignment="1">
      <alignment horizontal="center" vertical="center" wrapText="1"/>
    </xf>
    <xf numFmtId="171" fontId="7" fillId="0" borderId="54" xfId="0" applyNumberFormat="1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8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4" fillId="0" borderId="7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3" fillId="46" borderId="118" xfId="0" applyFont="1" applyFill="1" applyBorder="1" applyAlignment="1">
      <alignment horizontal="left" vertical="center"/>
    </xf>
    <xf numFmtId="0" fontId="3" fillId="46" borderId="95" xfId="0" applyFont="1" applyFill="1" applyBorder="1" applyAlignment="1">
      <alignment horizontal="left" vertical="center"/>
    </xf>
    <xf numFmtId="0" fontId="3" fillId="46" borderId="106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center" vertical="center" wrapText="1"/>
    </xf>
    <xf numFmtId="0" fontId="3" fillId="39" borderId="18" xfId="0" applyFont="1" applyFill="1" applyBorder="1" applyAlignment="1">
      <alignment horizontal="center" vertical="center"/>
    </xf>
    <xf numFmtId="0" fontId="3" fillId="39" borderId="17" xfId="0" applyFont="1" applyFill="1" applyBorder="1" applyAlignment="1">
      <alignment horizontal="center" vertical="center"/>
    </xf>
    <xf numFmtId="0" fontId="3" fillId="46" borderId="72" xfId="0" applyFont="1" applyFill="1" applyBorder="1" applyAlignment="1">
      <alignment horizontal="left" vertical="center"/>
    </xf>
    <xf numFmtId="0" fontId="3" fillId="46" borderId="51" xfId="0" applyFont="1" applyFill="1" applyBorder="1" applyAlignment="1">
      <alignment horizontal="left" vertical="center"/>
    </xf>
    <xf numFmtId="0" fontId="3" fillId="46" borderId="69" xfId="0" applyFont="1" applyFill="1" applyBorder="1" applyAlignment="1">
      <alignment horizontal="left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8" fillId="39" borderId="124" xfId="0" applyFont="1" applyFill="1" applyBorder="1" applyAlignment="1">
      <alignment horizontal="left" vertical="center"/>
    </xf>
    <xf numFmtId="0" fontId="8" fillId="39" borderId="6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34" xfId="0" applyFont="1" applyFill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1" xfId="0" applyFont="1" applyBorder="1" applyAlignment="1">
      <alignment horizontal="center"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23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140" xfId="0" applyFont="1" applyFill="1" applyBorder="1" applyAlignment="1">
      <alignment horizontal="center" vertical="center"/>
    </xf>
    <xf numFmtId="0" fontId="2" fillId="0" borderId="137" xfId="0" applyFont="1" applyFill="1" applyBorder="1" applyAlignment="1">
      <alignment horizontal="center" vertical="center" wrapText="1"/>
    </xf>
    <xf numFmtId="0" fontId="3" fillId="46" borderId="118" xfId="0" applyFont="1" applyFill="1" applyBorder="1" applyAlignment="1">
      <alignment horizontal="left" vertical="center" wrapText="1"/>
    </xf>
    <xf numFmtId="0" fontId="3" fillId="46" borderId="95" xfId="0" applyFont="1" applyFill="1" applyBorder="1" applyAlignment="1">
      <alignment horizontal="left" vertical="center" wrapText="1"/>
    </xf>
    <xf numFmtId="0" fontId="3" fillId="46" borderId="106" xfId="0" applyFont="1" applyFill="1" applyBorder="1" applyAlignment="1">
      <alignment horizontal="left" vertical="center" wrapText="1"/>
    </xf>
    <xf numFmtId="0" fontId="3" fillId="39" borderId="72" xfId="0" applyFont="1" applyFill="1" applyBorder="1" applyAlignment="1">
      <alignment horizontal="center" vertical="center" wrapText="1"/>
    </xf>
    <xf numFmtId="0" fontId="3" fillId="39" borderId="6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3" fillId="46" borderId="72" xfId="0" applyFont="1" applyFill="1" applyBorder="1" applyAlignment="1">
      <alignment horizontal="left" vertical="center" wrapText="1"/>
    </xf>
    <xf numFmtId="0" fontId="3" fillId="46" borderId="51" xfId="0" applyFont="1" applyFill="1" applyBorder="1" applyAlignment="1">
      <alignment horizontal="left" vertical="center" wrapText="1"/>
    </xf>
    <xf numFmtId="0" fontId="3" fillId="46" borderId="69" xfId="0" applyFont="1" applyFill="1" applyBorder="1" applyAlignment="1">
      <alignment horizontal="left" vertical="center" wrapText="1"/>
    </xf>
    <xf numFmtId="0" fontId="2" fillId="0" borderId="143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/>
    </xf>
    <xf numFmtId="0" fontId="4" fillId="41" borderId="101" xfId="0" applyFont="1" applyFill="1" applyBorder="1" applyAlignment="1">
      <alignment horizontal="left" vertical="center" wrapText="1"/>
    </xf>
    <xf numFmtId="170" fontId="3" fillId="46" borderId="55" xfId="254" applyFont="1" applyFill="1" applyBorder="1" applyAlignment="1">
      <alignment horizontal="left" vertical="center" wrapText="1"/>
    </xf>
    <xf numFmtId="170" fontId="3" fillId="46" borderId="124" xfId="254" applyFont="1" applyFill="1" applyBorder="1" applyAlignment="1">
      <alignment horizontal="left" vertical="center" wrapText="1"/>
    </xf>
    <xf numFmtId="170" fontId="3" fillId="46" borderId="48" xfId="254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/>
    </xf>
    <xf numFmtId="0" fontId="3" fillId="41" borderId="109" xfId="0" applyFont="1" applyFill="1" applyBorder="1" applyAlignment="1">
      <alignment horizontal="center" vertical="center" wrapText="1"/>
    </xf>
    <xf numFmtId="0" fontId="3" fillId="41" borderId="127" xfId="0" applyFont="1" applyFill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41" borderId="118" xfId="0" applyFont="1" applyFill="1" applyBorder="1" applyAlignment="1">
      <alignment horizontal="center" vertical="center" wrapText="1"/>
    </xf>
    <xf numFmtId="0" fontId="3" fillId="41" borderId="95" xfId="0" applyFont="1" applyFill="1" applyBorder="1" applyAlignment="1">
      <alignment horizontal="center" vertical="center" wrapText="1"/>
    </xf>
    <xf numFmtId="0" fontId="3" fillId="41" borderId="106" xfId="0" applyFont="1" applyFill="1" applyBorder="1" applyAlignment="1">
      <alignment horizontal="center" vertical="center" wrapText="1"/>
    </xf>
    <xf numFmtId="170" fontId="3" fillId="46" borderId="51" xfId="254" applyFont="1" applyFill="1" applyBorder="1" applyAlignment="1">
      <alignment horizontal="left" vertical="center" wrapText="1"/>
    </xf>
    <xf numFmtId="170" fontId="3" fillId="46" borderId="69" xfId="254" applyFont="1" applyFill="1" applyBorder="1" applyAlignment="1">
      <alignment horizontal="left" vertical="center" wrapText="1"/>
    </xf>
    <xf numFmtId="0" fontId="46" fillId="43" borderId="58" xfId="522" applyFont="1" applyFill="1" applyBorder="1" applyAlignment="1">
      <alignment horizontal="center" vertical="center" wrapText="1"/>
    </xf>
    <xf numFmtId="0" fontId="46" fillId="43" borderId="128" xfId="522" applyFont="1" applyFill="1" applyBorder="1" applyAlignment="1">
      <alignment horizontal="center" vertical="center" wrapText="1"/>
    </xf>
    <xf numFmtId="0" fontId="46" fillId="43" borderId="30" xfId="522" applyFont="1" applyFill="1" applyBorder="1" applyAlignment="1">
      <alignment horizontal="center" vertical="center" wrapText="1"/>
    </xf>
    <xf numFmtId="0" fontId="46" fillId="43" borderId="103" xfId="522" applyFont="1" applyFill="1" applyBorder="1" applyAlignment="1">
      <alignment horizontal="center" vertical="center" wrapText="1"/>
    </xf>
    <xf numFmtId="0" fontId="46" fillId="43" borderId="59" xfId="522" applyFont="1" applyFill="1" applyBorder="1" applyAlignment="1">
      <alignment horizontal="center" vertical="center" wrapText="1"/>
    </xf>
    <xf numFmtId="0" fontId="46" fillId="43" borderId="113" xfId="522" applyFont="1" applyFill="1" applyBorder="1" applyAlignment="1">
      <alignment horizontal="center" vertical="center" wrapText="1"/>
    </xf>
    <xf numFmtId="0" fontId="46" fillId="43" borderId="108" xfId="522" applyFont="1" applyFill="1" applyBorder="1" applyAlignment="1">
      <alignment horizontal="center" vertical="center" wrapText="1"/>
    </xf>
    <xf numFmtId="0" fontId="46" fillId="43" borderId="114" xfId="522" applyFont="1" applyFill="1" applyBorder="1" applyAlignment="1">
      <alignment horizontal="center" vertical="center" wrapText="1"/>
    </xf>
    <xf numFmtId="0" fontId="4" fillId="41" borderId="0" xfId="0" applyFont="1" applyFill="1" applyBorder="1" applyAlignment="1">
      <alignment horizontal="left" vertical="center" wrapText="1"/>
    </xf>
    <xf numFmtId="0" fontId="1" fillId="41" borderId="118" xfId="0" applyFont="1" applyFill="1" applyBorder="1" applyAlignment="1">
      <alignment horizontal="center" vertical="center" wrapText="1"/>
    </xf>
    <xf numFmtId="3" fontId="2" fillId="0" borderId="26" xfId="254" applyNumberFormat="1" applyFont="1" applyBorder="1" applyAlignment="1">
      <alignment horizontal="center" vertical="top"/>
    </xf>
    <xf numFmtId="0" fontId="2" fillId="0" borderId="26" xfId="0" applyFont="1" applyBorder="1" applyAlignment="1">
      <alignment horizontal="left" wrapText="1"/>
    </xf>
    <xf numFmtId="0" fontId="2" fillId="0" borderId="66" xfId="0" applyFont="1" applyBorder="1" applyAlignment="1">
      <alignment horizontal="left" vertical="top" wrapText="1"/>
    </xf>
    <xf numFmtId="3" fontId="2" fillId="0" borderId="66" xfId="254" applyNumberFormat="1" applyFont="1" applyBorder="1" applyAlignment="1">
      <alignment horizontal="center" vertical="top"/>
    </xf>
    <xf numFmtId="0" fontId="3" fillId="0" borderId="118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3" fontId="2" fillId="0" borderId="23" xfId="254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left" wrapText="1"/>
    </xf>
    <xf numFmtId="170" fontId="3" fillId="46" borderId="72" xfId="254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72" xfId="0" applyFont="1" applyBorder="1" applyAlignment="1">
      <alignment horizontal="left"/>
    </xf>
    <xf numFmtId="0" fontId="3" fillId="0" borderId="69" xfId="0" applyFont="1" applyBorder="1" applyAlignment="1">
      <alignment horizontal="left"/>
    </xf>
    <xf numFmtId="0" fontId="1" fillId="0" borderId="98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3" fontId="2" fillId="0" borderId="98" xfId="254" applyNumberFormat="1" applyFont="1" applyBorder="1" applyAlignment="1">
      <alignment horizontal="center" vertical="center"/>
    </xf>
    <xf numFmtId="3" fontId="2" fillId="0" borderId="129" xfId="254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130" xfId="0" applyFont="1" applyBorder="1" applyAlignment="1">
      <alignment horizontal="center" vertical="center" wrapText="1"/>
    </xf>
    <xf numFmtId="3" fontId="2" fillId="0" borderId="64" xfId="254" applyNumberFormat="1" applyFont="1" applyBorder="1" applyAlignment="1">
      <alignment horizontal="center" vertical="center"/>
    </xf>
    <xf numFmtId="3" fontId="2" fillId="0" borderId="130" xfId="254" applyNumberFormat="1" applyFont="1" applyBorder="1" applyAlignment="1">
      <alignment horizontal="center" vertical="center"/>
    </xf>
    <xf numFmtId="0" fontId="3" fillId="45" borderId="72" xfId="0" applyFont="1" applyFill="1" applyBorder="1" applyAlignment="1">
      <alignment horizontal="left"/>
    </xf>
    <xf numFmtId="0" fontId="3" fillId="45" borderId="51" xfId="0" applyFont="1" applyFill="1" applyBorder="1" applyAlignment="1">
      <alignment horizontal="left"/>
    </xf>
    <xf numFmtId="0" fontId="3" fillId="45" borderId="69" xfId="0" applyFont="1" applyFill="1" applyBorder="1" applyAlignment="1">
      <alignment horizontal="left"/>
    </xf>
    <xf numFmtId="0" fontId="3" fillId="39" borderId="131" xfId="487" applyFont="1" applyFill="1" applyBorder="1" applyAlignment="1">
      <alignment horizontal="left"/>
    </xf>
    <xf numFmtId="0" fontId="3" fillId="39" borderId="132" xfId="487" applyFont="1" applyFill="1" applyBorder="1" applyAlignment="1">
      <alignment horizontal="left"/>
    </xf>
    <xf numFmtId="0" fontId="1" fillId="39" borderId="72" xfId="487" applyFont="1" applyFill="1" applyBorder="1" applyAlignment="1">
      <alignment horizontal="left"/>
    </xf>
    <xf numFmtId="0" fontId="3" fillId="39" borderId="51" xfId="487" applyFont="1" applyFill="1" applyBorder="1" applyAlignment="1">
      <alignment horizontal="left"/>
    </xf>
    <xf numFmtId="0" fontId="3" fillId="39" borderId="69" xfId="487" applyFont="1" applyFill="1" applyBorder="1" applyAlignment="1">
      <alignment horizontal="left"/>
    </xf>
    <xf numFmtId="0" fontId="22" fillId="0" borderId="72" xfId="487" applyFont="1" applyBorder="1" applyAlignment="1">
      <alignment horizontal="center" vertical="center"/>
    </xf>
    <xf numFmtId="0" fontId="22" fillId="0" borderId="112" xfId="487" applyFont="1" applyBorder="1" applyAlignment="1">
      <alignment horizontal="center" vertical="center"/>
    </xf>
    <xf numFmtId="0" fontId="1" fillId="39" borderId="131" xfId="487" applyFont="1" applyFill="1" applyBorder="1" applyAlignment="1">
      <alignment horizontal="left"/>
    </xf>
    <xf numFmtId="0" fontId="4" fillId="45" borderId="72" xfId="0" applyFont="1" applyFill="1" applyBorder="1" applyAlignment="1">
      <alignment horizontal="left"/>
    </xf>
    <xf numFmtId="0" fontId="4" fillId="45" borderId="51" xfId="0" applyFont="1" applyFill="1" applyBorder="1" applyAlignment="1">
      <alignment horizontal="left"/>
    </xf>
    <xf numFmtId="0" fontId="4" fillId="45" borderId="69" xfId="0" applyFont="1" applyFill="1" applyBorder="1" applyAlignment="1">
      <alignment horizontal="left"/>
    </xf>
    <xf numFmtId="0" fontId="4" fillId="39" borderId="131" xfId="487" applyFont="1" applyFill="1" applyBorder="1" applyAlignment="1">
      <alignment horizontal="left"/>
    </xf>
    <xf numFmtId="0" fontId="4" fillId="39" borderId="132" xfId="487" applyFont="1" applyFill="1" applyBorder="1" applyAlignment="1">
      <alignment horizontal="left"/>
    </xf>
    <xf numFmtId="0" fontId="4" fillId="39" borderId="72" xfId="487" applyFont="1" applyFill="1" applyBorder="1" applyAlignment="1">
      <alignment horizontal="left"/>
    </xf>
    <xf numFmtId="0" fontId="4" fillId="39" borderId="51" xfId="487" applyFont="1" applyFill="1" applyBorder="1" applyAlignment="1">
      <alignment horizontal="left"/>
    </xf>
    <xf numFmtId="0" fontId="4" fillId="39" borderId="69" xfId="487" applyFont="1" applyFill="1" applyBorder="1" applyAlignment="1">
      <alignment horizontal="left"/>
    </xf>
    <xf numFmtId="4" fontId="4" fillId="44" borderId="109" xfId="514" applyNumberFormat="1" applyFont="1" applyFill="1" applyBorder="1" applyAlignment="1">
      <alignment horizontal="left"/>
    </xf>
    <xf numFmtId="4" fontId="4" fillId="44" borderId="102" xfId="514" applyNumberFormat="1" applyFont="1" applyFill="1" applyBorder="1" applyAlignment="1">
      <alignment horizontal="left"/>
    </xf>
    <xf numFmtId="0" fontId="4" fillId="44" borderId="118" xfId="514" applyFont="1" applyFill="1" applyBorder="1" applyAlignment="1">
      <alignment horizontal="left" vertical="center" wrapText="1"/>
    </xf>
    <xf numFmtId="0" fontId="4" fillId="44" borderId="95" xfId="514" applyFont="1" applyFill="1" applyBorder="1" applyAlignment="1">
      <alignment horizontal="left" vertical="center" wrapText="1"/>
    </xf>
    <xf numFmtId="0" fontId="4" fillId="44" borderId="106" xfId="514" applyFont="1" applyFill="1" applyBorder="1" applyAlignment="1">
      <alignment horizontal="left" vertical="center" wrapText="1"/>
    </xf>
    <xf numFmtId="4" fontId="4" fillId="44" borderId="118" xfId="514" applyNumberFormat="1" applyFont="1" applyFill="1" applyBorder="1" applyAlignment="1">
      <alignment horizontal="left"/>
    </xf>
    <xf numFmtId="4" fontId="4" fillId="44" borderId="95" xfId="514" applyNumberFormat="1" applyFont="1" applyFill="1" applyBorder="1" applyAlignment="1">
      <alignment horizontal="left"/>
    </xf>
    <xf numFmtId="4" fontId="4" fillId="44" borderId="106" xfId="514" applyNumberFormat="1" applyFont="1" applyFill="1" applyBorder="1" applyAlignment="1">
      <alignment horizontal="left"/>
    </xf>
  </cellXfs>
  <cellStyles count="59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1 3" xfId="8"/>
    <cellStyle name="20% - Énfasis2 2" xfId="9"/>
    <cellStyle name="20% - Énfasis2 3" xfId="10"/>
    <cellStyle name="20% - Énfasis3 2" xfId="11"/>
    <cellStyle name="20% - Énfasis3 3" xfId="12"/>
    <cellStyle name="20% - Énfasis4 2" xfId="13"/>
    <cellStyle name="20% - Énfasis4 3" xfId="14"/>
    <cellStyle name="20% - Énfasis5 2" xfId="15"/>
    <cellStyle name="20% - Énfasis5 3" xfId="16"/>
    <cellStyle name="20% - Énfasis6 2" xfId="17"/>
    <cellStyle name="20% - Énfasis6 3" xfId="18"/>
    <cellStyle name="2-decimales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 2" xfId="44"/>
    <cellStyle name="60% - Énfasis1 3" xfId="45"/>
    <cellStyle name="60% - Énfasis2 2" xfId="46"/>
    <cellStyle name="60% - Énfasis2 3" xfId="47"/>
    <cellStyle name="60% - Énfasis3 2" xfId="48"/>
    <cellStyle name="60% - Énfasis3 3" xfId="49"/>
    <cellStyle name="60% - Énfasis4 2" xfId="50"/>
    <cellStyle name="60% - Énfasis4 3" xfId="51"/>
    <cellStyle name="60% - Énfasis5 2" xfId="52"/>
    <cellStyle name="60% - Énfasis5 3" xfId="53"/>
    <cellStyle name="60% - Énfasis6 2" xfId="54"/>
    <cellStyle name="60% - Énfasis6 3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 2" xfId="63"/>
    <cellStyle name="Buena 3" xfId="64"/>
    <cellStyle name="Calculation" xfId="65"/>
    <cellStyle name="Cálculo 2" xfId="66"/>
    <cellStyle name="Cálculo 3" xfId="67"/>
    <cellStyle name="Celda de comprobación 2" xfId="68"/>
    <cellStyle name="Celda de comprobación 3" xfId="69"/>
    <cellStyle name="Celda vinculada 2" xfId="70"/>
    <cellStyle name="Celda vinculada 3" xfId="71"/>
    <cellStyle name="Check Cell" xfId="72"/>
    <cellStyle name="CIENTOS" xfId="73"/>
    <cellStyle name="CIENTOS 2D" xfId="74"/>
    <cellStyle name="CIENTOS 3D" xfId="75"/>
    <cellStyle name="CIENTOS 4D" xfId="76"/>
    <cellStyle name="CIENTOS_ANALISIS UNITARIO CONCRETO DE 3000 PSI Y VARIOS (ACERO GRADO 60)" xfId="77"/>
    <cellStyle name="Comma" xfId="78"/>
    <cellStyle name="Comma 2" xfId="79"/>
    <cellStyle name="Comma 2 2" xfId="80"/>
    <cellStyle name="Comma0" xfId="81"/>
    <cellStyle name="Comma0 - Modelo5" xfId="82"/>
    <cellStyle name="Comma1 - Modelo1" xfId="83"/>
    <cellStyle name="Curren - Modelo2" xfId="84"/>
    <cellStyle name="Currency" xfId="85"/>
    <cellStyle name="Currency 2" xfId="86"/>
    <cellStyle name="Currency 2 2" xfId="87"/>
    <cellStyle name="Currency0" xfId="88"/>
    <cellStyle name="Date" xfId="89"/>
    <cellStyle name="Encabezado 4 2" xfId="90"/>
    <cellStyle name="Encabezado 4 3" xfId="91"/>
    <cellStyle name="Énfasis 1" xfId="92"/>
    <cellStyle name="Énfasis 2" xfId="93"/>
    <cellStyle name="Énfasis 3" xfId="94"/>
    <cellStyle name="Énfasis1 - 20%" xfId="95"/>
    <cellStyle name="Énfasis1 - 40%" xfId="96"/>
    <cellStyle name="Énfasis1 - 60%" xfId="97"/>
    <cellStyle name="Énfasis1 10" xfId="98"/>
    <cellStyle name="Énfasis1 11" xfId="99"/>
    <cellStyle name="Énfasis1 12" xfId="100"/>
    <cellStyle name="Énfasis1 13" xfId="101"/>
    <cellStyle name="Énfasis1 14" xfId="102"/>
    <cellStyle name="Énfasis1 15" xfId="103"/>
    <cellStyle name="Énfasis1 16" xfId="104"/>
    <cellStyle name="Énfasis1 17" xfId="105"/>
    <cellStyle name="Énfasis1 18" xfId="106"/>
    <cellStyle name="Énfasis1 19" xfId="107"/>
    <cellStyle name="Énfasis1 2" xfId="108"/>
    <cellStyle name="Énfasis1 3" xfId="109"/>
    <cellStyle name="Énfasis1 4" xfId="110"/>
    <cellStyle name="Énfasis1 5" xfId="111"/>
    <cellStyle name="Énfasis1 6" xfId="112"/>
    <cellStyle name="Énfasis1 7" xfId="113"/>
    <cellStyle name="Énfasis1 8" xfId="114"/>
    <cellStyle name="Énfasis1 9" xfId="115"/>
    <cellStyle name="Énfasis2 - 20%" xfId="116"/>
    <cellStyle name="Énfasis2 - 40%" xfId="117"/>
    <cellStyle name="Énfasis2 - 60%" xfId="118"/>
    <cellStyle name="Énfasis2 10" xfId="119"/>
    <cellStyle name="Énfasis2 11" xfId="120"/>
    <cellStyle name="Énfasis2 12" xfId="121"/>
    <cellStyle name="Énfasis2 13" xfId="122"/>
    <cellStyle name="Énfasis2 14" xfId="123"/>
    <cellStyle name="Énfasis2 15" xfId="124"/>
    <cellStyle name="Énfasis2 16" xfId="125"/>
    <cellStyle name="Énfasis2 17" xfId="126"/>
    <cellStyle name="Énfasis2 18" xfId="127"/>
    <cellStyle name="Énfasis2 19" xfId="128"/>
    <cellStyle name="Énfasis2 2" xfId="129"/>
    <cellStyle name="Énfasis2 3" xfId="130"/>
    <cellStyle name="Énfasis2 4" xfId="131"/>
    <cellStyle name="Énfasis2 5" xfId="132"/>
    <cellStyle name="Énfasis2 6" xfId="133"/>
    <cellStyle name="Énfasis2 7" xfId="134"/>
    <cellStyle name="Énfasis2 8" xfId="135"/>
    <cellStyle name="Énfasis2 9" xfId="136"/>
    <cellStyle name="Énfasis3 - 20%" xfId="137"/>
    <cellStyle name="Énfasis3 - 40%" xfId="138"/>
    <cellStyle name="Énfasis3 - 60%" xfId="139"/>
    <cellStyle name="Énfasis3 10" xfId="140"/>
    <cellStyle name="Énfasis3 11" xfId="141"/>
    <cellStyle name="Énfasis3 12" xfId="142"/>
    <cellStyle name="Énfasis3 13" xfId="143"/>
    <cellStyle name="Énfasis3 14" xfId="144"/>
    <cellStyle name="Énfasis3 15" xfId="145"/>
    <cellStyle name="Énfasis3 16" xfId="146"/>
    <cellStyle name="Énfasis3 17" xfId="147"/>
    <cellStyle name="Énfasis3 18" xfId="148"/>
    <cellStyle name="Énfasis3 19" xfId="149"/>
    <cellStyle name="Énfasis3 2" xfId="150"/>
    <cellStyle name="Énfasis3 3" xfId="151"/>
    <cellStyle name="Énfasis3 4" xfId="152"/>
    <cellStyle name="Énfasis3 5" xfId="153"/>
    <cellStyle name="Énfasis3 6" xfId="154"/>
    <cellStyle name="Énfasis3 7" xfId="155"/>
    <cellStyle name="Énfasis3 8" xfId="156"/>
    <cellStyle name="Énfasis3 9" xfId="157"/>
    <cellStyle name="Énfasis4 - 20%" xfId="158"/>
    <cellStyle name="Énfasis4 - 40%" xfId="159"/>
    <cellStyle name="Énfasis4 - 60%" xfId="160"/>
    <cellStyle name="Énfasis4 10" xfId="161"/>
    <cellStyle name="Énfasis4 11" xfId="162"/>
    <cellStyle name="Énfasis4 12" xfId="163"/>
    <cellStyle name="Énfasis4 13" xfId="164"/>
    <cellStyle name="Énfasis4 14" xfId="165"/>
    <cellStyle name="Énfasis4 15" xfId="166"/>
    <cellStyle name="Énfasis4 16" xfId="167"/>
    <cellStyle name="Énfasis4 17" xfId="168"/>
    <cellStyle name="Énfasis4 18" xfId="169"/>
    <cellStyle name="Énfasis4 19" xfId="170"/>
    <cellStyle name="Énfasis4 2" xfId="171"/>
    <cellStyle name="Énfasis4 3" xfId="172"/>
    <cellStyle name="Énfasis4 4" xfId="173"/>
    <cellStyle name="Énfasis4 5" xfId="174"/>
    <cellStyle name="Énfasis4 6" xfId="175"/>
    <cellStyle name="Énfasis4 7" xfId="176"/>
    <cellStyle name="Énfasis4 8" xfId="177"/>
    <cellStyle name="Énfasis4 9" xfId="178"/>
    <cellStyle name="Énfasis5 - 20%" xfId="179"/>
    <cellStyle name="Énfasis5 - 40%" xfId="180"/>
    <cellStyle name="Énfasis5 - 60%" xfId="181"/>
    <cellStyle name="Énfasis5 10" xfId="182"/>
    <cellStyle name="Énfasis5 11" xfId="183"/>
    <cellStyle name="Énfasis5 12" xfId="184"/>
    <cellStyle name="Énfasis5 13" xfId="185"/>
    <cellStyle name="Énfasis5 14" xfId="186"/>
    <cellStyle name="Énfasis5 15" xfId="187"/>
    <cellStyle name="Énfasis5 16" xfId="188"/>
    <cellStyle name="Énfasis5 17" xfId="189"/>
    <cellStyle name="Énfasis5 18" xfId="190"/>
    <cellStyle name="Énfasis5 19" xfId="191"/>
    <cellStyle name="Énfasis5 2" xfId="192"/>
    <cellStyle name="Énfasis5 3" xfId="193"/>
    <cellStyle name="Énfasis5 4" xfId="194"/>
    <cellStyle name="Énfasis5 5" xfId="195"/>
    <cellStyle name="Énfasis5 6" xfId="196"/>
    <cellStyle name="Énfasis5 7" xfId="197"/>
    <cellStyle name="Énfasis5 8" xfId="198"/>
    <cellStyle name="Énfasis5 9" xfId="199"/>
    <cellStyle name="Énfasis6 - 20%" xfId="200"/>
    <cellStyle name="Énfasis6 - 40%" xfId="201"/>
    <cellStyle name="Énfasis6 - 60%" xfId="202"/>
    <cellStyle name="Énfasis6 10" xfId="203"/>
    <cellStyle name="Énfasis6 11" xfId="204"/>
    <cellStyle name="Énfasis6 12" xfId="205"/>
    <cellStyle name="Énfasis6 13" xfId="206"/>
    <cellStyle name="Énfasis6 14" xfId="207"/>
    <cellStyle name="Énfasis6 15" xfId="208"/>
    <cellStyle name="Énfasis6 16" xfId="209"/>
    <cellStyle name="Énfasis6 17" xfId="210"/>
    <cellStyle name="Énfasis6 18" xfId="211"/>
    <cellStyle name="Énfasis6 19" xfId="212"/>
    <cellStyle name="Énfasis6 2" xfId="213"/>
    <cellStyle name="Énfasis6 3" xfId="214"/>
    <cellStyle name="Énfasis6 4" xfId="215"/>
    <cellStyle name="Énfasis6 5" xfId="216"/>
    <cellStyle name="Énfasis6 6" xfId="217"/>
    <cellStyle name="Énfasis6 7" xfId="218"/>
    <cellStyle name="Énfasis6 8" xfId="219"/>
    <cellStyle name="Énfasis6 9" xfId="220"/>
    <cellStyle name="ENTERO" xfId="221"/>
    <cellStyle name="Entrada 2" xfId="222"/>
    <cellStyle name="Entrada 3" xfId="223"/>
    <cellStyle name="Estilo 1" xfId="224"/>
    <cellStyle name="Euro" xfId="225"/>
    <cellStyle name="Euro 2" xfId="226"/>
    <cellStyle name="Euro 2 2" xfId="227"/>
    <cellStyle name="Euro 3" xfId="228"/>
    <cellStyle name="Euro_Libro1" xfId="229"/>
    <cellStyle name="Explanatory Text" xfId="230"/>
    <cellStyle name="F2" xfId="231"/>
    <cellStyle name="F3" xfId="232"/>
    <cellStyle name="F4" xfId="233"/>
    <cellStyle name="F5" xfId="234"/>
    <cellStyle name="F6" xfId="235"/>
    <cellStyle name="F7" xfId="236"/>
    <cellStyle name="F8" xfId="237"/>
    <cellStyle name="Fixed" xfId="238"/>
    <cellStyle name="Good" xfId="239"/>
    <cellStyle name="GRADOSMINSEG" xfId="240"/>
    <cellStyle name="Heading 1" xfId="241"/>
    <cellStyle name="Heading 2" xfId="242"/>
    <cellStyle name="Heading 3" xfId="243"/>
    <cellStyle name="Heading 4" xfId="244"/>
    <cellStyle name="Heading1" xfId="245"/>
    <cellStyle name="Heading2" xfId="246"/>
    <cellStyle name="Hipervínculo 2" xfId="247"/>
    <cellStyle name="Incorrecto 2" xfId="248"/>
    <cellStyle name="Incorrecto 3" xfId="249"/>
    <cellStyle name="Input" xfId="250"/>
    <cellStyle name="Linked Cell" xfId="251"/>
    <cellStyle name="MILE DE MILLONES" xfId="252"/>
    <cellStyle name="MILES" xfId="253"/>
    <cellStyle name="Millares" xfId="254" builtinId="3"/>
    <cellStyle name="Millares [0]" xfId="255" builtinId="6"/>
    <cellStyle name="Millares [0] 2" xfId="256"/>
    <cellStyle name="Millares [0] 2 10" xfId="257"/>
    <cellStyle name="Millares [0] 2 2" xfId="258"/>
    <cellStyle name="Millares [0] 2 3" xfId="259"/>
    <cellStyle name="Millares [0] 2 4" xfId="260"/>
    <cellStyle name="Millares [0] 2 5" xfId="261"/>
    <cellStyle name="Millares [0] 2 6" xfId="262"/>
    <cellStyle name="Millares [0] 2 7" xfId="263"/>
    <cellStyle name="Millares [0] 2 8" xfId="264"/>
    <cellStyle name="Millares [0] 2 9" xfId="265"/>
    <cellStyle name="Millares [0] 3" xfId="266"/>
    <cellStyle name="Millares [0] 3 10" xfId="267"/>
    <cellStyle name="Millares [0] 3 2" xfId="268"/>
    <cellStyle name="Millares [0] 3 3" xfId="269"/>
    <cellStyle name="Millares [0] 3 4" xfId="270"/>
    <cellStyle name="Millares [0] 3 5" xfId="271"/>
    <cellStyle name="Millares [0] 3 6" xfId="272"/>
    <cellStyle name="Millares [0] 3 7" xfId="273"/>
    <cellStyle name="Millares [0] 3 8" xfId="274"/>
    <cellStyle name="Millares [0] 3 9" xfId="275"/>
    <cellStyle name="Millares [0] 4" xfId="276"/>
    <cellStyle name="Millares [0] 4 10" xfId="277"/>
    <cellStyle name="Millares [0] 4 2" xfId="278"/>
    <cellStyle name="Millares [0] 4 3" xfId="279"/>
    <cellStyle name="Millares [0] 4 4" xfId="280"/>
    <cellStyle name="Millares [0] 4 5" xfId="281"/>
    <cellStyle name="Millares [0] 4 6" xfId="282"/>
    <cellStyle name="Millares [0] 4 7" xfId="283"/>
    <cellStyle name="Millares [0] 4 8" xfId="284"/>
    <cellStyle name="Millares [0] 4 9" xfId="285"/>
    <cellStyle name="Millares [0] 5" xfId="286"/>
    <cellStyle name="Millares [0] 5 2" xfId="287"/>
    <cellStyle name="Millares [0]_RESUMEN-EVALUACION TECNICA-SED-PMC-SPF-30-2003" xfId="288"/>
    <cellStyle name="Millares 10" xfId="289"/>
    <cellStyle name="Millares 10 2" xfId="290"/>
    <cellStyle name="Millares 10 2 2" xfId="291"/>
    <cellStyle name="Millares 10 3" xfId="292"/>
    <cellStyle name="Millares 10 3 2" xfId="293"/>
    <cellStyle name="Millares 10 4" xfId="294"/>
    <cellStyle name="Millares 10 4 2" xfId="295"/>
    <cellStyle name="Millares 10 5" xfId="296"/>
    <cellStyle name="Millares 10 6" xfId="297"/>
    <cellStyle name="Millares 11" xfId="298"/>
    <cellStyle name="Millares 12" xfId="299"/>
    <cellStyle name="Millares 13" xfId="300"/>
    <cellStyle name="Millares 14" xfId="301"/>
    <cellStyle name="Millares 15" xfId="302"/>
    <cellStyle name="Millares 16" xfId="303"/>
    <cellStyle name="Millares 17" xfId="304"/>
    <cellStyle name="Millares 18" xfId="305"/>
    <cellStyle name="Millares 19" xfId="306"/>
    <cellStyle name="Millares 2" xfId="307"/>
    <cellStyle name="Millares 2 10" xfId="308"/>
    <cellStyle name="Millares 2 11" xfId="309"/>
    <cellStyle name="Millares 2 12" xfId="310"/>
    <cellStyle name="Millares 2 2" xfId="311"/>
    <cellStyle name="Millares 2 2 2" xfId="312"/>
    <cellStyle name="Millares 2 3" xfId="313"/>
    <cellStyle name="Millares 2 3 2" xfId="314"/>
    <cellStyle name="Millares 2 4" xfId="315"/>
    <cellStyle name="Millares 2 5" xfId="316"/>
    <cellStyle name="Millares 2 6" xfId="317"/>
    <cellStyle name="Millares 2 7" xfId="318"/>
    <cellStyle name="Millares 2 8" xfId="319"/>
    <cellStyle name="Millares 2 9" xfId="320"/>
    <cellStyle name="Millares 2_Libro1" xfId="321"/>
    <cellStyle name="Millares 20" xfId="322"/>
    <cellStyle name="Millares 21" xfId="323"/>
    <cellStyle name="Millares 22" xfId="324"/>
    <cellStyle name="Millares 23" xfId="325"/>
    <cellStyle name="Millares 24" xfId="326"/>
    <cellStyle name="Millares 25" xfId="327"/>
    <cellStyle name="Millares 26" xfId="328"/>
    <cellStyle name="Millares 27" xfId="329"/>
    <cellStyle name="Millares 28" xfId="330"/>
    <cellStyle name="Millares 29" xfId="331"/>
    <cellStyle name="Millares 3" xfId="332"/>
    <cellStyle name="Millares 3 10" xfId="333"/>
    <cellStyle name="Millares 3 2" xfId="334"/>
    <cellStyle name="Millares 3 3" xfId="335"/>
    <cellStyle name="Millares 3 4" xfId="336"/>
    <cellStyle name="Millares 3 5" xfId="337"/>
    <cellStyle name="Millares 3 6" xfId="338"/>
    <cellStyle name="Millares 3 7" xfId="339"/>
    <cellStyle name="Millares 3 8" xfId="340"/>
    <cellStyle name="Millares 3 9" xfId="341"/>
    <cellStyle name="Millares 3_6._Presupuesto General Señalización" xfId="342"/>
    <cellStyle name="Millares 30" xfId="343"/>
    <cellStyle name="Millares 31" xfId="344"/>
    <cellStyle name="Millares 32" xfId="345"/>
    <cellStyle name="Millares 33" xfId="346"/>
    <cellStyle name="Millares 34" xfId="347"/>
    <cellStyle name="Millares 35" xfId="348"/>
    <cellStyle name="Millares 36" xfId="349"/>
    <cellStyle name="Millares 37" xfId="350"/>
    <cellStyle name="Millares 38" xfId="351"/>
    <cellStyle name="Millares 39" xfId="352"/>
    <cellStyle name="Millares 4" xfId="353"/>
    <cellStyle name="Millares 4 2" xfId="354"/>
    <cellStyle name="Millares 40" xfId="355"/>
    <cellStyle name="Millares 41" xfId="356"/>
    <cellStyle name="Millares 42" xfId="357"/>
    <cellStyle name="Millares 43" xfId="358"/>
    <cellStyle name="Millares 44" xfId="359"/>
    <cellStyle name="Millares 45" xfId="360"/>
    <cellStyle name="Millares 46" xfId="361"/>
    <cellStyle name="Millares 47" xfId="362"/>
    <cellStyle name="Millares 48" xfId="363"/>
    <cellStyle name="Millares 49" xfId="364"/>
    <cellStyle name="Millares 5" xfId="365"/>
    <cellStyle name="Millares 5 2" xfId="366"/>
    <cellStyle name="Millares 5 2 2" xfId="367"/>
    <cellStyle name="Millares 5 3" xfId="368"/>
    <cellStyle name="Millares 50" xfId="369"/>
    <cellStyle name="Millares 51" xfId="370"/>
    <cellStyle name="Millares 52" xfId="371"/>
    <cellStyle name="Millares 53" xfId="372"/>
    <cellStyle name="Millares 54" xfId="373"/>
    <cellStyle name="Millares 55" xfId="374"/>
    <cellStyle name="Millares 56" xfId="375"/>
    <cellStyle name="Millares 57" xfId="376"/>
    <cellStyle name="Millares 58" xfId="377"/>
    <cellStyle name="Millares 59" xfId="378"/>
    <cellStyle name="Millares 6" xfId="379"/>
    <cellStyle name="Millares 6 2" xfId="380"/>
    <cellStyle name="Millares 6 2 2" xfId="381"/>
    <cellStyle name="Millares 6 3" xfId="382"/>
    <cellStyle name="Millares 60" xfId="383"/>
    <cellStyle name="Millares 61" xfId="384"/>
    <cellStyle name="Millares 62" xfId="385"/>
    <cellStyle name="Millares 63" xfId="386"/>
    <cellStyle name="Millares 64" xfId="387"/>
    <cellStyle name="Millares 65" xfId="388"/>
    <cellStyle name="Millares 66" xfId="389"/>
    <cellStyle name="Millares 67" xfId="390"/>
    <cellStyle name="Millares 68" xfId="391"/>
    <cellStyle name="Millares 69" xfId="392"/>
    <cellStyle name="Millares 7" xfId="393"/>
    <cellStyle name="Millares 7 2" xfId="394"/>
    <cellStyle name="Millares 7 2 2" xfId="395"/>
    <cellStyle name="Millares 7 3" xfId="396"/>
    <cellStyle name="Millares 70" xfId="397"/>
    <cellStyle name="Millares 71" xfId="398"/>
    <cellStyle name="Millares 72" xfId="399"/>
    <cellStyle name="Millares 73" xfId="400"/>
    <cellStyle name="Millares 74" xfId="401"/>
    <cellStyle name="Millares 75" xfId="402"/>
    <cellStyle name="Millares 76" xfId="403"/>
    <cellStyle name="Millares 77" xfId="404"/>
    <cellStyle name="Millares 78" xfId="405"/>
    <cellStyle name="Millares 79" xfId="406"/>
    <cellStyle name="Millares 8" xfId="407"/>
    <cellStyle name="Millares 8 2" xfId="408"/>
    <cellStyle name="Millares 8 2 2" xfId="409"/>
    <cellStyle name="Millares 8 3" xfId="410"/>
    <cellStyle name="Millares 8 3 2" xfId="411"/>
    <cellStyle name="Millares 8 4" xfId="412"/>
    <cellStyle name="Millares 8 4 2" xfId="413"/>
    <cellStyle name="Millares 8 5" xfId="414"/>
    <cellStyle name="Millares 8 5 2" xfId="415"/>
    <cellStyle name="Millares 8 6" xfId="416"/>
    <cellStyle name="Millares 8 7" xfId="417"/>
    <cellStyle name="Millares 80" xfId="418"/>
    <cellStyle name="Millares 81" xfId="419"/>
    <cellStyle name="Millares 82" xfId="420"/>
    <cellStyle name="Millares 9" xfId="421"/>
    <cellStyle name="Millares 9 2" xfId="422"/>
    <cellStyle name="Millares 9 2 2" xfId="423"/>
    <cellStyle name="Millares 9 3" xfId="424"/>
    <cellStyle name="MILLONES" xfId="425"/>
    <cellStyle name="Moneda" xfId="426" builtinId="4"/>
    <cellStyle name="Moneda [00]" xfId="427"/>
    <cellStyle name="Moneda [2]" xfId="428"/>
    <cellStyle name="Moneda 12" xfId="429"/>
    <cellStyle name="Moneda 2" xfId="430"/>
    <cellStyle name="Moneda 2 10" xfId="431"/>
    <cellStyle name="Moneda 2 11" xfId="432"/>
    <cellStyle name="Moneda 2 2" xfId="433"/>
    <cellStyle name="Moneda 2 2 2" xfId="434"/>
    <cellStyle name="Moneda 2 2 2 2" xfId="435"/>
    <cellStyle name="Moneda 2 2 3" xfId="436"/>
    <cellStyle name="Moneda 2 3" xfId="437"/>
    <cellStyle name="Moneda 2 4" xfId="438"/>
    <cellStyle name="Moneda 2 5" xfId="439"/>
    <cellStyle name="Moneda 2 6" xfId="440"/>
    <cellStyle name="Moneda 2 7" xfId="441"/>
    <cellStyle name="Moneda 2 8" xfId="442"/>
    <cellStyle name="Moneda 2 9" xfId="443"/>
    <cellStyle name="Moneda 3" xfId="444"/>
    <cellStyle name="Moneda 3 10" xfId="445"/>
    <cellStyle name="Moneda 3 11" xfId="446"/>
    <cellStyle name="Moneda 3 2" xfId="447"/>
    <cellStyle name="Moneda 3 2 2" xfId="448"/>
    <cellStyle name="Moneda 3 3" xfId="449"/>
    <cellStyle name="Moneda 3 4" xfId="450"/>
    <cellStyle name="Moneda 3 5" xfId="451"/>
    <cellStyle name="Moneda 3 6" xfId="452"/>
    <cellStyle name="Moneda 3 7" xfId="453"/>
    <cellStyle name="Moneda 3 8" xfId="454"/>
    <cellStyle name="Moneda 3 9" xfId="455"/>
    <cellStyle name="Moneda 3_PO BARBOSA PTO BERRIO 2" xfId="456"/>
    <cellStyle name="Moneda 4" xfId="457"/>
    <cellStyle name="Moneda 4 10" xfId="458"/>
    <cellStyle name="Moneda 4 2" xfId="459"/>
    <cellStyle name="Moneda 4 3" xfId="460"/>
    <cellStyle name="Moneda 4 4" xfId="461"/>
    <cellStyle name="Moneda 4 5" xfId="462"/>
    <cellStyle name="Moneda 4 6" xfId="463"/>
    <cellStyle name="Moneda 4 7" xfId="464"/>
    <cellStyle name="Moneda 4 8" xfId="465"/>
    <cellStyle name="Moneda 4 9" xfId="466"/>
    <cellStyle name="Moneda 5" xfId="467"/>
    <cellStyle name="Moneda 5 10" xfId="468"/>
    <cellStyle name="Moneda 5 2" xfId="469"/>
    <cellStyle name="Moneda 5 3" xfId="470"/>
    <cellStyle name="Moneda 5 4" xfId="471"/>
    <cellStyle name="Moneda 5 5" xfId="472"/>
    <cellStyle name="Moneda 5 6" xfId="473"/>
    <cellStyle name="Moneda 5 7" xfId="474"/>
    <cellStyle name="Moneda 5 8" xfId="475"/>
    <cellStyle name="Moneda 5 9" xfId="476"/>
    <cellStyle name="Moneda 6" xfId="477"/>
    <cellStyle name="Neutral 2" xfId="478"/>
    <cellStyle name="Neutral 3" xfId="479"/>
    <cellStyle name="No. punto" xfId="480"/>
    <cellStyle name="Normal" xfId="0" builtinId="0"/>
    <cellStyle name="Normal 10" xfId="481"/>
    <cellStyle name="Normal 2" xfId="482"/>
    <cellStyle name="Normal 2 10" xfId="483"/>
    <cellStyle name="Normal 2 10 2" xfId="484"/>
    <cellStyle name="Normal 2 10 3" xfId="485"/>
    <cellStyle name="Normal 2 10_Estructura APU 2012 ANTG3f" xfId="486"/>
    <cellStyle name="Normal 2 2" xfId="487"/>
    <cellStyle name="Normal 2 2 2" xfId="488"/>
    <cellStyle name="Normal 2 3" xfId="489"/>
    <cellStyle name="Normal 2 3 2" xfId="490"/>
    <cellStyle name="Normal 2 4" xfId="491"/>
    <cellStyle name="Normal 2 5" xfId="492"/>
    <cellStyle name="Normal 2 6" xfId="493"/>
    <cellStyle name="Normal 2 7" xfId="494"/>
    <cellStyle name="Normal 2 8" xfId="495"/>
    <cellStyle name="Normal 2 9" xfId="496"/>
    <cellStyle name="Normal 2_APU 200 - 320 BORRADOR" xfId="497"/>
    <cellStyle name="Normal 3" xfId="498"/>
    <cellStyle name="Normal 3 10" xfId="499"/>
    <cellStyle name="Normal 3 2" xfId="500"/>
    <cellStyle name="Normal 3 2 2" xfId="501"/>
    <cellStyle name="Normal 3 2 2 2" xfId="502"/>
    <cellStyle name="Normal 3 2 2_Estructura APU 2012 ANT GRUPO 1f" xfId="503"/>
    <cellStyle name="Normal 3 2 3" xfId="504"/>
    <cellStyle name="Normal 3 2_Estructura APU 2012 ANT GRUPO 1f" xfId="505"/>
    <cellStyle name="Normal 3 3" xfId="506"/>
    <cellStyle name="Normal 3 4" xfId="507"/>
    <cellStyle name="Normal 3 5" xfId="508"/>
    <cellStyle name="Normal 3 6" xfId="509"/>
    <cellStyle name="Normal 3 7" xfId="510"/>
    <cellStyle name="Normal 3 8" xfId="511"/>
    <cellStyle name="Normal 3 9" xfId="512"/>
    <cellStyle name="Normal 3_Estructura APU 2012 ANT - concertada Grupo 6" xfId="513"/>
    <cellStyle name="Normal 4" xfId="514"/>
    <cellStyle name="Normal 4 2" xfId="515"/>
    <cellStyle name="Normal 4_Estructura APU 2012 ANTG3f" xfId="516"/>
    <cellStyle name="Normal 5" xfId="517"/>
    <cellStyle name="Normal 5 2" xfId="518"/>
    <cellStyle name="Normal 5 2 2" xfId="519"/>
    <cellStyle name="Normal 5 3" xfId="520"/>
    <cellStyle name="Normal 6" xfId="521"/>
    <cellStyle name="Normal 7" xfId="522"/>
    <cellStyle name="Normal 8" xfId="523"/>
    <cellStyle name="Normal 9" xfId="524"/>
    <cellStyle name="Notas 2" xfId="525"/>
    <cellStyle name="Notas 3" xfId="526"/>
    <cellStyle name="Note" xfId="527"/>
    <cellStyle name="Output" xfId="528"/>
    <cellStyle name="Percen - Modelo3" xfId="529"/>
    <cellStyle name="Percent" xfId="530"/>
    <cellStyle name="Porcentaje 2" xfId="532"/>
    <cellStyle name="Porcentaje 3" xfId="533"/>
    <cellStyle name="Porcentaje 4" xfId="534"/>
    <cellStyle name="Porcentaje 5" xfId="535"/>
    <cellStyle name="Porcentual" xfId="531" builtinId="5"/>
    <cellStyle name="Porcentual 2" xfId="536"/>
    <cellStyle name="Porcentual 2 10" xfId="537"/>
    <cellStyle name="Porcentual 2 10 2" xfId="538"/>
    <cellStyle name="Porcentual 2 2" xfId="539"/>
    <cellStyle name="Porcentual 2 2 2" xfId="540"/>
    <cellStyle name="Porcentual 2 2 2 2" xfId="541"/>
    <cellStyle name="Porcentual 2 2 3" xfId="542"/>
    <cellStyle name="Porcentual 2 3" xfId="543"/>
    <cellStyle name="Porcentual 2 4" xfId="544"/>
    <cellStyle name="Porcentual 2 5" xfId="545"/>
    <cellStyle name="Porcentual 2 6" xfId="546"/>
    <cellStyle name="Porcentual 2 7" xfId="547"/>
    <cellStyle name="Porcentual 2 8" xfId="548"/>
    <cellStyle name="Porcentual 2 9" xfId="549"/>
    <cellStyle name="Porcentual 3" xfId="550"/>
    <cellStyle name="Porcentual 3 10" xfId="551"/>
    <cellStyle name="Porcentual 3 2" xfId="552"/>
    <cellStyle name="Porcentual 3 3" xfId="553"/>
    <cellStyle name="Porcentual 3 4" xfId="554"/>
    <cellStyle name="Porcentual 3 5" xfId="555"/>
    <cellStyle name="Porcentual 3 6" xfId="556"/>
    <cellStyle name="Porcentual 3 7" xfId="557"/>
    <cellStyle name="Porcentual 3 8" xfId="558"/>
    <cellStyle name="Porcentual 3 9" xfId="559"/>
    <cellStyle name="Porcentual 4" xfId="560"/>
    <cellStyle name="Porcentual 4 10" xfId="561"/>
    <cellStyle name="Porcentual 4 2" xfId="562"/>
    <cellStyle name="Porcentual 4 2 2" xfId="563"/>
    <cellStyle name="Porcentual 4 3" xfId="564"/>
    <cellStyle name="Porcentual 4 4" xfId="565"/>
    <cellStyle name="Porcentual 4 5" xfId="566"/>
    <cellStyle name="Porcentual 4 6" xfId="567"/>
    <cellStyle name="Porcentual 4 7" xfId="568"/>
    <cellStyle name="Porcentual 4 8" xfId="569"/>
    <cellStyle name="Porcentual 4 9" xfId="570"/>
    <cellStyle name="Porcentual 5" xfId="571"/>
    <cellStyle name="Porcentual 5 2" xfId="572"/>
    <cellStyle name="Porcentual 6" xfId="573"/>
    <cellStyle name="Porcentual 7" xfId="574"/>
    <cellStyle name="Salida 2" xfId="575"/>
    <cellStyle name="Salida 3" xfId="576"/>
    <cellStyle name="Texto de advertencia 2" xfId="577"/>
    <cellStyle name="Texto de advertencia 3" xfId="578"/>
    <cellStyle name="Texto explicativo 2" xfId="579"/>
    <cellStyle name="Texto explicativo 3" xfId="580"/>
    <cellStyle name="Title" xfId="581"/>
    <cellStyle name="TITULO" xfId="582"/>
    <cellStyle name="Título 1 2" xfId="583"/>
    <cellStyle name="Título 1 3" xfId="584"/>
    <cellStyle name="Título 2 2" xfId="585"/>
    <cellStyle name="Título 2 3" xfId="586"/>
    <cellStyle name="Título 3 2" xfId="587"/>
    <cellStyle name="Título 3 3" xfId="588"/>
    <cellStyle name="Título 4" xfId="589"/>
    <cellStyle name="Título 5" xfId="590"/>
    <cellStyle name="Título de hoja" xfId="591"/>
    <cellStyle name="Total 2" xfId="592"/>
    <cellStyle name="Total 3" xfId="593"/>
    <cellStyle name="Warning Text" xfId="5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123825</xdr:rowOff>
    </xdr:from>
    <xdr:to>
      <xdr:col>2</xdr:col>
      <xdr:colOff>933450</xdr:colOff>
      <xdr:row>2</xdr:row>
      <xdr:rowOff>314325</xdr:rowOff>
    </xdr:to>
    <xdr:pic>
      <xdr:nvPicPr>
        <xdr:cNvPr id="192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85750"/>
          <a:ext cx="1514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4095750</xdr:colOff>
      <xdr:row>1</xdr:row>
      <xdr:rowOff>142875</xdr:rowOff>
    </xdr:from>
    <xdr:to>
      <xdr:col>4</xdr:col>
      <xdr:colOff>6734175</xdr:colOff>
      <xdr:row>2</xdr:row>
      <xdr:rowOff>285750</xdr:rowOff>
    </xdr:to>
    <xdr:pic>
      <xdr:nvPicPr>
        <xdr:cNvPr id="192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73175" y="304800"/>
          <a:ext cx="2638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4</xdr:col>
      <xdr:colOff>971550</xdr:colOff>
      <xdr:row>3</xdr:row>
      <xdr:rowOff>133350</xdr:rowOff>
    </xdr:to>
    <xdr:pic>
      <xdr:nvPicPr>
        <xdr:cNvPr id="14150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285750"/>
          <a:ext cx="1885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1219200</xdr:colOff>
      <xdr:row>1</xdr:row>
      <xdr:rowOff>152400</xdr:rowOff>
    </xdr:from>
    <xdr:to>
      <xdr:col>13</xdr:col>
      <xdr:colOff>2333625</xdr:colOff>
      <xdr:row>2</xdr:row>
      <xdr:rowOff>304800</xdr:rowOff>
    </xdr:to>
    <xdr:pic>
      <xdr:nvPicPr>
        <xdr:cNvPr id="1415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00" y="314325"/>
          <a:ext cx="2400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6785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1257300</xdr:colOff>
      <xdr:row>1</xdr:row>
      <xdr:rowOff>76200</xdr:rowOff>
    </xdr:from>
    <xdr:to>
      <xdr:col>10</xdr:col>
      <xdr:colOff>1714499</xdr:colOff>
      <xdr:row>2</xdr:row>
      <xdr:rowOff>114300</xdr:rowOff>
    </xdr:to>
    <xdr:pic>
      <xdr:nvPicPr>
        <xdr:cNvPr id="6785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30150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1</xdr:col>
      <xdr:colOff>1266825</xdr:colOff>
      <xdr:row>2</xdr:row>
      <xdr:rowOff>152400</xdr:rowOff>
    </xdr:to>
    <xdr:pic>
      <xdr:nvPicPr>
        <xdr:cNvPr id="7189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1334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1</xdr:row>
      <xdr:rowOff>57150</xdr:rowOff>
    </xdr:from>
    <xdr:to>
      <xdr:col>7</xdr:col>
      <xdr:colOff>142875</xdr:colOff>
      <xdr:row>2</xdr:row>
      <xdr:rowOff>95250</xdr:rowOff>
    </xdr:to>
    <xdr:pic>
      <xdr:nvPicPr>
        <xdr:cNvPr id="7189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0" y="20955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571500</xdr:colOff>
      <xdr:row>2</xdr:row>
      <xdr:rowOff>180975</xdr:rowOff>
    </xdr:to>
    <xdr:pic>
      <xdr:nvPicPr>
        <xdr:cNvPr id="7291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200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1609725</xdr:colOff>
      <xdr:row>1</xdr:row>
      <xdr:rowOff>76200</xdr:rowOff>
    </xdr:from>
    <xdr:to>
      <xdr:col>6</xdr:col>
      <xdr:colOff>1638300</xdr:colOff>
      <xdr:row>2</xdr:row>
      <xdr:rowOff>95250</xdr:rowOff>
    </xdr:to>
    <xdr:pic>
      <xdr:nvPicPr>
        <xdr:cNvPr id="7291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72400" y="228600"/>
          <a:ext cx="17621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695325</xdr:colOff>
      <xdr:row>2</xdr:row>
      <xdr:rowOff>219075</xdr:rowOff>
    </xdr:to>
    <xdr:pic>
      <xdr:nvPicPr>
        <xdr:cNvPr id="7494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409575</xdr:colOff>
      <xdr:row>1</xdr:row>
      <xdr:rowOff>66675</xdr:rowOff>
    </xdr:from>
    <xdr:to>
      <xdr:col>6</xdr:col>
      <xdr:colOff>1257300</xdr:colOff>
      <xdr:row>2</xdr:row>
      <xdr:rowOff>123825</xdr:rowOff>
    </xdr:to>
    <xdr:pic>
      <xdr:nvPicPr>
        <xdr:cNvPr id="7494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674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695325</xdr:colOff>
      <xdr:row>2</xdr:row>
      <xdr:rowOff>219075</xdr:rowOff>
    </xdr:to>
    <xdr:pic>
      <xdr:nvPicPr>
        <xdr:cNvPr id="11471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409575</xdr:colOff>
      <xdr:row>1</xdr:row>
      <xdr:rowOff>66675</xdr:rowOff>
    </xdr:from>
    <xdr:to>
      <xdr:col>6</xdr:col>
      <xdr:colOff>666750</xdr:colOff>
      <xdr:row>2</xdr:row>
      <xdr:rowOff>123825</xdr:rowOff>
    </xdr:to>
    <xdr:pic>
      <xdr:nvPicPr>
        <xdr:cNvPr id="11471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6742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133350</xdr:colOff>
      <xdr:row>2</xdr:row>
      <xdr:rowOff>266700</xdr:rowOff>
    </xdr:to>
    <xdr:pic>
      <xdr:nvPicPr>
        <xdr:cNvPr id="8304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57175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1266825</xdr:colOff>
      <xdr:row>1</xdr:row>
      <xdr:rowOff>66675</xdr:rowOff>
    </xdr:from>
    <xdr:to>
      <xdr:col>7</xdr:col>
      <xdr:colOff>1590675</xdr:colOff>
      <xdr:row>2</xdr:row>
      <xdr:rowOff>123825</xdr:rowOff>
    </xdr:to>
    <xdr:pic>
      <xdr:nvPicPr>
        <xdr:cNvPr id="8305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133350</xdr:colOff>
      <xdr:row>2</xdr:row>
      <xdr:rowOff>266700</xdr:rowOff>
    </xdr:to>
    <xdr:pic>
      <xdr:nvPicPr>
        <xdr:cNvPr id="11572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57175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1266825</xdr:colOff>
      <xdr:row>1</xdr:row>
      <xdr:rowOff>66675</xdr:rowOff>
    </xdr:from>
    <xdr:to>
      <xdr:col>7</xdr:col>
      <xdr:colOff>1590675</xdr:colOff>
      <xdr:row>2</xdr:row>
      <xdr:rowOff>123825</xdr:rowOff>
    </xdr:to>
    <xdr:pic>
      <xdr:nvPicPr>
        <xdr:cNvPr id="11572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133350</xdr:colOff>
      <xdr:row>2</xdr:row>
      <xdr:rowOff>266700</xdr:rowOff>
    </xdr:to>
    <xdr:pic>
      <xdr:nvPicPr>
        <xdr:cNvPr id="11674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57175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1266825</xdr:colOff>
      <xdr:row>1</xdr:row>
      <xdr:rowOff>66675</xdr:rowOff>
    </xdr:from>
    <xdr:to>
      <xdr:col>7</xdr:col>
      <xdr:colOff>1590675</xdr:colOff>
      <xdr:row>2</xdr:row>
      <xdr:rowOff>123825</xdr:rowOff>
    </xdr:to>
    <xdr:pic>
      <xdr:nvPicPr>
        <xdr:cNvPr id="11674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133350</xdr:colOff>
      <xdr:row>2</xdr:row>
      <xdr:rowOff>266700</xdr:rowOff>
    </xdr:to>
    <xdr:pic>
      <xdr:nvPicPr>
        <xdr:cNvPr id="11777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57175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1266825</xdr:colOff>
      <xdr:row>1</xdr:row>
      <xdr:rowOff>66675</xdr:rowOff>
    </xdr:from>
    <xdr:to>
      <xdr:col>7</xdr:col>
      <xdr:colOff>1590675</xdr:colOff>
      <xdr:row>2</xdr:row>
      <xdr:rowOff>123825</xdr:rowOff>
    </xdr:to>
    <xdr:pic>
      <xdr:nvPicPr>
        <xdr:cNvPr id="11777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95250</xdr:rowOff>
    </xdr:from>
    <xdr:to>
      <xdr:col>2</xdr:col>
      <xdr:colOff>695325</xdr:colOff>
      <xdr:row>3</xdr:row>
      <xdr:rowOff>95250</xdr:rowOff>
    </xdr:to>
    <xdr:pic>
      <xdr:nvPicPr>
        <xdr:cNvPr id="2919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238125"/>
          <a:ext cx="1381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981075</xdr:colOff>
      <xdr:row>1</xdr:row>
      <xdr:rowOff>85725</xdr:rowOff>
    </xdr:from>
    <xdr:to>
      <xdr:col>4</xdr:col>
      <xdr:colOff>3619500</xdr:colOff>
      <xdr:row>3</xdr:row>
      <xdr:rowOff>123825</xdr:rowOff>
    </xdr:to>
    <xdr:pic>
      <xdr:nvPicPr>
        <xdr:cNvPr id="292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29950" y="228600"/>
          <a:ext cx="2638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133350</xdr:colOff>
      <xdr:row>2</xdr:row>
      <xdr:rowOff>266700</xdr:rowOff>
    </xdr:to>
    <xdr:pic>
      <xdr:nvPicPr>
        <xdr:cNvPr id="11879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57175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1266825</xdr:colOff>
      <xdr:row>1</xdr:row>
      <xdr:rowOff>66675</xdr:rowOff>
    </xdr:from>
    <xdr:to>
      <xdr:col>7</xdr:col>
      <xdr:colOff>1590675</xdr:colOff>
      <xdr:row>2</xdr:row>
      <xdr:rowOff>123825</xdr:rowOff>
    </xdr:to>
    <xdr:pic>
      <xdr:nvPicPr>
        <xdr:cNvPr id="11879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485775</xdr:colOff>
      <xdr:row>2</xdr:row>
      <xdr:rowOff>219075</xdr:rowOff>
    </xdr:to>
    <xdr:pic>
      <xdr:nvPicPr>
        <xdr:cNvPr id="8816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1</xdr:row>
      <xdr:rowOff>66675</xdr:rowOff>
    </xdr:from>
    <xdr:to>
      <xdr:col>5</xdr:col>
      <xdr:colOff>1741715</xdr:colOff>
      <xdr:row>2</xdr:row>
      <xdr:rowOff>123825</xdr:rowOff>
    </xdr:to>
    <xdr:pic>
      <xdr:nvPicPr>
        <xdr:cNvPr id="8816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9147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114300</xdr:rowOff>
    </xdr:from>
    <xdr:to>
      <xdr:col>2</xdr:col>
      <xdr:colOff>714375</xdr:colOff>
      <xdr:row>3</xdr:row>
      <xdr:rowOff>123825</xdr:rowOff>
    </xdr:to>
    <xdr:pic>
      <xdr:nvPicPr>
        <xdr:cNvPr id="4949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190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609600</xdr:colOff>
      <xdr:row>1</xdr:row>
      <xdr:rowOff>133350</xdr:rowOff>
    </xdr:from>
    <xdr:to>
      <xdr:col>5</xdr:col>
      <xdr:colOff>2619375</xdr:colOff>
      <xdr:row>3</xdr:row>
      <xdr:rowOff>57150</xdr:rowOff>
    </xdr:to>
    <xdr:pic>
      <xdr:nvPicPr>
        <xdr:cNvPr id="495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00950" y="23812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1</xdr:col>
      <xdr:colOff>1476375</xdr:colOff>
      <xdr:row>2</xdr:row>
      <xdr:rowOff>276225</xdr:rowOff>
    </xdr:to>
    <xdr:pic>
      <xdr:nvPicPr>
        <xdr:cNvPr id="60780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9050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</xdr:row>
      <xdr:rowOff>76200</xdr:rowOff>
    </xdr:from>
    <xdr:to>
      <xdr:col>4</xdr:col>
      <xdr:colOff>2409825</xdr:colOff>
      <xdr:row>2</xdr:row>
      <xdr:rowOff>180975</xdr:rowOff>
    </xdr:to>
    <xdr:pic>
      <xdr:nvPicPr>
        <xdr:cNvPr id="6078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86625" y="18097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161925</xdr:rowOff>
    </xdr:from>
    <xdr:to>
      <xdr:col>1</xdr:col>
      <xdr:colOff>2200275</xdr:colOff>
      <xdr:row>3</xdr:row>
      <xdr:rowOff>200025</xdr:rowOff>
    </xdr:to>
    <xdr:pic>
      <xdr:nvPicPr>
        <xdr:cNvPr id="2625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371475"/>
          <a:ext cx="1828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2343150</xdr:colOff>
      <xdr:row>1</xdr:row>
      <xdr:rowOff>180975</xdr:rowOff>
    </xdr:from>
    <xdr:to>
      <xdr:col>5</xdr:col>
      <xdr:colOff>2114550</xdr:colOff>
      <xdr:row>3</xdr:row>
      <xdr:rowOff>57150</xdr:rowOff>
    </xdr:to>
    <xdr:pic>
      <xdr:nvPicPr>
        <xdr:cNvPr id="2625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63725" y="390525"/>
          <a:ext cx="24860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133350</xdr:rowOff>
    </xdr:from>
    <xdr:to>
      <xdr:col>1</xdr:col>
      <xdr:colOff>2000250</xdr:colOff>
      <xdr:row>3</xdr:row>
      <xdr:rowOff>180975</xdr:rowOff>
    </xdr:to>
    <xdr:pic>
      <xdr:nvPicPr>
        <xdr:cNvPr id="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342900"/>
          <a:ext cx="18288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2095500</xdr:colOff>
      <xdr:row>1</xdr:row>
      <xdr:rowOff>180975</xdr:rowOff>
    </xdr:from>
    <xdr:to>
      <xdr:col>6</xdr:col>
      <xdr:colOff>685800</xdr:colOff>
      <xdr:row>3</xdr:row>
      <xdr:rowOff>114300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20625" y="390525"/>
          <a:ext cx="2733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174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174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18893</xdr:colOff>
      <xdr:row>2</xdr:row>
      <xdr:rowOff>37785</xdr:rowOff>
    </xdr:to>
    <xdr:pic>
      <xdr:nvPicPr>
        <xdr:cNvPr id="6883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788" y="255915"/>
          <a:ext cx="1145047" cy="247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1343971</xdr:colOff>
      <xdr:row>1</xdr:row>
      <xdr:rowOff>22592</xdr:rowOff>
    </xdr:from>
    <xdr:to>
      <xdr:col>4</xdr:col>
      <xdr:colOff>1540532</xdr:colOff>
      <xdr:row>2</xdr:row>
      <xdr:rowOff>60692</xdr:rowOff>
    </xdr:to>
    <xdr:pic>
      <xdr:nvPicPr>
        <xdr:cNvPr id="6883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59723" y="173732"/>
          <a:ext cx="1909487" cy="352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8205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8205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%20%20Mart&#237;nez%20M\Downloads\FORMULARIOS%20EVALUACION%20CF%20LOGISTICA%20-%20AMC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BILITACION"/>
      <sheetName val="OFERTA TECNICA ECONOMICA"/>
      <sheetName val="FINANCIERA"/>
      <sheetName val="ORGANIZACION"/>
      <sheetName val="EXPERIENCIA "/>
      <sheetName val="EXPERIENCIA ICFES"/>
      <sheetName val="EVALUACION TECNICA"/>
      <sheetName val="EVALUACION TECNICA 2"/>
      <sheetName val="EVALUACION TECNICA 3"/>
      <sheetName val="PERSONAL"/>
      <sheetName val="CALIFICACION COBERTURA"/>
      <sheetName val="CALIFICACION CAPACITACION"/>
      <sheetName val="CALIFICACION SISTEMAS"/>
      <sheetName val="CALIFICACION COMUNICACION"/>
      <sheetName val="CALIFICACION CONTROL CALIDAD"/>
      <sheetName val="CALIFICACION ECONOMICA ID"/>
      <sheetName val="APU ID"/>
      <sheetName val="CALIFICACION ECONOMICA SP1"/>
      <sheetName val="APU SP1"/>
      <sheetName val="CALIFICACION ECONOMICA S11A"/>
      <sheetName val="APU S11 A"/>
      <sheetName val="CALIFICACION ECONOMICA SP2"/>
      <sheetName val="APU SP2"/>
      <sheetName val="CALIFICACION ECONOMICA TERCE"/>
      <sheetName val="APU TERCE"/>
      <sheetName val="CALIFICACION ECONOMICA RESUMEN"/>
      <sheetName val="Hoja1"/>
    </sheetNames>
    <sheetDataSet>
      <sheetData sheetId="0">
        <row r="2">
          <cell r="B2" t="str">
            <v>REPUBLICA DE COLOMBIA</v>
          </cell>
        </row>
        <row r="3">
          <cell r="B3" t="str">
            <v>INSTITUTO COLOMBIANO PARA LA EVALUACIÓN DE LA EDUCACIÓN - ICFES</v>
          </cell>
        </row>
        <row r="5">
          <cell r="B5" t="str">
            <v>ORGANIZACIÓN, ADMINISTRACIÓN Y EJECUCIÓN DE LA LOGÍSTICA, PARA LA APLICACIÓN DE PRUEBAS ICFES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zoomScale="56" zoomScaleNormal="56" workbookViewId="0">
      <selection activeCell="C16" sqref="C16"/>
    </sheetView>
  </sheetViews>
  <sheetFormatPr baseColWidth="10" defaultColWidth="11.42578125" defaultRowHeight="12.75"/>
  <cols>
    <col min="1" max="1" width="3.42578125" style="56" customWidth="1"/>
    <col min="2" max="2" width="12.7109375" style="67" customWidth="1"/>
    <col min="3" max="3" width="132" style="56" customWidth="1"/>
    <col min="4" max="4" width="106.7109375" style="56" hidden="1" customWidth="1"/>
    <col min="5" max="5" width="106.7109375" style="56" customWidth="1"/>
    <col min="6" max="6" width="11.42578125" style="56"/>
    <col min="7" max="7" width="15.5703125" style="56" bestFit="1" customWidth="1"/>
    <col min="8" max="16384" width="11.42578125" style="56"/>
  </cols>
  <sheetData>
    <row r="1" spans="1:7" s="1" customFormat="1">
      <c r="A1" s="128"/>
      <c r="B1" s="694"/>
      <c r="C1" s="694"/>
      <c r="D1" s="694"/>
      <c r="E1" s="694"/>
    </row>
    <row r="2" spans="1:7" ht="30" customHeight="1">
      <c r="A2" s="127"/>
      <c r="B2" s="697" t="s">
        <v>40</v>
      </c>
      <c r="C2" s="697"/>
      <c r="D2" s="697"/>
      <c r="E2" s="697"/>
    </row>
    <row r="3" spans="1:7" ht="30" customHeight="1">
      <c r="A3" s="59"/>
      <c r="B3" s="697" t="s">
        <v>111</v>
      </c>
      <c r="C3" s="697"/>
      <c r="D3" s="697"/>
      <c r="E3" s="697"/>
    </row>
    <row r="4" spans="1:7" ht="30" customHeight="1">
      <c r="A4" s="59"/>
      <c r="B4" s="697" t="s">
        <v>199</v>
      </c>
      <c r="C4" s="697"/>
      <c r="D4" s="697"/>
      <c r="E4" s="697"/>
      <c r="G4" s="57"/>
    </row>
    <row r="5" spans="1:7" ht="30" customHeight="1" thickBot="1">
      <c r="A5" s="59"/>
      <c r="B5" s="704" t="s">
        <v>200</v>
      </c>
      <c r="C5" s="704"/>
      <c r="D5" s="704"/>
      <c r="E5" s="704"/>
      <c r="G5" s="57"/>
    </row>
    <row r="6" spans="1:7" ht="24.95" customHeight="1">
      <c r="A6" s="59"/>
      <c r="B6" s="698" t="s">
        <v>28</v>
      </c>
      <c r="C6" s="699"/>
      <c r="D6" s="699"/>
      <c r="E6" s="700"/>
    </row>
    <row r="7" spans="1:7" s="58" customFormat="1" ht="24.95" customHeight="1" thickBot="1">
      <c r="A7" s="59"/>
      <c r="B7" s="701" t="s">
        <v>902</v>
      </c>
      <c r="C7" s="702"/>
      <c r="D7" s="702"/>
      <c r="E7" s="703"/>
    </row>
    <row r="8" spans="1:7" ht="24.95" customHeight="1" thickBot="1">
      <c r="A8" s="101"/>
      <c r="B8" s="705" t="s">
        <v>815</v>
      </c>
      <c r="C8" s="706"/>
      <c r="D8" s="707"/>
      <c r="E8" s="242" t="s">
        <v>106</v>
      </c>
    </row>
    <row r="9" spans="1:7" ht="32.25" customHeight="1">
      <c r="A9" s="102"/>
      <c r="B9" s="23" t="s">
        <v>0</v>
      </c>
      <c r="C9" s="48" t="s">
        <v>1</v>
      </c>
      <c r="D9" s="695" t="s">
        <v>2</v>
      </c>
      <c r="E9" s="696"/>
    </row>
    <row r="10" spans="1:7" ht="35.1" customHeight="1">
      <c r="A10" s="59"/>
      <c r="B10" s="131" t="s">
        <v>50</v>
      </c>
      <c r="C10" s="93" t="s">
        <v>86</v>
      </c>
      <c r="D10" s="93"/>
      <c r="E10" s="230"/>
    </row>
    <row r="11" spans="1:7" ht="18" customHeight="1">
      <c r="A11" s="59"/>
      <c r="B11" s="132" t="s">
        <v>51</v>
      </c>
      <c r="C11" s="103" t="s">
        <v>3</v>
      </c>
      <c r="D11" s="173"/>
      <c r="E11" s="234" t="s">
        <v>816</v>
      </c>
    </row>
    <row r="12" spans="1:7" ht="18" customHeight="1">
      <c r="A12" s="59"/>
      <c r="B12" s="68"/>
      <c r="C12" s="25" t="s">
        <v>47</v>
      </c>
      <c r="D12" s="61"/>
      <c r="E12" s="60" t="s">
        <v>817</v>
      </c>
    </row>
    <row r="13" spans="1:7" ht="18" customHeight="1">
      <c r="A13" s="59"/>
      <c r="B13" s="68"/>
      <c r="C13" s="25" t="s">
        <v>4</v>
      </c>
      <c r="D13" s="62"/>
      <c r="E13" s="63">
        <v>94507267</v>
      </c>
    </row>
    <row r="14" spans="1:7" ht="18" customHeight="1">
      <c r="A14" s="59"/>
      <c r="B14" s="68"/>
      <c r="C14" s="25" t="s">
        <v>27</v>
      </c>
      <c r="D14" s="62"/>
      <c r="E14" s="63" t="s">
        <v>16</v>
      </c>
    </row>
    <row r="15" spans="1:7" ht="18" customHeight="1">
      <c r="A15" s="59"/>
      <c r="B15" s="68"/>
      <c r="C15" s="154" t="s">
        <v>93</v>
      </c>
      <c r="D15" s="174"/>
      <c r="E15" s="235" t="s">
        <v>94</v>
      </c>
    </row>
    <row r="16" spans="1:7" ht="18" customHeight="1">
      <c r="A16" s="59"/>
      <c r="B16" s="68" t="s">
        <v>52</v>
      </c>
      <c r="C16" s="26" t="s">
        <v>112</v>
      </c>
      <c r="D16" s="25"/>
      <c r="E16" s="236" t="s">
        <v>818</v>
      </c>
    </row>
    <row r="17" spans="1:5" ht="18" customHeight="1">
      <c r="A17" s="59"/>
      <c r="B17" s="68"/>
      <c r="C17" s="29" t="s">
        <v>97</v>
      </c>
      <c r="D17" s="233"/>
      <c r="E17" s="237" t="s">
        <v>905</v>
      </c>
    </row>
    <row r="18" spans="1:5" ht="18" customHeight="1">
      <c r="A18" s="59"/>
      <c r="B18" s="68" t="s">
        <v>53</v>
      </c>
      <c r="C18" s="33" t="s">
        <v>68</v>
      </c>
      <c r="D18" s="25"/>
      <c r="E18" s="60"/>
    </row>
    <row r="19" spans="1:5" ht="18">
      <c r="A19" s="59"/>
      <c r="B19" s="68"/>
      <c r="C19" s="151" t="s">
        <v>8</v>
      </c>
      <c r="D19" s="25"/>
      <c r="E19" s="60" t="s">
        <v>819</v>
      </c>
    </row>
    <row r="20" spans="1:5" ht="18">
      <c r="A20" s="59"/>
      <c r="B20" s="68"/>
      <c r="C20" s="25" t="s">
        <v>83</v>
      </c>
      <c r="D20" s="25"/>
      <c r="E20" s="64" t="s">
        <v>16</v>
      </c>
    </row>
    <row r="21" spans="1:5" ht="18" customHeight="1">
      <c r="A21" s="59"/>
      <c r="B21" s="68"/>
      <c r="C21" s="25" t="s">
        <v>39</v>
      </c>
      <c r="D21" s="25"/>
      <c r="E21" s="60" t="s">
        <v>906</v>
      </c>
    </row>
    <row r="22" spans="1:5" ht="18" customHeight="1">
      <c r="A22" s="59"/>
      <c r="B22" s="68"/>
      <c r="C22" s="29" t="s">
        <v>9</v>
      </c>
      <c r="D22" s="25"/>
      <c r="E22" s="64" t="s">
        <v>820</v>
      </c>
    </row>
    <row r="23" spans="1:5" ht="18" customHeight="1">
      <c r="A23" s="59"/>
      <c r="B23" s="68"/>
      <c r="C23" s="29" t="s">
        <v>98</v>
      </c>
      <c r="D23" s="25"/>
      <c r="E23" s="64" t="s">
        <v>16</v>
      </c>
    </row>
    <row r="24" spans="1:5" ht="18" customHeight="1">
      <c r="A24" s="59"/>
      <c r="B24" s="68"/>
      <c r="C24" s="27" t="s">
        <v>10</v>
      </c>
      <c r="D24" s="25"/>
      <c r="E24" s="60" t="s">
        <v>907</v>
      </c>
    </row>
    <row r="25" spans="1:5" ht="18" customHeight="1">
      <c r="A25" s="59"/>
      <c r="B25" s="68"/>
      <c r="C25" s="129" t="s">
        <v>29</v>
      </c>
      <c r="D25" s="25"/>
      <c r="E25" s="60" t="s">
        <v>908</v>
      </c>
    </row>
    <row r="26" spans="1:5" ht="18" customHeight="1">
      <c r="A26" s="59"/>
      <c r="B26" s="68"/>
      <c r="C26" s="27" t="s">
        <v>81</v>
      </c>
      <c r="D26" s="25"/>
      <c r="E26" s="60" t="s">
        <v>16</v>
      </c>
    </row>
    <row r="27" spans="1:5" ht="18" customHeight="1">
      <c r="A27" s="59"/>
      <c r="B27" s="68"/>
      <c r="C27" s="26" t="s">
        <v>30</v>
      </c>
      <c r="D27" s="25"/>
      <c r="E27" s="60">
        <v>17</v>
      </c>
    </row>
    <row r="28" spans="1:5" ht="18" customHeight="1">
      <c r="A28" s="59"/>
      <c r="B28" s="68"/>
      <c r="C28" s="29" t="s">
        <v>11</v>
      </c>
      <c r="D28" s="25"/>
      <c r="E28" s="60" t="s">
        <v>821</v>
      </c>
    </row>
    <row r="29" spans="1:5" ht="18" customHeight="1">
      <c r="A29" s="59"/>
      <c r="B29" s="68"/>
      <c r="C29" s="27" t="s">
        <v>12</v>
      </c>
      <c r="D29" s="25"/>
      <c r="E29" s="60" t="s">
        <v>817</v>
      </c>
    </row>
    <row r="30" spans="1:5" ht="18" customHeight="1">
      <c r="A30" s="59"/>
      <c r="B30" s="68"/>
      <c r="C30" s="27" t="s">
        <v>82</v>
      </c>
      <c r="D30" s="25"/>
      <c r="E30" s="232">
        <v>13630775000</v>
      </c>
    </row>
    <row r="31" spans="1:5" ht="18" customHeight="1">
      <c r="A31" s="59"/>
      <c r="B31" s="68" t="s">
        <v>54</v>
      </c>
      <c r="C31" s="216" t="s">
        <v>95</v>
      </c>
      <c r="D31" s="25"/>
      <c r="E31" s="236" t="s">
        <v>105</v>
      </c>
    </row>
    <row r="32" spans="1:5" ht="18" customHeight="1">
      <c r="A32" s="59"/>
      <c r="B32" s="68"/>
      <c r="C32" s="27" t="s">
        <v>113</v>
      </c>
      <c r="D32" s="25"/>
      <c r="E32" s="236"/>
    </row>
    <row r="33" spans="1:7" ht="18" customHeight="1">
      <c r="A33" s="59"/>
      <c r="B33" s="68" t="s">
        <v>96</v>
      </c>
      <c r="C33" s="26" t="s">
        <v>92</v>
      </c>
      <c r="D33" s="27"/>
      <c r="E33" s="86" t="s">
        <v>105</v>
      </c>
    </row>
    <row r="34" spans="1:7" ht="18" customHeight="1">
      <c r="A34" s="59"/>
      <c r="B34" s="68"/>
      <c r="C34" s="27" t="s">
        <v>5</v>
      </c>
      <c r="D34" s="27"/>
      <c r="E34" s="86"/>
    </row>
    <row r="35" spans="1:7" ht="18" customHeight="1">
      <c r="A35" s="59"/>
      <c r="B35" s="68"/>
      <c r="C35" s="27" t="s">
        <v>31</v>
      </c>
      <c r="D35" s="27"/>
      <c r="E35" s="86"/>
    </row>
    <row r="36" spans="1:7" ht="19.5" customHeight="1">
      <c r="A36" s="59"/>
      <c r="B36" s="68"/>
      <c r="C36" s="27" t="s">
        <v>32</v>
      </c>
      <c r="D36" s="175"/>
      <c r="E36" s="238"/>
    </row>
    <row r="37" spans="1:7" ht="18">
      <c r="A37" s="59"/>
      <c r="B37" s="68"/>
      <c r="C37" s="27" t="s">
        <v>6</v>
      </c>
      <c r="D37" s="82"/>
      <c r="E37" s="239"/>
    </row>
    <row r="38" spans="1:7" ht="18" customHeight="1">
      <c r="A38" s="59"/>
      <c r="B38" s="68"/>
      <c r="C38" s="28" t="s">
        <v>33</v>
      </c>
      <c r="D38" s="27"/>
      <c r="E38" s="86"/>
    </row>
    <row r="39" spans="1:7" ht="18" customHeight="1">
      <c r="A39" s="59"/>
      <c r="B39" s="68"/>
      <c r="C39" s="28" t="s">
        <v>34</v>
      </c>
      <c r="D39" s="27"/>
      <c r="E39" s="86"/>
    </row>
    <row r="40" spans="1:7" ht="18" customHeight="1">
      <c r="A40" s="59"/>
      <c r="B40" s="68" t="s">
        <v>55</v>
      </c>
      <c r="C40" s="30" t="s">
        <v>56</v>
      </c>
      <c r="D40" s="31"/>
      <c r="E40" s="60" t="s">
        <v>913</v>
      </c>
    </row>
    <row r="41" spans="1:7" ht="18" customHeight="1">
      <c r="A41" s="59"/>
      <c r="B41" s="68"/>
      <c r="C41" s="31" t="s">
        <v>13</v>
      </c>
      <c r="D41" s="31"/>
      <c r="E41" s="240" t="s">
        <v>822</v>
      </c>
    </row>
    <row r="42" spans="1:7" ht="18" customHeight="1">
      <c r="A42" s="59"/>
      <c r="B42" s="68"/>
      <c r="C42" s="32" t="s">
        <v>202</v>
      </c>
      <c r="D42" s="104"/>
      <c r="E42" s="65">
        <v>1363078000</v>
      </c>
      <c r="G42" s="66"/>
    </row>
    <row r="43" spans="1:7" ht="18" customHeight="1">
      <c r="A43" s="59"/>
      <c r="B43" s="68"/>
      <c r="C43" s="32" t="s">
        <v>201</v>
      </c>
      <c r="D43" s="31"/>
      <c r="E43" s="240" t="s">
        <v>823</v>
      </c>
    </row>
    <row r="44" spans="1:7" ht="18" customHeight="1">
      <c r="A44" s="59"/>
      <c r="B44" s="68"/>
      <c r="C44" s="31" t="s">
        <v>14</v>
      </c>
      <c r="D44" s="175"/>
      <c r="E44" s="238" t="s">
        <v>16</v>
      </c>
    </row>
    <row r="45" spans="1:7" ht="18" customHeight="1">
      <c r="A45" s="59"/>
      <c r="B45" s="68"/>
      <c r="C45" s="31" t="s">
        <v>15</v>
      </c>
      <c r="D45" s="28"/>
      <c r="E45" s="241" t="s">
        <v>111</v>
      </c>
    </row>
    <row r="46" spans="1:7" ht="18" customHeight="1">
      <c r="A46" s="59"/>
      <c r="B46" s="68" t="s">
        <v>69</v>
      </c>
      <c r="C46" s="105" t="s">
        <v>70</v>
      </c>
      <c r="D46" s="31"/>
      <c r="E46" s="60"/>
    </row>
    <row r="47" spans="1:7" ht="18" customHeight="1">
      <c r="A47" s="59"/>
      <c r="B47" s="68"/>
      <c r="C47" s="29" t="s">
        <v>71</v>
      </c>
      <c r="D47" s="31"/>
      <c r="E47" s="60" t="s">
        <v>824</v>
      </c>
    </row>
    <row r="48" spans="1:7" ht="18" customHeight="1">
      <c r="A48" s="59"/>
      <c r="B48" s="68"/>
      <c r="C48" s="31" t="s">
        <v>7</v>
      </c>
      <c r="D48" s="106"/>
      <c r="E48" s="176">
        <v>41367</v>
      </c>
    </row>
    <row r="49" spans="1:5" ht="18" customHeight="1">
      <c r="A49" s="59"/>
      <c r="B49" s="68"/>
      <c r="C49" s="27" t="s">
        <v>72</v>
      </c>
      <c r="D49" s="107"/>
      <c r="E49" s="176">
        <v>41488</v>
      </c>
    </row>
    <row r="50" spans="1:5" ht="18" customHeight="1">
      <c r="A50" s="59"/>
      <c r="B50" s="68"/>
      <c r="C50" s="27" t="s">
        <v>203</v>
      </c>
      <c r="D50" s="31"/>
      <c r="E50" s="177" t="s">
        <v>825</v>
      </c>
    </row>
    <row r="51" spans="1:5" ht="18" customHeight="1">
      <c r="A51" s="59"/>
      <c r="B51" s="68"/>
      <c r="C51" s="27" t="s">
        <v>204</v>
      </c>
      <c r="D51" s="31"/>
      <c r="E51" s="177" t="s">
        <v>105</v>
      </c>
    </row>
    <row r="52" spans="1:5" ht="18" customHeight="1">
      <c r="A52" s="59"/>
      <c r="B52" s="68"/>
      <c r="C52" s="27" t="s">
        <v>205</v>
      </c>
      <c r="D52" s="31"/>
      <c r="E52" s="177" t="s">
        <v>105</v>
      </c>
    </row>
    <row r="53" spans="1:5" ht="18" customHeight="1">
      <c r="A53" s="59"/>
      <c r="B53" s="68" t="s">
        <v>84</v>
      </c>
      <c r="C53" s="135" t="s">
        <v>58</v>
      </c>
      <c r="D53" s="31"/>
      <c r="E53" s="530" t="s">
        <v>826</v>
      </c>
    </row>
    <row r="54" spans="1:5" ht="18" customHeight="1">
      <c r="A54" s="59"/>
      <c r="B54" s="217"/>
      <c r="C54" s="303" t="s">
        <v>915</v>
      </c>
      <c r="D54" s="231"/>
      <c r="E54" s="628" t="s">
        <v>916</v>
      </c>
    </row>
    <row r="55" spans="1:5" ht="18" customHeight="1">
      <c r="A55" s="59"/>
      <c r="B55" s="217" t="s">
        <v>85</v>
      </c>
      <c r="C55" s="301" t="s">
        <v>59</v>
      </c>
      <c r="D55" s="231"/>
      <c r="E55" s="302">
        <v>48</v>
      </c>
    </row>
    <row r="56" spans="1:5" ht="35.1" customHeight="1">
      <c r="A56" s="59"/>
      <c r="B56" s="314" t="s">
        <v>57</v>
      </c>
      <c r="C56" s="93" t="s">
        <v>89</v>
      </c>
      <c r="D56" s="93"/>
      <c r="E56" s="315"/>
    </row>
    <row r="57" spans="1:5" ht="18" customHeight="1">
      <c r="A57" s="59"/>
      <c r="B57" s="306"/>
      <c r="C57" s="136" t="s">
        <v>114</v>
      </c>
      <c r="D57" s="307"/>
      <c r="E57" s="308"/>
    </row>
    <row r="58" spans="1:5" ht="18" customHeight="1">
      <c r="A58" s="59"/>
      <c r="B58" s="306"/>
      <c r="C58" s="25" t="s">
        <v>911</v>
      </c>
      <c r="D58" s="307"/>
      <c r="E58" s="308" t="s">
        <v>917</v>
      </c>
    </row>
    <row r="59" spans="1:5" ht="18" customHeight="1">
      <c r="A59" s="59"/>
      <c r="B59" s="306"/>
      <c r="C59" s="25" t="s">
        <v>912</v>
      </c>
      <c r="D59" s="307"/>
      <c r="E59" s="308" t="s">
        <v>920</v>
      </c>
    </row>
    <row r="60" spans="1:5" ht="18" customHeight="1">
      <c r="A60" s="59"/>
      <c r="B60" s="306"/>
      <c r="C60" s="25" t="s">
        <v>900</v>
      </c>
      <c r="D60" s="307"/>
      <c r="E60" s="308" t="s">
        <v>921</v>
      </c>
    </row>
    <row r="61" spans="1:5" ht="18" customHeight="1">
      <c r="A61" s="59"/>
      <c r="B61" s="68"/>
      <c r="C61" s="25" t="s">
        <v>20</v>
      </c>
      <c r="D61" s="137"/>
      <c r="E61" s="178">
        <v>71308784572</v>
      </c>
    </row>
    <row r="62" spans="1:5" ht="18" customHeight="1">
      <c r="A62" s="59"/>
      <c r="B62" s="68"/>
      <c r="C62" s="25" t="s">
        <v>21</v>
      </c>
      <c r="D62" s="137"/>
      <c r="E62" s="178">
        <v>76817378856</v>
      </c>
    </row>
    <row r="63" spans="1:5" ht="18" customHeight="1">
      <c r="A63" s="59"/>
      <c r="B63" s="68"/>
      <c r="C63" s="28" t="s">
        <v>22</v>
      </c>
      <c r="D63" s="137"/>
      <c r="E63" s="178">
        <v>61382929922</v>
      </c>
    </row>
    <row r="64" spans="1:5" ht="18" customHeight="1">
      <c r="A64" s="59"/>
      <c r="B64" s="217"/>
      <c r="C64" s="303" t="s">
        <v>23</v>
      </c>
      <c r="D64" s="304"/>
      <c r="E64" s="305">
        <v>61544334710</v>
      </c>
    </row>
    <row r="65" spans="1:5" ht="35.1" customHeight="1">
      <c r="A65" s="59"/>
      <c r="B65" s="314" t="s">
        <v>66</v>
      </c>
      <c r="C65" s="93" t="s">
        <v>115</v>
      </c>
      <c r="D65" s="93"/>
      <c r="E65" s="315"/>
    </row>
    <row r="66" spans="1:5" ht="21.75" customHeight="1">
      <c r="A66" s="59"/>
      <c r="B66" s="306"/>
      <c r="C66" s="309" t="s">
        <v>909</v>
      </c>
      <c r="D66" s="310"/>
      <c r="E66" s="311" t="s">
        <v>910</v>
      </c>
    </row>
    <row r="67" spans="1:5" ht="18" customHeight="1">
      <c r="A67" s="81"/>
      <c r="B67" s="217"/>
      <c r="C67" s="309" t="s">
        <v>133</v>
      </c>
      <c r="D67" s="310"/>
      <c r="E67" s="311">
        <v>280436.96999999997</v>
      </c>
    </row>
    <row r="68" spans="1:5" ht="35.1" customHeight="1">
      <c r="B68" s="314" t="s">
        <v>60</v>
      </c>
      <c r="C68" s="316" t="s">
        <v>124</v>
      </c>
      <c r="D68" s="317" t="s">
        <v>67</v>
      </c>
      <c r="E68" s="315"/>
    </row>
    <row r="69" spans="1:5" ht="18" customHeight="1">
      <c r="B69" s="306" t="s">
        <v>117</v>
      </c>
      <c r="C69" s="629" t="s">
        <v>120</v>
      </c>
      <c r="D69" s="312"/>
      <c r="E69" s="313"/>
    </row>
    <row r="70" spans="1:5" ht="18" customHeight="1">
      <c r="B70" s="306"/>
      <c r="C70" s="307" t="s">
        <v>918</v>
      </c>
      <c r="D70" s="312"/>
      <c r="E70" s="60" t="s">
        <v>824</v>
      </c>
    </row>
    <row r="71" spans="1:5" ht="18" customHeight="1">
      <c r="B71" s="68" t="s">
        <v>118</v>
      </c>
      <c r="C71" s="33" t="s">
        <v>119</v>
      </c>
      <c r="D71" s="275"/>
      <c r="E71" s="274"/>
    </row>
    <row r="72" spans="1:5" ht="18" customHeight="1">
      <c r="B72" s="68" t="s">
        <v>121</v>
      </c>
      <c r="C72" s="25" t="s">
        <v>99</v>
      </c>
      <c r="D72" s="275"/>
      <c r="E72" s="630">
        <v>70</v>
      </c>
    </row>
    <row r="73" spans="1:5" ht="18" customHeight="1" thickBot="1">
      <c r="B73" s="133" t="s">
        <v>122</v>
      </c>
      <c r="C73" s="34" t="s">
        <v>827</v>
      </c>
      <c r="D73" s="276"/>
      <c r="E73" s="631" t="s">
        <v>919</v>
      </c>
    </row>
    <row r="74" spans="1:5">
      <c r="D74" s="134"/>
    </row>
  </sheetData>
  <mergeCells count="9">
    <mergeCell ref="B1:E1"/>
    <mergeCell ref="D9:E9"/>
    <mergeCell ref="B2:E2"/>
    <mergeCell ref="B6:E6"/>
    <mergeCell ref="B7:E7"/>
    <mergeCell ref="B4:E4"/>
    <mergeCell ref="B3:E3"/>
    <mergeCell ref="B5:E5"/>
    <mergeCell ref="B8:D8"/>
  </mergeCells>
  <phoneticPr fontId="0" type="noConversion"/>
  <printOptions horizontalCentered="1" verticalCentered="1"/>
  <pageMargins left="0.75" right="0.23622047244094491" top="0.53" bottom="0.24" header="0.3" footer="0.16"/>
  <pageSetup scale="39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U4244"/>
  <sheetViews>
    <sheetView topLeftCell="A81" zoomScale="50" zoomScaleNormal="50" zoomScaleSheetLayoutView="69" workbookViewId="0">
      <selection activeCell="N83" sqref="N83"/>
    </sheetView>
  </sheetViews>
  <sheetFormatPr baseColWidth="10" defaultRowHeight="12.75"/>
  <cols>
    <col min="1" max="1" width="3.28515625" customWidth="1"/>
    <col min="2" max="2" width="6.7109375" customWidth="1"/>
    <col min="3" max="3" width="4" customWidth="1"/>
    <col min="4" max="4" width="6.140625" customWidth="1"/>
    <col min="5" max="5" width="39.85546875" style="9" customWidth="1"/>
    <col min="6" max="6" width="5.5703125" style="9" customWidth="1"/>
    <col min="7" max="7" width="27.28515625" style="9" customWidth="1"/>
    <col min="8" max="8" width="20.85546875" style="9" customWidth="1"/>
    <col min="9" max="9" width="21" style="9" customWidth="1"/>
    <col min="10" max="10" width="21.5703125" style="9" customWidth="1"/>
    <col min="11" max="11" width="20.42578125" style="9" customWidth="1"/>
    <col min="12" max="13" width="19.28515625" style="9" customWidth="1"/>
    <col min="14" max="14" width="38" customWidth="1"/>
    <col min="15" max="15" width="14.28515625" bestFit="1" customWidth="1"/>
    <col min="16" max="16" width="15.5703125" bestFit="1" customWidth="1"/>
    <col min="18" max="18" width="16.85546875" bestFit="1" customWidth="1"/>
    <col min="19" max="19" width="14.28515625" bestFit="1" customWidth="1"/>
    <col min="20" max="20" width="12.5703125" bestFit="1" customWidth="1"/>
  </cols>
  <sheetData>
    <row r="2" spans="1:21" ht="24.95" customHeight="1">
      <c r="B2" s="713" t="str">
        <f>HABILITACION!B2</f>
        <v>REPUBLICA DE COLOMBIA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</row>
    <row r="3" spans="1:21" ht="24.95" customHeight="1">
      <c r="B3" s="713" t="str">
        <f>HABILITACION!B3</f>
        <v>INSTITUTO COLOMBIANO PARA LA EVALUACIÓN DE LA EDUCACIÓN - ICFES</v>
      </c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</row>
    <row r="4" spans="1:21" ht="24.95" customHeight="1">
      <c r="B4" s="713" t="str">
        <f>HABILITACION!B4</f>
        <v>CONVOCATORIA PUBLICA CP - 004 - 2013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</row>
    <row r="5" spans="1:21" ht="24.95" customHeight="1" thickBot="1">
      <c r="B5" s="714" t="str">
        <f>HABILITACION!B5</f>
        <v>ORGANIZACIÓN, ADMINISTRACIÓN Y EJECUCIÓN DE LA LOGÍSTICA, PARA LA APLICACIÓN DE PRUEBAS ICFES</v>
      </c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714"/>
    </row>
    <row r="6" spans="1:21" ht="21.75" customHeight="1">
      <c r="B6" s="790" t="s">
        <v>156</v>
      </c>
      <c r="C6" s="791"/>
      <c r="D6" s="791"/>
      <c r="E6" s="791"/>
      <c r="F6" s="791"/>
      <c r="G6" s="791"/>
      <c r="H6" s="791"/>
      <c r="I6" s="791"/>
      <c r="J6" s="791"/>
      <c r="K6" s="791"/>
      <c r="L6" s="791"/>
      <c r="M6" s="791"/>
      <c r="N6" s="792"/>
    </row>
    <row r="7" spans="1:21" s="10" customFormat="1" ht="23.25" customHeight="1" thickBot="1">
      <c r="B7" s="793" t="s">
        <v>742</v>
      </c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5"/>
      <c r="R7" s="11"/>
    </row>
    <row r="8" spans="1:21" s="12" customFormat="1" ht="29.25" customHeight="1" thickBot="1">
      <c r="B8" s="796" t="str">
        <f>HABILITACION!B8</f>
        <v>PROPONENTE: EFICACIA S.A.</v>
      </c>
      <c r="C8" s="797"/>
      <c r="D8" s="797"/>
      <c r="E8" s="797"/>
      <c r="F8" s="797"/>
      <c r="G8" s="797"/>
      <c r="H8" s="797"/>
      <c r="I8" s="797"/>
      <c r="J8" s="797"/>
      <c r="K8" s="797"/>
      <c r="L8" s="797"/>
      <c r="M8" s="809" t="str">
        <f>HABILITACION!E8</f>
        <v>PROPUESTA No.1</v>
      </c>
      <c r="N8" s="810"/>
    </row>
    <row r="9" spans="1:21" s="10" customFormat="1" ht="17.25" customHeight="1" thickBot="1">
      <c r="A9" s="51"/>
      <c r="B9" s="110"/>
      <c r="C9" s="109"/>
      <c r="D9" s="109"/>
      <c r="E9" s="111"/>
      <c r="F9" s="111"/>
      <c r="G9" s="112"/>
      <c r="H9" s="112"/>
      <c r="I9" s="112"/>
      <c r="J9" s="811"/>
      <c r="K9" s="811"/>
      <c r="L9" s="811"/>
      <c r="M9" s="112"/>
      <c r="N9" s="100"/>
    </row>
    <row r="10" spans="1:21" ht="36.950000000000003" customHeight="1" thickBot="1">
      <c r="A10" s="51"/>
      <c r="B10" s="94"/>
      <c r="C10" s="1"/>
      <c r="D10" s="802" t="s">
        <v>157</v>
      </c>
      <c r="E10" s="803"/>
      <c r="F10" s="148"/>
      <c r="G10" s="191"/>
      <c r="H10" s="191"/>
      <c r="I10" s="191"/>
      <c r="J10" s="192"/>
      <c r="K10" s="192"/>
      <c r="L10" s="191"/>
      <c r="M10" s="191"/>
      <c r="N10" s="1"/>
    </row>
    <row r="11" spans="1:21" s="15" customFormat="1" ht="36.950000000000003" customHeight="1">
      <c r="A11" s="51"/>
      <c r="B11" s="94"/>
      <c r="D11" s="807" t="s">
        <v>41</v>
      </c>
      <c r="E11" s="808"/>
      <c r="F11" s="808"/>
      <c r="G11" s="97" t="s">
        <v>171</v>
      </c>
      <c r="H11" s="98" t="s">
        <v>158</v>
      </c>
      <c r="I11" s="98" t="s">
        <v>963</v>
      </c>
      <c r="J11" s="229"/>
      <c r="K11" s="327"/>
      <c r="L11" s="327"/>
      <c r="M11" s="327"/>
      <c r="N11" s="327"/>
    </row>
    <row r="12" spans="1:21" s="15" customFormat="1" ht="36.950000000000003" customHeight="1" thickBot="1">
      <c r="A12" s="51"/>
      <c r="B12" s="94"/>
      <c r="D12" s="824" t="s">
        <v>845</v>
      </c>
      <c r="E12" s="825"/>
      <c r="F12" s="825"/>
      <c r="G12" s="193" t="s">
        <v>831</v>
      </c>
      <c r="H12" s="194">
        <v>35307</v>
      </c>
      <c r="I12" s="331" t="s">
        <v>16</v>
      </c>
      <c r="J12" s="332"/>
      <c r="K12" s="79"/>
      <c r="L12" s="329"/>
      <c r="M12" s="330"/>
      <c r="N12" s="328"/>
      <c r="P12" s="22"/>
    </row>
    <row r="13" spans="1:21" s="15" customFormat="1" ht="9.9499999999999993" customHeight="1">
      <c r="A13" s="51"/>
      <c r="B13" s="94"/>
      <c r="D13" s="113"/>
      <c r="E13" s="113"/>
      <c r="F13" s="113"/>
      <c r="G13" s="79"/>
      <c r="H13" s="114"/>
      <c r="I13" s="114"/>
      <c r="J13" s="79"/>
      <c r="K13" s="79"/>
      <c r="L13" s="113"/>
      <c r="M13" s="80"/>
      <c r="N13" s="118"/>
      <c r="P13" s="22"/>
    </row>
    <row r="14" spans="1:21" ht="9.9499999999999993" customHeight="1" thickBot="1">
      <c r="A14" s="51"/>
      <c r="B14" s="94"/>
      <c r="C14" s="1"/>
      <c r="D14" s="1"/>
      <c r="E14" s="191"/>
      <c r="F14" s="191"/>
      <c r="G14" s="191"/>
      <c r="H14" s="191"/>
      <c r="I14" s="191"/>
      <c r="J14" s="191"/>
      <c r="K14" s="191"/>
      <c r="L14" s="191"/>
      <c r="M14" s="192"/>
      <c r="N14" s="192"/>
      <c r="Q14" s="16"/>
      <c r="R14" s="16"/>
      <c r="S14" s="17"/>
      <c r="T14" s="18"/>
      <c r="U14" s="19"/>
    </row>
    <row r="15" spans="1:21" s="13" customFormat="1" ht="36.950000000000003" customHeight="1" thickBot="1">
      <c r="A15" s="51"/>
      <c r="B15" s="94"/>
      <c r="C15" s="195"/>
      <c r="D15" s="804" t="s">
        <v>738</v>
      </c>
      <c r="E15" s="805"/>
      <c r="F15" s="805"/>
      <c r="G15" s="805"/>
      <c r="H15" s="805"/>
      <c r="I15" s="805"/>
      <c r="J15" s="805"/>
      <c r="K15" s="805"/>
      <c r="L15" s="806"/>
      <c r="M15" s="197"/>
      <c r="N15" s="197"/>
    </row>
    <row r="16" spans="1:21" s="14" customFormat="1" ht="27.75" customHeight="1">
      <c r="A16" s="51"/>
      <c r="B16" s="94"/>
      <c r="D16" s="782" t="s">
        <v>26</v>
      </c>
      <c r="E16" s="780" t="s">
        <v>64</v>
      </c>
      <c r="F16" s="814" t="s">
        <v>65</v>
      </c>
      <c r="G16" s="815"/>
      <c r="H16" s="816"/>
      <c r="I16" s="780" t="s">
        <v>42</v>
      </c>
      <c r="J16" s="780"/>
      <c r="K16" s="780" t="s">
        <v>172</v>
      </c>
      <c r="L16" s="780" t="s">
        <v>17</v>
      </c>
      <c r="M16" s="780"/>
      <c r="N16" s="778" t="s">
        <v>160</v>
      </c>
      <c r="U16" s="20"/>
    </row>
    <row r="17" spans="1:16" s="14" customFormat="1" ht="29.25" customHeight="1" thickBot="1">
      <c r="A17" s="49"/>
      <c r="B17" s="94"/>
      <c r="D17" s="783"/>
      <c r="E17" s="781"/>
      <c r="F17" s="817"/>
      <c r="G17" s="818"/>
      <c r="H17" s="819"/>
      <c r="I17" s="50" t="s">
        <v>44</v>
      </c>
      <c r="J17" s="50" t="s">
        <v>43</v>
      </c>
      <c r="K17" s="781"/>
      <c r="L17" s="50" t="s">
        <v>16</v>
      </c>
      <c r="M17" s="50" t="s">
        <v>25</v>
      </c>
      <c r="N17" s="779"/>
    </row>
    <row r="18" spans="1:16" s="13" customFormat="1" ht="9.9499999999999993" customHeight="1">
      <c r="A18" s="49"/>
      <c r="B18" s="198"/>
      <c r="C18" s="195"/>
      <c r="D18" s="195"/>
      <c r="E18" s="196"/>
      <c r="F18" s="196"/>
      <c r="G18" s="195"/>
      <c r="H18" s="195"/>
      <c r="I18" s="196"/>
      <c r="J18" s="197"/>
      <c r="K18" s="197"/>
      <c r="L18" s="196"/>
      <c r="M18" s="197"/>
      <c r="N18" s="197"/>
    </row>
    <row r="19" spans="1:16" s="13" customFormat="1" ht="9.9499999999999993" customHeight="1" thickBot="1">
      <c r="A19" s="49"/>
      <c r="B19" s="198"/>
      <c r="C19" s="195"/>
      <c r="D19" s="195"/>
      <c r="E19" s="77"/>
      <c r="F19" s="77"/>
      <c r="G19" s="78"/>
      <c r="H19" s="78"/>
      <c r="I19" s="199"/>
      <c r="J19" s="197"/>
      <c r="K19" s="197"/>
      <c r="L19" s="196"/>
      <c r="M19" s="197"/>
      <c r="N19" s="197"/>
    </row>
    <row r="20" spans="1:16" s="13" customFormat="1" ht="36.950000000000003" customHeight="1">
      <c r="A20" s="49"/>
      <c r="B20" s="198"/>
      <c r="C20" s="195"/>
      <c r="D20" s="53">
        <v>1</v>
      </c>
      <c r="E20" s="200" t="s">
        <v>832</v>
      </c>
      <c r="F20" s="801" t="s">
        <v>833</v>
      </c>
      <c r="G20" s="801"/>
      <c r="H20" s="801"/>
      <c r="I20" s="201">
        <v>36384</v>
      </c>
      <c r="J20" s="202">
        <v>37467</v>
      </c>
      <c r="K20" s="203">
        <v>0</v>
      </c>
      <c r="L20" s="204"/>
      <c r="M20" s="679" t="s">
        <v>964</v>
      </c>
      <c r="N20" s="205" t="s">
        <v>25</v>
      </c>
    </row>
    <row r="21" spans="1:16" s="13" customFormat="1" ht="36.950000000000003" customHeight="1">
      <c r="A21" s="52"/>
      <c r="B21" s="198"/>
      <c r="C21" s="195"/>
      <c r="D21" s="54">
        <v>2</v>
      </c>
      <c r="E21" s="206" t="s">
        <v>835</v>
      </c>
      <c r="F21" s="789" t="s">
        <v>834</v>
      </c>
      <c r="G21" s="789"/>
      <c r="H21" s="789"/>
      <c r="I21" s="207">
        <v>35490</v>
      </c>
      <c r="J21" s="208">
        <v>36495</v>
      </c>
      <c r="K21" s="209">
        <v>0</v>
      </c>
      <c r="L21" s="210"/>
      <c r="M21" s="654" t="s">
        <v>964</v>
      </c>
      <c r="N21" s="211" t="s">
        <v>25</v>
      </c>
    </row>
    <row r="22" spans="1:16" s="13" customFormat="1" ht="36.950000000000003" customHeight="1">
      <c r="A22" s="52"/>
      <c r="B22" s="198"/>
      <c r="C22" s="195"/>
      <c r="D22" s="54">
        <v>3</v>
      </c>
      <c r="E22" s="206" t="s">
        <v>836</v>
      </c>
      <c r="F22" s="789" t="s">
        <v>833</v>
      </c>
      <c r="G22" s="789"/>
      <c r="H22" s="789"/>
      <c r="I22" s="207">
        <v>33970</v>
      </c>
      <c r="J22" s="208">
        <v>35247</v>
      </c>
      <c r="K22" s="209">
        <v>0</v>
      </c>
      <c r="L22" s="210"/>
      <c r="M22" s="654" t="s">
        <v>964</v>
      </c>
      <c r="N22" s="211" t="s">
        <v>25</v>
      </c>
    </row>
    <row r="23" spans="1:16" s="13" customFormat="1" ht="36.950000000000003" customHeight="1">
      <c r="A23" s="52"/>
      <c r="B23" s="198"/>
      <c r="C23" s="195"/>
      <c r="D23" s="54">
        <v>4</v>
      </c>
      <c r="E23" s="206" t="s">
        <v>837</v>
      </c>
      <c r="F23" s="789" t="s">
        <v>838</v>
      </c>
      <c r="G23" s="789"/>
      <c r="H23" s="789"/>
      <c r="I23" s="207">
        <v>35110</v>
      </c>
      <c r="J23" s="208">
        <v>36157</v>
      </c>
      <c r="K23" s="209">
        <v>0</v>
      </c>
      <c r="L23" s="210"/>
      <c r="M23" s="654" t="s">
        <v>964</v>
      </c>
      <c r="N23" s="211" t="s">
        <v>25</v>
      </c>
    </row>
    <row r="24" spans="1:16" s="13" customFormat="1" ht="36.950000000000003" customHeight="1">
      <c r="A24" s="52"/>
      <c r="B24" s="198"/>
      <c r="C24" s="195"/>
      <c r="D24" s="54">
        <v>5</v>
      </c>
      <c r="E24" s="206" t="s">
        <v>839</v>
      </c>
      <c r="F24" s="789" t="s">
        <v>840</v>
      </c>
      <c r="G24" s="789"/>
      <c r="H24" s="789"/>
      <c r="I24" s="207">
        <v>37755</v>
      </c>
      <c r="J24" s="208">
        <v>37873</v>
      </c>
      <c r="K24" s="209">
        <v>0</v>
      </c>
      <c r="L24" s="210"/>
      <c r="M24" s="654" t="s">
        <v>964</v>
      </c>
      <c r="N24" s="211" t="s">
        <v>25</v>
      </c>
    </row>
    <row r="25" spans="1:16" s="13" customFormat="1" ht="36.950000000000003" customHeight="1">
      <c r="A25" s="52"/>
      <c r="B25" s="198"/>
      <c r="C25" s="195"/>
      <c r="D25" s="54">
        <v>6</v>
      </c>
      <c r="E25" s="206" t="s">
        <v>841</v>
      </c>
      <c r="F25" s="789" t="s">
        <v>842</v>
      </c>
      <c r="G25" s="789"/>
      <c r="H25" s="789"/>
      <c r="I25" s="207">
        <v>35811</v>
      </c>
      <c r="J25" s="208">
        <v>37345</v>
      </c>
      <c r="K25" s="209">
        <v>0</v>
      </c>
      <c r="L25" s="210"/>
      <c r="M25" s="654" t="s">
        <v>964</v>
      </c>
      <c r="N25" s="211" t="s">
        <v>25</v>
      </c>
    </row>
    <row r="26" spans="1:16" s="13" customFormat="1" ht="36.950000000000003" customHeight="1">
      <c r="A26" s="52"/>
      <c r="B26" s="198"/>
      <c r="C26" s="195"/>
      <c r="D26" s="54">
        <v>7</v>
      </c>
      <c r="E26" s="206" t="s">
        <v>843</v>
      </c>
      <c r="F26" s="789" t="s">
        <v>844</v>
      </c>
      <c r="G26" s="789"/>
      <c r="H26" s="789"/>
      <c r="I26" s="207">
        <v>37874</v>
      </c>
      <c r="J26" s="208">
        <v>41372</v>
      </c>
      <c r="K26" s="209">
        <f t="shared" ref="K26" si="0">((J26-I26)/(365))</f>
        <v>9.5835616438356173</v>
      </c>
      <c r="L26" s="210" t="s">
        <v>45</v>
      </c>
      <c r="M26" s="153"/>
      <c r="N26" s="211" t="s">
        <v>16</v>
      </c>
    </row>
    <row r="27" spans="1:16" s="13" customFormat="1" ht="10.5" customHeight="1" thickBot="1">
      <c r="A27" s="52"/>
      <c r="B27" s="198"/>
      <c r="C27" s="195"/>
      <c r="D27" s="55"/>
      <c r="E27" s="91"/>
      <c r="F27" s="784"/>
      <c r="G27" s="784"/>
      <c r="H27" s="784"/>
      <c r="I27" s="119"/>
      <c r="J27" s="120"/>
      <c r="K27" s="121"/>
      <c r="L27" s="122"/>
      <c r="M27" s="50"/>
      <c r="N27" s="92"/>
    </row>
    <row r="28" spans="1:16" s="13" customFormat="1" ht="10.5" customHeight="1" thickBot="1">
      <c r="A28" s="52"/>
      <c r="B28" s="198"/>
      <c r="C28" s="195"/>
      <c r="D28" s="74"/>
      <c r="E28" s="115"/>
      <c r="F28" s="333"/>
      <c r="G28" s="333"/>
      <c r="H28" s="333"/>
      <c r="I28" s="334"/>
      <c r="J28" s="335"/>
      <c r="K28" s="336"/>
      <c r="L28" s="337"/>
      <c r="M28" s="271"/>
      <c r="N28" s="215"/>
    </row>
    <row r="29" spans="1:16" s="13" customFormat="1" ht="36.950000000000003" customHeight="1" thickBot="1">
      <c r="A29" s="75"/>
      <c r="B29" s="212"/>
      <c r="C29" s="213"/>
      <c r="D29" s="74"/>
      <c r="E29" s="115"/>
      <c r="F29" s="116"/>
      <c r="G29" s="116"/>
      <c r="H29" s="116"/>
      <c r="I29" s="787" t="s">
        <v>80</v>
      </c>
      <c r="J29" s="788"/>
      <c r="K29" s="214">
        <f>SUM(K20:K27)</f>
        <v>9.5835616438356173</v>
      </c>
      <c r="L29" s="785" t="str">
        <f>IF(K29&gt;=10,"CUMPLE","NO CUMPLE")</f>
        <v>NO CUMPLE</v>
      </c>
      <c r="M29" s="786"/>
      <c r="N29" s="117"/>
    </row>
    <row r="30" spans="1:16" ht="13.5" thickBot="1">
      <c r="P30" s="13"/>
    </row>
    <row r="31" spans="1:16" ht="36.950000000000003" customHeight="1" thickBot="1">
      <c r="D31" s="802" t="s">
        <v>218</v>
      </c>
      <c r="E31" s="803"/>
      <c r="F31" s="148"/>
      <c r="G31" s="191"/>
      <c r="H31" s="191"/>
      <c r="I31" s="191"/>
      <c r="J31" s="192"/>
      <c r="K31" s="192"/>
      <c r="L31" s="191"/>
      <c r="M31" s="191"/>
      <c r="N31" s="1"/>
      <c r="P31" s="13"/>
    </row>
    <row r="32" spans="1:16" ht="36.950000000000003" customHeight="1">
      <c r="D32" s="807" t="s">
        <v>41</v>
      </c>
      <c r="E32" s="808"/>
      <c r="F32" s="808"/>
      <c r="G32" s="97" t="s">
        <v>171</v>
      </c>
      <c r="H32" s="98" t="s">
        <v>158</v>
      </c>
      <c r="I32" s="98" t="s">
        <v>963</v>
      </c>
      <c r="J32" s="229"/>
      <c r="K32" s="327"/>
      <c r="L32" s="327"/>
      <c r="M32" s="327"/>
      <c r="N32" s="327"/>
      <c r="P32" s="13"/>
    </row>
    <row r="33" spans="4:16" ht="36.950000000000003" customHeight="1" thickBot="1">
      <c r="D33" s="824" t="s">
        <v>846</v>
      </c>
      <c r="E33" s="825"/>
      <c r="F33" s="825"/>
      <c r="G33" s="193" t="s">
        <v>847</v>
      </c>
      <c r="H33" s="194">
        <v>39724</v>
      </c>
      <c r="I33" s="331" t="s">
        <v>16</v>
      </c>
      <c r="J33" s="332"/>
      <c r="K33" s="79"/>
      <c r="L33" s="329"/>
      <c r="M33" s="330"/>
      <c r="N33" s="328"/>
      <c r="P33" s="13"/>
    </row>
    <row r="34" spans="4:16" ht="9" customHeight="1">
      <c r="D34" s="113"/>
      <c r="E34" s="113"/>
      <c r="F34" s="113"/>
      <c r="G34" s="79"/>
      <c r="H34" s="114"/>
      <c r="I34" s="114"/>
      <c r="J34" s="79"/>
      <c r="K34" s="79"/>
      <c r="L34" s="113"/>
      <c r="M34" s="80"/>
      <c r="N34" s="118"/>
      <c r="P34" s="13"/>
    </row>
    <row r="35" spans="4:16" ht="9" customHeight="1">
      <c r="D35" s="1"/>
      <c r="E35" s="191"/>
      <c r="F35" s="191"/>
      <c r="G35" s="191"/>
      <c r="H35" s="191"/>
      <c r="I35" s="191"/>
      <c r="J35" s="191"/>
      <c r="K35" s="191"/>
      <c r="L35" s="191"/>
      <c r="M35" s="192"/>
      <c r="N35" s="192"/>
      <c r="P35" s="13"/>
    </row>
    <row r="36" spans="4:16" ht="28.5" customHeight="1" thickBot="1">
      <c r="D36" s="798" t="s">
        <v>736</v>
      </c>
      <c r="E36" s="799"/>
      <c r="F36" s="799"/>
      <c r="G36" s="799"/>
      <c r="H36" s="799"/>
      <c r="I36" s="799"/>
      <c r="J36" s="800"/>
      <c r="K36" s="395"/>
      <c r="L36" s="338"/>
      <c r="M36" s="197"/>
      <c r="N36" s="197"/>
      <c r="P36" s="13"/>
    </row>
    <row r="37" spans="4:16" ht="25.5" customHeight="1">
      <c r="D37" s="813" t="s">
        <v>26</v>
      </c>
      <c r="E37" s="820" t="s">
        <v>64</v>
      </c>
      <c r="F37" s="821" t="s">
        <v>65</v>
      </c>
      <c r="G37" s="822"/>
      <c r="H37" s="823"/>
      <c r="I37" s="820" t="s">
        <v>42</v>
      </c>
      <c r="J37" s="820"/>
      <c r="K37" s="780" t="s">
        <v>159</v>
      </c>
      <c r="L37" s="780" t="s">
        <v>17</v>
      </c>
      <c r="M37" s="780"/>
      <c r="N37" s="778" t="s">
        <v>160</v>
      </c>
      <c r="P37" s="13"/>
    </row>
    <row r="38" spans="4:16" ht="33.75" customHeight="1" thickBot="1">
      <c r="D38" s="783"/>
      <c r="E38" s="781"/>
      <c r="F38" s="817"/>
      <c r="G38" s="818"/>
      <c r="H38" s="819"/>
      <c r="I38" s="50" t="s">
        <v>44</v>
      </c>
      <c r="J38" s="50" t="s">
        <v>43</v>
      </c>
      <c r="K38" s="781"/>
      <c r="L38" s="50" t="s">
        <v>16</v>
      </c>
      <c r="M38" s="50" t="s">
        <v>25</v>
      </c>
      <c r="N38" s="779"/>
      <c r="P38" s="13"/>
    </row>
    <row r="39" spans="4:16">
      <c r="D39" s="195"/>
      <c r="E39" s="196"/>
      <c r="F39" s="196"/>
      <c r="G39" s="195"/>
      <c r="H39" s="195"/>
      <c r="I39" s="196"/>
      <c r="J39" s="197"/>
      <c r="K39" s="197"/>
      <c r="L39" s="196"/>
      <c r="M39" s="197"/>
      <c r="N39" s="197"/>
      <c r="P39" s="13"/>
    </row>
    <row r="40" spans="4:16" ht="13.5" thickBot="1">
      <c r="D40" s="195"/>
      <c r="E40" s="531"/>
      <c r="F40" s="531"/>
      <c r="G40" s="532"/>
      <c r="H40" s="532"/>
      <c r="I40" s="197"/>
      <c r="J40" s="197"/>
      <c r="K40" s="197"/>
      <c r="L40" s="196"/>
      <c r="M40" s="197"/>
      <c r="N40" s="197"/>
      <c r="P40" s="13"/>
    </row>
    <row r="41" spans="4:16" ht="36.950000000000003" customHeight="1" thickTop="1">
      <c r="D41" s="533">
        <v>1</v>
      </c>
      <c r="E41" s="534" t="s">
        <v>848</v>
      </c>
      <c r="F41" s="812" t="s">
        <v>849</v>
      </c>
      <c r="G41" s="812"/>
      <c r="H41" s="812"/>
      <c r="I41" s="535">
        <v>38957</v>
      </c>
      <c r="J41" s="536">
        <v>39073</v>
      </c>
      <c r="K41" s="537">
        <v>0</v>
      </c>
      <c r="L41" s="538"/>
      <c r="M41" s="680" t="s">
        <v>964</v>
      </c>
      <c r="N41" s="539" t="s">
        <v>25</v>
      </c>
      <c r="P41" s="13"/>
    </row>
    <row r="42" spans="4:16" ht="36.950000000000003" customHeight="1">
      <c r="D42" s="540">
        <v>2</v>
      </c>
      <c r="E42" s="541" t="s">
        <v>850</v>
      </c>
      <c r="F42" s="827" t="s">
        <v>851</v>
      </c>
      <c r="G42" s="827"/>
      <c r="H42" s="827"/>
      <c r="I42" s="542">
        <v>37015</v>
      </c>
      <c r="J42" s="543">
        <v>38321</v>
      </c>
      <c r="K42" s="544">
        <v>0</v>
      </c>
      <c r="L42" s="545"/>
      <c r="M42" s="655" t="s">
        <v>964</v>
      </c>
      <c r="N42" s="547" t="s">
        <v>25</v>
      </c>
      <c r="P42" s="13"/>
    </row>
    <row r="43" spans="4:16" ht="36.950000000000003" customHeight="1">
      <c r="D43" s="540">
        <v>3</v>
      </c>
      <c r="E43" s="541" t="s">
        <v>852</v>
      </c>
      <c r="F43" s="827" t="s">
        <v>853</v>
      </c>
      <c r="G43" s="827"/>
      <c r="H43" s="827"/>
      <c r="I43" s="542">
        <v>36696</v>
      </c>
      <c r="J43" s="543">
        <v>37014</v>
      </c>
      <c r="K43" s="544">
        <v>0</v>
      </c>
      <c r="L43" s="545"/>
      <c r="M43" s="655" t="s">
        <v>964</v>
      </c>
      <c r="N43" s="547" t="s">
        <v>25</v>
      </c>
      <c r="P43" s="13"/>
    </row>
    <row r="44" spans="4:16" ht="36.950000000000003" customHeight="1">
      <c r="D44" s="540">
        <v>4</v>
      </c>
      <c r="E44" s="541" t="s">
        <v>843</v>
      </c>
      <c r="F44" s="827" t="s">
        <v>854</v>
      </c>
      <c r="G44" s="827"/>
      <c r="H44" s="827"/>
      <c r="I44" s="542">
        <v>39295</v>
      </c>
      <c r="J44" s="543">
        <v>41368</v>
      </c>
      <c r="K44" s="544">
        <f>((J44-I44)/(365))</f>
        <v>5.6794520547945204</v>
      </c>
      <c r="L44" s="545" t="s">
        <v>45</v>
      </c>
      <c r="M44" s="546"/>
      <c r="N44" s="547" t="s">
        <v>16</v>
      </c>
      <c r="P44" s="13"/>
    </row>
    <row r="45" spans="4:16" ht="13.5" thickBot="1">
      <c r="D45" s="548"/>
      <c r="E45" s="549"/>
      <c r="F45" s="826"/>
      <c r="G45" s="826"/>
      <c r="H45" s="826"/>
      <c r="I45" s="550"/>
      <c r="J45" s="551"/>
      <c r="K45" s="552"/>
      <c r="L45" s="553"/>
      <c r="M45" s="554"/>
      <c r="N45" s="555"/>
      <c r="P45" s="13"/>
    </row>
    <row r="46" spans="4:16" ht="14.25" thickTop="1" thickBot="1">
      <c r="D46" s="74"/>
      <c r="E46" s="115"/>
      <c r="F46" s="333"/>
      <c r="G46" s="333"/>
      <c r="H46" s="333"/>
      <c r="I46" s="334"/>
      <c r="J46" s="335"/>
      <c r="K46" s="336"/>
      <c r="L46" s="337"/>
      <c r="M46" s="271"/>
      <c r="N46" s="215"/>
      <c r="P46" s="13"/>
    </row>
    <row r="47" spans="4:16" ht="36.950000000000003" customHeight="1" thickBot="1">
      <c r="D47" s="74"/>
      <c r="E47" s="115"/>
      <c r="F47" s="116"/>
      <c r="G47" s="116"/>
      <c r="H47" s="116"/>
      <c r="I47" s="787" t="s">
        <v>80</v>
      </c>
      <c r="J47" s="788"/>
      <c r="K47" s="214">
        <f>SUM(K41:K45)</f>
        <v>5.6794520547945204</v>
      </c>
      <c r="L47" s="785" t="str">
        <f>IF(K47&gt;=5,"CUMPLE","NO CUMPLE")</f>
        <v>CUMPLE</v>
      </c>
      <c r="M47" s="786"/>
      <c r="N47" s="117"/>
      <c r="P47" s="13"/>
    </row>
    <row r="48" spans="4:16" ht="13.5" thickBot="1">
      <c r="P48" s="13"/>
    </row>
    <row r="49" spans="4:16" ht="36.950000000000003" customHeight="1" thickBot="1">
      <c r="D49" s="802" t="s">
        <v>161</v>
      </c>
      <c r="E49" s="803"/>
      <c r="F49" s="148"/>
      <c r="G49" s="191"/>
      <c r="H49" s="191"/>
      <c r="I49" s="191"/>
      <c r="J49" s="192"/>
      <c r="K49" s="192"/>
      <c r="L49" s="191"/>
      <c r="M49" s="191"/>
      <c r="N49" s="1"/>
      <c r="P49" s="13"/>
    </row>
    <row r="50" spans="4:16" ht="36.950000000000003" customHeight="1">
      <c r="D50" s="807" t="s">
        <v>41</v>
      </c>
      <c r="E50" s="808"/>
      <c r="F50" s="808"/>
      <c r="G50" s="97" t="s">
        <v>171</v>
      </c>
      <c r="H50" s="98" t="s">
        <v>158</v>
      </c>
      <c r="I50" s="98" t="s">
        <v>963</v>
      </c>
      <c r="J50" s="229"/>
      <c r="K50" s="327"/>
      <c r="L50" s="327"/>
      <c r="M50" s="327"/>
      <c r="N50" s="327"/>
      <c r="P50" s="13"/>
    </row>
    <row r="51" spans="4:16" ht="36.950000000000003" customHeight="1" thickBot="1">
      <c r="D51" s="824" t="s">
        <v>856</v>
      </c>
      <c r="E51" s="825"/>
      <c r="F51" s="825"/>
      <c r="G51" s="193" t="s">
        <v>857</v>
      </c>
      <c r="H51" s="194">
        <v>37127</v>
      </c>
      <c r="I51" s="331" t="s">
        <v>16</v>
      </c>
      <c r="J51" s="332"/>
      <c r="K51" s="79"/>
      <c r="L51" s="329"/>
      <c r="M51" s="330"/>
      <c r="N51" s="328"/>
      <c r="P51" s="13"/>
    </row>
    <row r="52" spans="4:16" ht="9.9499999999999993" customHeight="1">
      <c r="D52" s="113"/>
      <c r="E52" s="113"/>
      <c r="F52" s="113"/>
      <c r="G52" s="79"/>
      <c r="H52" s="114"/>
      <c r="I52" s="114"/>
      <c r="J52" s="79"/>
      <c r="K52" s="79"/>
      <c r="L52" s="113"/>
      <c r="M52" s="80"/>
      <c r="N52" s="118"/>
      <c r="P52" s="13"/>
    </row>
    <row r="53" spans="4:16" ht="9.9499999999999993" customHeight="1" thickBot="1">
      <c r="D53" s="1"/>
      <c r="E53" s="191"/>
      <c r="F53" s="191"/>
      <c r="G53" s="191"/>
      <c r="H53" s="191"/>
      <c r="I53" s="191"/>
      <c r="J53" s="191"/>
      <c r="K53" s="191"/>
      <c r="L53" s="191"/>
      <c r="M53" s="192"/>
      <c r="N53" s="192"/>
      <c r="P53" s="13"/>
    </row>
    <row r="54" spans="4:16" ht="36.950000000000003" customHeight="1" thickBot="1">
      <c r="D54" s="804" t="s">
        <v>737</v>
      </c>
      <c r="E54" s="805"/>
      <c r="F54" s="805"/>
      <c r="G54" s="805"/>
      <c r="H54" s="805"/>
      <c r="I54" s="805"/>
      <c r="J54" s="805"/>
      <c r="K54" s="806"/>
      <c r="L54" s="338"/>
      <c r="M54" s="197"/>
      <c r="N54" s="197"/>
      <c r="P54" s="13"/>
    </row>
    <row r="55" spans="4:16" ht="36.950000000000003" customHeight="1">
      <c r="D55" s="782" t="s">
        <v>26</v>
      </c>
      <c r="E55" s="780" t="s">
        <v>64</v>
      </c>
      <c r="F55" s="814" t="s">
        <v>65</v>
      </c>
      <c r="G55" s="815"/>
      <c r="H55" s="816"/>
      <c r="I55" s="780" t="s">
        <v>42</v>
      </c>
      <c r="J55" s="780"/>
      <c r="K55" s="780" t="s">
        <v>159</v>
      </c>
      <c r="L55" s="780" t="s">
        <v>17</v>
      </c>
      <c r="M55" s="780"/>
      <c r="N55" s="778" t="s">
        <v>160</v>
      </c>
      <c r="P55" s="13"/>
    </row>
    <row r="56" spans="4:16" ht="36.950000000000003" customHeight="1" thickBot="1">
      <c r="D56" s="783"/>
      <c r="E56" s="781"/>
      <c r="F56" s="817"/>
      <c r="G56" s="818"/>
      <c r="H56" s="819"/>
      <c r="I56" s="50" t="s">
        <v>44</v>
      </c>
      <c r="J56" s="50" t="s">
        <v>43</v>
      </c>
      <c r="K56" s="781"/>
      <c r="L56" s="50" t="s">
        <v>16</v>
      </c>
      <c r="M56" s="50" t="s">
        <v>25</v>
      </c>
      <c r="N56" s="779"/>
      <c r="P56" s="13"/>
    </row>
    <row r="57" spans="4:16" ht="9.9499999999999993" customHeight="1">
      <c r="D57" s="195"/>
      <c r="E57" s="196"/>
      <c r="F57" s="196"/>
      <c r="G57" s="195"/>
      <c r="H57" s="195"/>
      <c r="I57" s="196"/>
      <c r="J57" s="197"/>
      <c r="K57" s="197"/>
      <c r="L57" s="196"/>
      <c r="M57" s="197"/>
      <c r="N57" s="197"/>
      <c r="P57" s="13"/>
    </row>
    <row r="58" spans="4:16" ht="9.9499999999999993" customHeight="1" thickBot="1">
      <c r="D58" s="195"/>
      <c r="E58" s="77"/>
      <c r="F58" s="77"/>
      <c r="G58" s="78"/>
      <c r="H58" s="78"/>
      <c r="I58" s="199"/>
      <c r="J58" s="197"/>
      <c r="K58" s="197"/>
      <c r="L58" s="196"/>
      <c r="M58" s="197"/>
      <c r="N58" s="197"/>
      <c r="P58" s="13"/>
    </row>
    <row r="59" spans="4:16" ht="36.950000000000003" customHeight="1">
      <c r="D59" s="53">
        <v>1</v>
      </c>
      <c r="E59" s="200" t="s">
        <v>858</v>
      </c>
      <c r="F59" s="801" t="s">
        <v>859</v>
      </c>
      <c r="G59" s="801"/>
      <c r="H59" s="801"/>
      <c r="I59" s="201">
        <v>34486</v>
      </c>
      <c r="J59" s="202">
        <v>35125</v>
      </c>
      <c r="K59" s="203">
        <v>0</v>
      </c>
      <c r="L59" s="204"/>
      <c r="M59" s="572" t="s">
        <v>45</v>
      </c>
      <c r="N59" s="205" t="s">
        <v>25</v>
      </c>
      <c r="P59" s="13"/>
    </row>
    <row r="60" spans="4:16" ht="36.950000000000003" customHeight="1">
      <c r="D60" s="54">
        <v>2</v>
      </c>
      <c r="E60" s="206" t="s">
        <v>819</v>
      </c>
      <c r="F60" s="789" t="s">
        <v>860</v>
      </c>
      <c r="G60" s="789"/>
      <c r="H60" s="789"/>
      <c r="I60" s="207">
        <v>36987</v>
      </c>
      <c r="J60" s="208">
        <v>41373</v>
      </c>
      <c r="K60" s="209">
        <f>((J60-I60)/(365))</f>
        <v>12.016438356164384</v>
      </c>
      <c r="L60" s="210" t="s">
        <v>45</v>
      </c>
      <c r="M60" s="153"/>
      <c r="N60" s="211" t="s">
        <v>16</v>
      </c>
      <c r="P60" s="13"/>
    </row>
    <row r="61" spans="4:16" ht="10.5" customHeight="1" thickBot="1">
      <c r="D61" s="55"/>
      <c r="E61" s="91"/>
      <c r="F61" s="784"/>
      <c r="G61" s="784"/>
      <c r="H61" s="784"/>
      <c r="I61" s="119"/>
      <c r="J61" s="120"/>
      <c r="K61" s="121"/>
      <c r="L61" s="122"/>
      <c r="M61" s="50"/>
      <c r="N61" s="92"/>
      <c r="P61" s="13"/>
    </row>
    <row r="62" spans="4:16" ht="8.25" customHeight="1" thickBot="1">
      <c r="D62" s="74"/>
      <c r="E62" s="115"/>
      <c r="F62" s="333"/>
      <c r="G62" s="333"/>
      <c r="H62" s="333"/>
      <c r="I62" s="334"/>
      <c r="J62" s="335"/>
      <c r="K62" s="336"/>
      <c r="L62" s="337"/>
      <c r="M62" s="271"/>
      <c r="N62" s="215"/>
      <c r="P62" s="13"/>
    </row>
    <row r="63" spans="4:16" ht="36.950000000000003" customHeight="1" thickBot="1">
      <c r="D63" s="74"/>
      <c r="E63" s="115"/>
      <c r="F63" s="116"/>
      <c r="G63" s="116"/>
      <c r="H63" s="116"/>
      <c r="I63" s="787" t="s">
        <v>80</v>
      </c>
      <c r="J63" s="788"/>
      <c r="K63" s="214">
        <f>SUM(K59:K61)</f>
        <v>12.016438356164384</v>
      </c>
      <c r="L63" s="785" t="str">
        <f>IF(K63&gt;=5,"CUMPLE","NO CUMPLE")</f>
        <v>CUMPLE</v>
      </c>
      <c r="M63" s="786"/>
      <c r="N63" s="117"/>
      <c r="P63" s="13"/>
    </row>
    <row r="64" spans="4:16" ht="14.25" customHeight="1" thickBot="1">
      <c r="P64" s="13"/>
    </row>
    <row r="65" spans="4:16" ht="36.950000000000003" customHeight="1" thickBot="1">
      <c r="D65" s="802" t="s">
        <v>739</v>
      </c>
      <c r="E65" s="803"/>
      <c r="F65" s="148"/>
      <c r="G65" s="191"/>
      <c r="H65" s="191"/>
      <c r="I65" s="191"/>
      <c r="J65" s="192"/>
      <c r="K65" s="192"/>
      <c r="L65" s="191"/>
      <c r="M65" s="191"/>
      <c r="N65" s="1"/>
      <c r="P65" s="13"/>
    </row>
    <row r="66" spans="4:16" ht="36.950000000000003" customHeight="1">
      <c r="D66" s="807" t="s">
        <v>41</v>
      </c>
      <c r="E66" s="808"/>
      <c r="F66" s="808"/>
      <c r="G66" s="97" t="s">
        <v>171</v>
      </c>
      <c r="H66" s="98" t="s">
        <v>158</v>
      </c>
      <c r="I66" s="98" t="s">
        <v>963</v>
      </c>
      <c r="J66" s="229"/>
      <c r="K66" s="327"/>
      <c r="L66" s="327"/>
      <c r="M66" s="327"/>
      <c r="N66" s="327"/>
      <c r="P66" s="13"/>
    </row>
    <row r="67" spans="4:16" ht="36.950000000000003" customHeight="1" thickBot="1">
      <c r="D67" s="824" t="s">
        <v>861</v>
      </c>
      <c r="E67" s="825"/>
      <c r="F67" s="825"/>
      <c r="G67" s="193" t="s">
        <v>864</v>
      </c>
      <c r="H67" s="556">
        <v>2010</v>
      </c>
      <c r="I67" s="331" t="s">
        <v>16</v>
      </c>
      <c r="J67" s="332"/>
      <c r="K67" s="79"/>
      <c r="L67" s="329"/>
      <c r="M67" s="330"/>
      <c r="N67" s="328"/>
      <c r="P67" s="13"/>
    </row>
    <row r="68" spans="4:16" ht="9.9499999999999993" customHeight="1">
      <c r="D68" s="113"/>
      <c r="E68" s="113"/>
      <c r="F68" s="113"/>
      <c r="G68" s="79"/>
      <c r="H68" s="114"/>
      <c r="I68" s="114"/>
      <c r="J68" s="79"/>
      <c r="K68" s="79"/>
      <c r="L68" s="113"/>
      <c r="M68" s="80"/>
      <c r="N68" s="118"/>
      <c r="P68" s="13"/>
    </row>
    <row r="69" spans="4:16" ht="9.9499999999999993" customHeight="1">
      <c r="D69" s="1"/>
      <c r="E69" s="191"/>
      <c r="F69" s="191"/>
      <c r="G69" s="191"/>
      <c r="H69" s="191"/>
      <c r="I69" s="191"/>
      <c r="J69" s="191"/>
      <c r="K69" s="191"/>
      <c r="L69" s="191"/>
      <c r="M69" s="192"/>
      <c r="N69" s="192"/>
      <c r="P69" s="13"/>
    </row>
    <row r="70" spans="4:16" ht="36.950000000000003" customHeight="1" thickBot="1">
      <c r="D70" s="828" t="s">
        <v>740</v>
      </c>
      <c r="E70" s="829"/>
      <c r="F70" s="829"/>
      <c r="G70" s="829"/>
      <c r="H70" s="829"/>
      <c r="I70" s="829"/>
      <c r="J70" s="829"/>
      <c r="K70" s="829"/>
      <c r="L70" s="829"/>
      <c r="M70" s="830"/>
      <c r="N70" s="197"/>
      <c r="P70" s="13"/>
    </row>
    <row r="71" spans="4:16" ht="36.950000000000003" customHeight="1">
      <c r="D71" s="813" t="s">
        <v>26</v>
      </c>
      <c r="E71" s="820" t="s">
        <v>64</v>
      </c>
      <c r="F71" s="821" t="s">
        <v>65</v>
      </c>
      <c r="G71" s="822"/>
      <c r="H71" s="823"/>
      <c r="I71" s="820" t="s">
        <v>42</v>
      </c>
      <c r="J71" s="820"/>
      <c r="K71" s="820" t="s">
        <v>159</v>
      </c>
      <c r="L71" s="820" t="s">
        <v>17</v>
      </c>
      <c r="M71" s="820"/>
      <c r="N71" s="778" t="s">
        <v>160</v>
      </c>
      <c r="P71" s="13"/>
    </row>
    <row r="72" spans="4:16" ht="36.950000000000003" customHeight="1" thickBot="1">
      <c r="D72" s="783"/>
      <c r="E72" s="781"/>
      <c r="F72" s="817"/>
      <c r="G72" s="818"/>
      <c r="H72" s="819"/>
      <c r="I72" s="50" t="s">
        <v>44</v>
      </c>
      <c r="J72" s="50" t="s">
        <v>43</v>
      </c>
      <c r="K72" s="781"/>
      <c r="L72" s="50" t="s">
        <v>16</v>
      </c>
      <c r="M72" s="50" t="s">
        <v>25</v>
      </c>
      <c r="N72" s="779"/>
      <c r="P72" s="13"/>
    </row>
    <row r="73" spans="4:16" ht="9.9499999999999993" customHeight="1">
      <c r="D73" s="195"/>
      <c r="E73" s="196"/>
      <c r="F73" s="196"/>
      <c r="G73" s="195"/>
      <c r="H73" s="195"/>
      <c r="I73" s="196"/>
      <c r="J73" s="197"/>
      <c r="K73" s="197"/>
      <c r="L73" s="196"/>
      <c r="M73" s="197"/>
      <c r="N73" s="197"/>
      <c r="P73" s="13"/>
    </row>
    <row r="74" spans="4:16" ht="9.9499999999999993" customHeight="1" thickBot="1">
      <c r="D74" s="195"/>
      <c r="E74" s="77"/>
      <c r="F74" s="77"/>
      <c r="G74" s="78"/>
      <c r="H74" s="78"/>
      <c r="I74" s="199"/>
      <c r="J74" s="197"/>
      <c r="K74" s="197"/>
      <c r="L74" s="196"/>
      <c r="M74" s="197"/>
      <c r="N74" s="197"/>
      <c r="P74" s="13"/>
    </row>
    <row r="75" spans="4:16" ht="60.6" customHeight="1">
      <c r="D75" s="557">
        <v>1</v>
      </c>
      <c r="E75" s="558" t="s">
        <v>865</v>
      </c>
      <c r="F75" s="838" t="s">
        <v>871</v>
      </c>
      <c r="G75" s="838"/>
      <c r="H75" s="838"/>
      <c r="I75" s="656">
        <v>38565</v>
      </c>
      <c r="J75" s="657">
        <v>38991</v>
      </c>
      <c r="K75" s="559">
        <v>0</v>
      </c>
      <c r="L75" s="560"/>
      <c r="M75" s="693" t="s">
        <v>955</v>
      </c>
      <c r="N75" s="561" t="s">
        <v>25</v>
      </c>
      <c r="P75" s="13"/>
    </row>
    <row r="76" spans="4:16" ht="55.15" customHeight="1">
      <c r="D76" s="562">
        <v>2</v>
      </c>
      <c r="E76" s="541" t="s">
        <v>866</v>
      </c>
      <c r="F76" s="827" t="s">
        <v>872</v>
      </c>
      <c r="G76" s="827"/>
      <c r="H76" s="827"/>
      <c r="I76" s="658">
        <v>38808</v>
      </c>
      <c r="J76" s="543">
        <v>38869</v>
      </c>
      <c r="K76" s="544">
        <v>0</v>
      </c>
      <c r="L76" s="545"/>
      <c r="M76" s="692" t="s">
        <v>955</v>
      </c>
      <c r="N76" s="563" t="s">
        <v>25</v>
      </c>
      <c r="P76" s="13"/>
    </row>
    <row r="77" spans="4:16" ht="36.950000000000003" customHeight="1">
      <c r="D77" s="562">
        <v>3</v>
      </c>
      <c r="E77" s="541" t="s">
        <v>867</v>
      </c>
      <c r="F77" s="827" t="s">
        <v>873</v>
      </c>
      <c r="G77" s="827"/>
      <c r="H77" s="827"/>
      <c r="I77" s="542">
        <v>38992</v>
      </c>
      <c r="J77" s="543">
        <v>39389</v>
      </c>
      <c r="K77" s="544">
        <v>0</v>
      </c>
      <c r="L77" s="545"/>
      <c r="M77" s="655" t="s">
        <v>965</v>
      </c>
      <c r="N77" s="563" t="s">
        <v>16</v>
      </c>
      <c r="P77" s="13"/>
    </row>
    <row r="78" spans="4:16" ht="36.950000000000003" customHeight="1">
      <c r="D78" s="562">
        <v>4</v>
      </c>
      <c r="E78" s="541" t="s">
        <v>868</v>
      </c>
      <c r="F78" s="827" t="s">
        <v>874</v>
      </c>
      <c r="G78" s="827"/>
      <c r="H78" s="827"/>
      <c r="I78" s="542">
        <v>39394</v>
      </c>
      <c r="J78" s="543">
        <v>39706</v>
      </c>
      <c r="K78" s="544">
        <v>0</v>
      </c>
      <c r="L78" s="545"/>
      <c r="M78" s="655" t="s">
        <v>964</v>
      </c>
      <c r="N78" s="563" t="s">
        <v>16</v>
      </c>
      <c r="P78" s="13"/>
    </row>
    <row r="79" spans="4:16" ht="36.950000000000003" customHeight="1">
      <c r="D79" s="562">
        <v>5</v>
      </c>
      <c r="E79" s="541" t="s">
        <v>869</v>
      </c>
      <c r="F79" s="827" t="s">
        <v>875</v>
      </c>
      <c r="G79" s="827"/>
      <c r="H79" s="827"/>
      <c r="I79" s="658">
        <v>39692</v>
      </c>
      <c r="J79" s="543">
        <v>40695</v>
      </c>
      <c r="K79" s="544">
        <v>0</v>
      </c>
      <c r="L79" s="545"/>
      <c r="M79" s="655" t="s">
        <v>954</v>
      </c>
      <c r="N79" s="563" t="s">
        <v>16</v>
      </c>
      <c r="P79" s="13"/>
    </row>
    <row r="80" spans="4:16" ht="63" customHeight="1">
      <c r="D80" s="562">
        <v>6</v>
      </c>
      <c r="E80" s="541" t="s">
        <v>870</v>
      </c>
      <c r="F80" s="827" t="s">
        <v>876</v>
      </c>
      <c r="G80" s="827"/>
      <c r="H80" s="827"/>
      <c r="I80" s="542">
        <v>40722</v>
      </c>
      <c r="J80" s="543">
        <v>41373</v>
      </c>
      <c r="K80" s="544">
        <v>0</v>
      </c>
      <c r="L80" s="545" t="s">
        <v>45</v>
      </c>
      <c r="M80" s="655" t="s">
        <v>964</v>
      </c>
      <c r="N80" s="563"/>
      <c r="P80" s="13"/>
    </row>
    <row r="81" spans="4:16" ht="12.75" customHeight="1" thickBot="1">
      <c r="D81" s="564"/>
      <c r="E81" s="565"/>
      <c r="F81" s="839"/>
      <c r="G81" s="839"/>
      <c r="H81" s="839"/>
      <c r="I81" s="566"/>
      <c r="J81" s="567"/>
      <c r="K81" s="568"/>
      <c r="L81" s="569"/>
      <c r="M81" s="570"/>
      <c r="N81" s="571"/>
      <c r="P81" s="13"/>
    </row>
    <row r="82" spans="4:16" ht="14.25" customHeight="1" thickBot="1">
      <c r="D82" s="74"/>
      <c r="E82" s="115"/>
      <c r="F82" s="333"/>
      <c r="G82" s="333"/>
      <c r="H82" s="333"/>
      <c r="I82" s="334"/>
      <c r="J82" s="335"/>
      <c r="K82" s="336"/>
      <c r="L82" s="337"/>
      <c r="M82" s="271"/>
      <c r="N82" s="215"/>
      <c r="P82" s="13"/>
    </row>
    <row r="83" spans="4:16" ht="36.950000000000003" customHeight="1" thickBot="1">
      <c r="D83" s="74"/>
      <c r="E83" s="115"/>
      <c r="F83" s="116"/>
      <c r="G83" s="116"/>
      <c r="H83" s="116"/>
      <c r="I83" s="787" t="s">
        <v>80</v>
      </c>
      <c r="J83" s="788"/>
      <c r="K83" s="214">
        <f>SUM(K75:K81)</f>
        <v>0</v>
      </c>
      <c r="L83" s="785" t="str">
        <f>IF(K83&gt;=5,"CUMPLE","NO CUMPLE")</f>
        <v>NO CUMPLE</v>
      </c>
      <c r="M83" s="786"/>
      <c r="N83" s="117"/>
      <c r="P83" s="13"/>
    </row>
    <row r="84" spans="4:16" ht="10.5" customHeight="1" thickBot="1">
      <c r="P84" s="13"/>
    </row>
    <row r="85" spans="4:16" ht="36.950000000000003" customHeight="1" thickBot="1">
      <c r="D85" s="831" t="s">
        <v>173</v>
      </c>
      <c r="E85" s="832"/>
      <c r="F85" s="148"/>
      <c r="G85" s="191"/>
      <c r="H85" s="191"/>
      <c r="I85" s="191"/>
      <c r="J85" s="192"/>
      <c r="K85" s="192"/>
      <c r="L85" s="191"/>
      <c r="M85" s="191"/>
      <c r="N85" s="1"/>
      <c r="P85" s="13"/>
    </row>
    <row r="86" spans="4:16" ht="36.950000000000003" customHeight="1">
      <c r="D86" s="807" t="s">
        <v>41</v>
      </c>
      <c r="E86" s="808"/>
      <c r="F86" s="808"/>
      <c r="G86" s="97" t="s">
        <v>171</v>
      </c>
      <c r="H86" s="98" t="s">
        <v>158</v>
      </c>
      <c r="I86" s="98" t="s">
        <v>963</v>
      </c>
      <c r="J86" s="229"/>
      <c r="K86" s="327"/>
      <c r="L86" s="327"/>
      <c r="M86" s="327"/>
      <c r="N86" s="327"/>
      <c r="P86" s="13"/>
    </row>
    <row r="87" spans="4:16" ht="36.950000000000003" customHeight="1" thickBot="1">
      <c r="D87" s="833" t="s">
        <v>877</v>
      </c>
      <c r="E87" s="834"/>
      <c r="F87" s="834"/>
      <c r="G87" s="193" t="s">
        <v>878</v>
      </c>
      <c r="H87" s="556">
        <v>2005</v>
      </c>
      <c r="I87" s="331" t="s">
        <v>16</v>
      </c>
      <c r="J87" s="332"/>
      <c r="K87" s="79"/>
      <c r="L87" s="329"/>
      <c r="M87" s="330"/>
      <c r="N87" s="328"/>
      <c r="P87" s="13"/>
    </row>
    <row r="88" spans="4:16" ht="9.9499999999999993" customHeight="1">
      <c r="D88" s="113"/>
      <c r="E88" s="113"/>
      <c r="F88" s="113"/>
      <c r="G88" s="79"/>
      <c r="H88" s="114"/>
      <c r="I88" s="114"/>
      <c r="J88" s="79"/>
      <c r="K88" s="79"/>
      <c r="L88" s="113"/>
      <c r="M88" s="80"/>
      <c r="N88" s="118"/>
      <c r="P88" s="13"/>
    </row>
    <row r="89" spans="4:16" ht="9.9499999999999993" customHeight="1" thickBot="1">
      <c r="D89" s="1"/>
      <c r="E89" s="191"/>
      <c r="F89" s="191"/>
      <c r="G89" s="191"/>
      <c r="H89" s="191"/>
      <c r="I89" s="191"/>
      <c r="J89" s="191"/>
      <c r="K89" s="191"/>
      <c r="L89" s="191"/>
      <c r="M89" s="192"/>
      <c r="N89" s="192"/>
      <c r="P89" s="13"/>
    </row>
    <row r="90" spans="4:16" ht="36.950000000000003" customHeight="1" thickBot="1">
      <c r="D90" s="835" t="s">
        <v>741</v>
      </c>
      <c r="E90" s="836"/>
      <c r="F90" s="836"/>
      <c r="G90" s="836"/>
      <c r="H90" s="836"/>
      <c r="I90" s="836"/>
      <c r="J90" s="836"/>
      <c r="K90" s="836"/>
      <c r="L90" s="836"/>
      <c r="M90" s="836"/>
      <c r="N90" s="837"/>
      <c r="P90" s="13"/>
    </row>
    <row r="91" spans="4:16" ht="36.950000000000003" customHeight="1">
      <c r="D91" s="782" t="s">
        <v>26</v>
      </c>
      <c r="E91" s="780" t="s">
        <v>64</v>
      </c>
      <c r="F91" s="814" t="s">
        <v>65</v>
      </c>
      <c r="G91" s="815"/>
      <c r="H91" s="816"/>
      <c r="I91" s="780" t="s">
        <v>42</v>
      </c>
      <c r="J91" s="780"/>
      <c r="K91" s="780" t="s">
        <v>174</v>
      </c>
      <c r="L91" s="780" t="s">
        <v>17</v>
      </c>
      <c r="M91" s="780"/>
      <c r="N91" s="778" t="s">
        <v>160</v>
      </c>
      <c r="P91" s="13"/>
    </row>
    <row r="92" spans="4:16" ht="36.950000000000003" customHeight="1" thickBot="1">
      <c r="D92" s="783"/>
      <c r="E92" s="781"/>
      <c r="F92" s="817"/>
      <c r="G92" s="818"/>
      <c r="H92" s="819"/>
      <c r="I92" s="50" t="s">
        <v>44</v>
      </c>
      <c r="J92" s="50" t="s">
        <v>43</v>
      </c>
      <c r="K92" s="781"/>
      <c r="L92" s="50" t="s">
        <v>16</v>
      </c>
      <c r="M92" s="50" t="s">
        <v>25</v>
      </c>
      <c r="N92" s="779"/>
      <c r="P92" s="13"/>
    </row>
    <row r="93" spans="4:16" ht="9.9499999999999993" customHeight="1">
      <c r="D93" s="195"/>
      <c r="E93" s="196"/>
      <c r="F93" s="196"/>
      <c r="G93" s="195"/>
      <c r="H93" s="195"/>
      <c r="I93" s="196"/>
      <c r="J93" s="197"/>
      <c r="K93" s="197"/>
      <c r="L93" s="196"/>
      <c r="M93" s="197"/>
      <c r="N93" s="197"/>
      <c r="P93" s="13"/>
    </row>
    <row r="94" spans="4:16" ht="9.9499999999999993" customHeight="1" thickBot="1">
      <c r="D94" s="195"/>
      <c r="E94" s="77"/>
      <c r="F94" s="77"/>
      <c r="G94" s="78"/>
      <c r="H94" s="78"/>
      <c r="I94" s="199"/>
      <c r="J94" s="197"/>
      <c r="K94" s="197"/>
      <c r="L94" s="196"/>
      <c r="M94" s="197"/>
      <c r="N94" s="197"/>
      <c r="P94" s="13"/>
    </row>
    <row r="95" spans="4:16" ht="36.950000000000003" customHeight="1">
      <c r="D95" s="53">
        <v>1</v>
      </c>
      <c r="E95" s="200" t="s">
        <v>880</v>
      </c>
      <c r="F95" s="801" t="s">
        <v>883</v>
      </c>
      <c r="G95" s="801"/>
      <c r="H95" s="801"/>
      <c r="I95" s="201">
        <v>38169</v>
      </c>
      <c r="J95" s="202">
        <v>38504</v>
      </c>
      <c r="K95" s="203">
        <f>((J95-I95)/(365))</f>
        <v>0.9178082191780822</v>
      </c>
      <c r="L95" s="204" t="s">
        <v>45</v>
      </c>
      <c r="M95" s="152"/>
      <c r="N95" s="205" t="s">
        <v>16</v>
      </c>
      <c r="P95" s="13"/>
    </row>
    <row r="96" spans="4:16" ht="36.950000000000003" customHeight="1">
      <c r="D96" s="54">
        <v>2</v>
      </c>
      <c r="E96" s="206" t="s">
        <v>881</v>
      </c>
      <c r="F96" s="789" t="s">
        <v>884</v>
      </c>
      <c r="G96" s="789"/>
      <c r="H96" s="789"/>
      <c r="I96" s="207">
        <v>38384</v>
      </c>
      <c r="J96" s="208">
        <v>38412</v>
      </c>
      <c r="K96" s="209">
        <v>0</v>
      </c>
      <c r="L96" s="210"/>
      <c r="M96" s="654" t="s">
        <v>964</v>
      </c>
      <c r="N96" s="211" t="s">
        <v>25</v>
      </c>
      <c r="P96" s="13"/>
    </row>
    <row r="97" spans="4:16" ht="36.950000000000003" customHeight="1">
      <c r="D97" s="54">
        <v>3</v>
      </c>
      <c r="E97" s="206" t="s">
        <v>882</v>
      </c>
      <c r="F97" s="789" t="s">
        <v>885</v>
      </c>
      <c r="G97" s="789"/>
      <c r="H97" s="789"/>
      <c r="I97" s="207">
        <v>38741</v>
      </c>
      <c r="J97" s="208">
        <v>39784</v>
      </c>
      <c r="K97" s="209">
        <f>((J97-I97)/(365))</f>
        <v>2.8575342465753426</v>
      </c>
      <c r="L97" s="210" t="s">
        <v>45</v>
      </c>
      <c r="M97" s="153"/>
      <c r="N97" s="211" t="s">
        <v>16</v>
      </c>
      <c r="P97" s="13"/>
    </row>
    <row r="98" spans="4:16" ht="36.950000000000003" customHeight="1">
      <c r="D98" s="54">
        <v>4</v>
      </c>
      <c r="E98" s="206" t="s">
        <v>819</v>
      </c>
      <c r="F98" s="789" t="s">
        <v>886</v>
      </c>
      <c r="G98" s="789"/>
      <c r="H98" s="789"/>
      <c r="I98" s="207">
        <v>39791</v>
      </c>
      <c r="J98" s="208">
        <v>41373</v>
      </c>
      <c r="K98" s="209">
        <f>((J98-I98)/(365))</f>
        <v>4.3342465753424655</v>
      </c>
      <c r="L98" s="210" t="s">
        <v>45</v>
      </c>
      <c r="M98" s="153"/>
      <c r="N98" s="211" t="s">
        <v>16</v>
      </c>
      <c r="P98" s="13"/>
    </row>
    <row r="99" spans="4:16" ht="12.75" customHeight="1" thickBot="1">
      <c r="D99" s="55"/>
      <c r="E99" s="91"/>
      <c r="F99" s="784"/>
      <c r="G99" s="784"/>
      <c r="H99" s="784"/>
      <c r="I99" s="119"/>
      <c r="J99" s="120"/>
      <c r="K99" s="121"/>
      <c r="L99" s="122"/>
      <c r="M99" s="50"/>
      <c r="N99" s="92"/>
      <c r="P99" s="13"/>
    </row>
    <row r="100" spans="4:16" ht="9.75" customHeight="1" thickBot="1">
      <c r="D100" s="74"/>
      <c r="E100" s="115"/>
      <c r="F100" s="333"/>
      <c r="G100" s="333"/>
      <c r="H100" s="333"/>
      <c r="I100" s="334"/>
      <c r="J100" s="335"/>
      <c r="K100" s="336"/>
      <c r="L100" s="337"/>
      <c r="M100" s="271"/>
      <c r="N100" s="215"/>
      <c r="P100" s="13"/>
    </row>
    <row r="101" spans="4:16" ht="36.75" customHeight="1" thickBot="1">
      <c r="D101" s="74"/>
      <c r="E101" s="115"/>
      <c r="F101" s="116"/>
      <c r="G101" s="116"/>
      <c r="H101" s="116"/>
      <c r="I101" s="787" t="s">
        <v>80</v>
      </c>
      <c r="J101" s="788"/>
      <c r="K101" s="214">
        <f>SUM(K95:K99)</f>
        <v>8.1095890410958908</v>
      </c>
      <c r="L101" s="785" t="str">
        <f>IF(K101&gt;=8,"CUMPLE","NO CUMPLE")</f>
        <v>CUMPLE</v>
      </c>
      <c r="M101" s="786"/>
      <c r="N101" s="117"/>
      <c r="P101" s="13"/>
    </row>
    <row r="102" spans="4:16" ht="10.5" customHeight="1">
      <c r="P102" s="13"/>
    </row>
    <row r="103" spans="4:16" ht="15" customHeight="1">
      <c r="P103" s="13"/>
    </row>
    <row r="104" spans="4:16" ht="15" customHeight="1">
      <c r="P104" s="13"/>
    </row>
    <row r="105" spans="4:16" ht="15" customHeight="1">
      <c r="P105" s="13"/>
    </row>
    <row r="106" spans="4:16" ht="15" customHeight="1">
      <c r="P106" s="13"/>
    </row>
    <row r="107" spans="4:16" ht="15" customHeight="1">
      <c r="P107" s="13"/>
    </row>
    <row r="108" spans="4:16" ht="15" customHeight="1">
      <c r="P108" s="13"/>
    </row>
    <row r="109" spans="4:16" ht="15" customHeight="1">
      <c r="P109" s="13"/>
    </row>
    <row r="110" spans="4:16" ht="15" customHeight="1">
      <c r="P110" s="13"/>
    </row>
    <row r="111" spans="4:16" ht="15" customHeight="1">
      <c r="P111" s="13"/>
    </row>
    <row r="112" spans="4:16" ht="15" customHeight="1">
      <c r="P112" s="13"/>
    </row>
    <row r="113" spans="16:16" ht="15" customHeight="1">
      <c r="P113" s="13"/>
    </row>
    <row r="114" spans="16:16" ht="15" customHeight="1">
      <c r="P114" s="13"/>
    </row>
    <row r="115" spans="16:16" ht="15" customHeight="1">
      <c r="P115" s="13"/>
    </row>
    <row r="116" spans="16:16" ht="15" customHeight="1">
      <c r="P116" s="13"/>
    </row>
    <row r="117" spans="16:16" ht="15" customHeight="1">
      <c r="P117" s="13"/>
    </row>
    <row r="118" spans="16:16" ht="15" customHeight="1">
      <c r="P118" s="13"/>
    </row>
    <row r="119" spans="16:16" ht="15" customHeight="1">
      <c r="P119" s="13"/>
    </row>
    <row r="120" spans="16:16" ht="15" customHeight="1">
      <c r="P120" s="13"/>
    </row>
    <row r="121" spans="16:16" ht="15" customHeight="1">
      <c r="P121" s="13"/>
    </row>
    <row r="122" spans="16:16" ht="15" customHeight="1">
      <c r="P122" s="13"/>
    </row>
    <row r="123" spans="16:16" ht="15" customHeight="1">
      <c r="P123" s="13"/>
    </row>
    <row r="124" spans="16:16" ht="15" customHeight="1">
      <c r="P124" s="13"/>
    </row>
    <row r="125" spans="16:16" ht="15" customHeight="1">
      <c r="P125" s="13"/>
    </row>
    <row r="126" spans="16:16" ht="15" customHeight="1">
      <c r="P126" s="13"/>
    </row>
    <row r="127" spans="16:16" ht="15" customHeight="1">
      <c r="P127" s="13"/>
    </row>
    <row r="128" spans="16:16" ht="15" customHeight="1">
      <c r="P128" s="13"/>
    </row>
    <row r="129" spans="16:16" ht="15" customHeight="1">
      <c r="P129" s="13"/>
    </row>
    <row r="130" spans="16:16" ht="15" customHeight="1">
      <c r="P130" s="13"/>
    </row>
    <row r="131" spans="16:16" ht="15" customHeight="1">
      <c r="P131" s="13"/>
    </row>
    <row r="132" spans="16:16" ht="15" customHeight="1">
      <c r="P132" s="13"/>
    </row>
    <row r="133" spans="16:16" ht="15" customHeight="1">
      <c r="P133" s="13"/>
    </row>
    <row r="134" spans="16:16" ht="15" customHeight="1">
      <c r="P134" s="13"/>
    </row>
    <row r="135" spans="16:16" ht="15" customHeight="1">
      <c r="P135" s="13"/>
    </row>
    <row r="136" spans="16:16" ht="15" customHeight="1">
      <c r="P136" s="13"/>
    </row>
    <row r="137" spans="16:16" ht="15" customHeight="1">
      <c r="P137" s="13"/>
    </row>
    <row r="138" spans="16:16" ht="15" customHeight="1">
      <c r="P138" s="13"/>
    </row>
    <row r="139" spans="16:16" ht="15" customHeight="1">
      <c r="P139" s="13"/>
    </row>
    <row r="140" spans="16:16" ht="15" customHeight="1">
      <c r="P140" s="13"/>
    </row>
    <row r="141" spans="16:16" ht="15" customHeight="1">
      <c r="P141" s="13"/>
    </row>
    <row r="142" spans="16:16" ht="15" customHeight="1">
      <c r="P142" s="13"/>
    </row>
    <row r="143" spans="16:16" ht="15" customHeight="1">
      <c r="P143" s="13"/>
    </row>
    <row r="144" spans="16:16" ht="15" customHeight="1">
      <c r="P144" s="13"/>
    </row>
    <row r="145" spans="16:16" ht="15" customHeight="1">
      <c r="P145" s="13"/>
    </row>
    <row r="146" spans="16:16" ht="15" customHeight="1">
      <c r="P146" s="13"/>
    </row>
    <row r="147" spans="16:16" ht="15" customHeight="1">
      <c r="P147" s="13"/>
    </row>
    <row r="148" spans="16:16" ht="15" customHeight="1">
      <c r="P148" s="13"/>
    </row>
    <row r="149" spans="16:16" ht="15" customHeight="1">
      <c r="P149" s="13"/>
    </row>
    <row r="150" spans="16:16" ht="15" customHeight="1">
      <c r="P150" s="13"/>
    </row>
    <row r="151" spans="16:16" ht="15" customHeight="1">
      <c r="P151" s="13"/>
    </row>
    <row r="152" spans="16:16" ht="15" customHeight="1">
      <c r="P152" s="13"/>
    </row>
    <row r="153" spans="16:16" ht="15" customHeight="1">
      <c r="P153" s="13"/>
    </row>
    <row r="154" spans="16:16" ht="15" customHeight="1">
      <c r="P154" s="13"/>
    </row>
    <row r="155" spans="16:16" ht="15" customHeight="1">
      <c r="P155" s="13"/>
    </row>
    <row r="156" spans="16:16" ht="15" customHeight="1">
      <c r="P156" s="13"/>
    </row>
    <row r="157" spans="16:16" ht="15" customHeight="1">
      <c r="P157" s="13"/>
    </row>
    <row r="158" spans="16:16" ht="15" customHeight="1">
      <c r="P158" s="13"/>
    </row>
    <row r="159" spans="16:16" ht="15" customHeight="1">
      <c r="P159" s="13"/>
    </row>
    <row r="160" spans="16:16" ht="15" customHeight="1">
      <c r="P160" s="13"/>
    </row>
    <row r="161" spans="16:16" ht="15" customHeight="1">
      <c r="P161" s="13"/>
    </row>
    <row r="162" spans="16:16" ht="15" customHeight="1">
      <c r="P162" s="13"/>
    </row>
    <row r="163" spans="16:16" ht="15" customHeight="1">
      <c r="P163" s="13"/>
    </row>
    <row r="164" spans="16:16" ht="15" customHeight="1">
      <c r="P164" s="13"/>
    </row>
    <row r="165" spans="16:16" ht="15" customHeight="1">
      <c r="P165" s="13"/>
    </row>
    <row r="166" spans="16:16" ht="15" customHeight="1">
      <c r="P166" s="13"/>
    </row>
    <row r="167" spans="16:16" ht="15" customHeight="1">
      <c r="P167" s="13"/>
    </row>
    <row r="168" spans="16:16" ht="15" customHeight="1">
      <c r="P168" s="13"/>
    </row>
    <row r="169" spans="16:16" ht="15" customHeight="1">
      <c r="P169" s="13"/>
    </row>
    <row r="170" spans="16:16" ht="15" customHeight="1">
      <c r="P170" s="13"/>
    </row>
    <row r="171" spans="16:16" ht="15" customHeight="1">
      <c r="P171" s="13"/>
    </row>
    <row r="172" spans="16:16" ht="15" customHeight="1">
      <c r="P172" s="13"/>
    </row>
    <row r="173" spans="16:16" ht="15" customHeight="1">
      <c r="P173" s="13"/>
    </row>
    <row r="174" spans="16:16" ht="15" customHeight="1">
      <c r="P174" s="13"/>
    </row>
    <row r="175" spans="16:16" ht="15" customHeight="1">
      <c r="P175" s="13"/>
    </row>
    <row r="176" spans="16:16" ht="15" customHeight="1">
      <c r="P176" s="13"/>
    </row>
    <row r="177" spans="16:16" ht="15" customHeight="1">
      <c r="P177" s="13"/>
    </row>
    <row r="178" spans="16:16" ht="15" customHeight="1">
      <c r="P178" s="13"/>
    </row>
    <row r="179" spans="16:16" ht="15" customHeight="1">
      <c r="P179" s="13"/>
    </row>
    <row r="180" spans="16:16" ht="15" customHeight="1">
      <c r="P180" s="13"/>
    </row>
    <row r="181" spans="16:16" ht="15" customHeight="1">
      <c r="P181" s="13"/>
    </row>
    <row r="182" spans="16:16" ht="15" customHeight="1">
      <c r="P182" s="13"/>
    </row>
    <row r="183" spans="16:16" ht="15" customHeight="1">
      <c r="P183" s="13"/>
    </row>
    <row r="184" spans="16:16" ht="15" customHeight="1">
      <c r="P184" s="13"/>
    </row>
    <row r="185" spans="16:16" ht="15" customHeight="1">
      <c r="P185" s="13"/>
    </row>
    <row r="186" spans="16:16" ht="15" customHeight="1">
      <c r="P186" s="13"/>
    </row>
    <row r="187" spans="16:16" ht="15" customHeight="1">
      <c r="P187" s="13"/>
    </row>
    <row r="188" spans="16:16" ht="15" customHeight="1">
      <c r="P188" s="13"/>
    </row>
    <row r="189" spans="16:16" ht="15" customHeight="1">
      <c r="P189" s="13"/>
    </row>
    <row r="190" spans="16:16" ht="15" customHeight="1">
      <c r="P190" s="13"/>
    </row>
    <row r="191" spans="16:16" ht="15" customHeight="1">
      <c r="P191" s="13"/>
    </row>
    <row r="192" spans="16:16" ht="15" customHeight="1">
      <c r="P192" s="13"/>
    </row>
    <row r="193" spans="16:16" ht="15" customHeight="1">
      <c r="P193" s="13"/>
    </row>
    <row r="194" spans="16:16" ht="15" customHeight="1">
      <c r="P194" s="13"/>
    </row>
    <row r="195" spans="16:16" ht="15" customHeight="1">
      <c r="P195" s="13"/>
    </row>
    <row r="196" spans="16:16" ht="15" customHeight="1">
      <c r="P196" s="13"/>
    </row>
    <row r="197" spans="16:16" ht="15" customHeight="1">
      <c r="P197" s="13"/>
    </row>
    <row r="198" spans="16:16" ht="15" customHeight="1">
      <c r="P198" s="13"/>
    </row>
    <row r="199" spans="16:16" ht="15" customHeight="1">
      <c r="P199" s="13"/>
    </row>
    <row r="200" spans="16:16" ht="15" customHeight="1">
      <c r="P200" s="13"/>
    </row>
    <row r="201" spans="16:16" ht="15" customHeight="1">
      <c r="P201" s="13"/>
    </row>
    <row r="202" spans="16:16" ht="15" customHeight="1">
      <c r="P202" s="13"/>
    </row>
    <row r="203" spans="16:16" ht="15" customHeight="1">
      <c r="P203" s="13"/>
    </row>
    <row r="204" spans="16:16" ht="15" customHeight="1">
      <c r="P204" s="13"/>
    </row>
    <row r="205" spans="16:16" ht="15" customHeight="1">
      <c r="P205" s="13"/>
    </row>
    <row r="206" spans="16:16" ht="15" customHeight="1">
      <c r="P206" s="13"/>
    </row>
    <row r="207" spans="16:16" ht="15" customHeight="1">
      <c r="P207" s="13"/>
    </row>
    <row r="208" spans="16:16" ht="15" customHeight="1">
      <c r="P208" s="13"/>
    </row>
    <row r="209" spans="16:16" ht="15" customHeight="1">
      <c r="P209" s="13"/>
    </row>
    <row r="210" spans="16:16" ht="15" customHeight="1">
      <c r="P210" s="13"/>
    </row>
    <row r="211" spans="16:16" ht="15" customHeight="1">
      <c r="P211" s="13"/>
    </row>
    <row r="212" spans="16:16" ht="15" customHeight="1">
      <c r="P212" s="13"/>
    </row>
    <row r="213" spans="16:16" ht="15" customHeight="1">
      <c r="P213" s="13"/>
    </row>
    <row r="214" spans="16:16" ht="15" customHeight="1">
      <c r="P214" s="13"/>
    </row>
    <row r="215" spans="16:16" ht="15" customHeight="1">
      <c r="P215" s="13"/>
    </row>
    <row r="216" spans="16:16" ht="15" customHeight="1">
      <c r="P216" s="13"/>
    </row>
    <row r="217" spans="16:16" ht="15" customHeight="1">
      <c r="P217" s="13"/>
    </row>
    <row r="218" spans="16:16" ht="15" customHeight="1">
      <c r="P218" s="13"/>
    </row>
    <row r="219" spans="16:16" ht="15" customHeight="1">
      <c r="P219" s="13"/>
    </row>
    <row r="220" spans="16:16" ht="15" customHeight="1">
      <c r="P220" s="13"/>
    </row>
    <row r="221" spans="16:16" ht="15" customHeight="1">
      <c r="P221" s="13"/>
    </row>
    <row r="222" spans="16:16" ht="15" customHeight="1">
      <c r="P222" s="13"/>
    </row>
    <row r="223" spans="16:16" ht="15" customHeight="1">
      <c r="P223" s="13"/>
    </row>
    <row r="224" spans="16:16" ht="15" customHeight="1">
      <c r="P224" s="13"/>
    </row>
    <row r="225" spans="16:16" ht="15" customHeight="1">
      <c r="P225" s="13"/>
    </row>
    <row r="226" spans="16:16" ht="15" customHeight="1">
      <c r="P226" s="13"/>
    </row>
    <row r="227" spans="16:16" ht="15" customHeight="1">
      <c r="P227" s="13"/>
    </row>
    <row r="228" spans="16:16" ht="15" customHeight="1">
      <c r="P228" s="13"/>
    </row>
    <row r="229" spans="16:16" ht="15" customHeight="1">
      <c r="P229" s="13"/>
    </row>
    <row r="230" spans="16:16" ht="15" customHeight="1">
      <c r="P230" s="13"/>
    </row>
    <row r="231" spans="16:16" ht="15" customHeight="1">
      <c r="P231" s="13"/>
    </row>
    <row r="232" spans="16:16" ht="15" customHeight="1">
      <c r="P232" s="13"/>
    </row>
    <row r="233" spans="16:16" ht="15" customHeight="1">
      <c r="P233" s="13"/>
    </row>
    <row r="234" spans="16:16" ht="15" customHeight="1">
      <c r="P234" s="13"/>
    </row>
    <row r="235" spans="16:16" ht="15" customHeight="1">
      <c r="P235" s="13"/>
    </row>
    <row r="236" spans="16:16" ht="15" customHeight="1">
      <c r="P236" s="13"/>
    </row>
    <row r="237" spans="16:16" ht="15" customHeight="1">
      <c r="P237" s="13"/>
    </row>
    <row r="238" spans="16:16" ht="15" customHeight="1">
      <c r="P238" s="13"/>
    </row>
    <row r="239" spans="16:16" ht="15" customHeight="1">
      <c r="P239" s="13"/>
    </row>
    <row r="240" spans="16:16" ht="15" customHeight="1">
      <c r="P240" s="13"/>
    </row>
    <row r="241" spans="16:16" ht="15" customHeight="1">
      <c r="P241" s="13"/>
    </row>
    <row r="242" spans="16:16" ht="15" customHeight="1">
      <c r="P242" s="13"/>
    </row>
    <row r="243" spans="16:16" ht="15" customHeight="1">
      <c r="P243" s="13"/>
    </row>
    <row r="244" spans="16:16" ht="15" customHeight="1">
      <c r="P244" s="13"/>
    </row>
    <row r="245" spans="16:16" ht="15" customHeight="1">
      <c r="P245" s="13"/>
    </row>
    <row r="246" spans="16:16" ht="15" customHeight="1">
      <c r="P246" s="13"/>
    </row>
    <row r="247" spans="16:16" ht="15" customHeight="1">
      <c r="P247" s="13"/>
    </row>
    <row r="248" spans="16:16" ht="15" customHeight="1">
      <c r="P248" s="13"/>
    </row>
    <row r="249" spans="16:16" ht="15" customHeight="1">
      <c r="P249" s="13"/>
    </row>
    <row r="250" spans="16:16" ht="15" customHeight="1">
      <c r="P250" s="13"/>
    </row>
    <row r="251" spans="16:16" ht="15" customHeight="1">
      <c r="P251" s="13"/>
    </row>
    <row r="252" spans="16:16" ht="15" customHeight="1">
      <c r="P252" s="13"/>
    </row>
    <row r="253" spans="16:16" ht="15" customHeight="1">
      <c r="P253" s="13"/>
    </row>
    <row r="254" spans="16:16" ht="15" customHeight="1">
      <c r="P254" s="13"/>
    </row>
    <row r="255" spans="16:16" ht="15" customHeight="1">
      <c r="P255" s="13"/>
    </row>
    <row r="256" spans="16:16" ht="15" customHeight="1">
      <c r="P256" s="13"/>
    </row>
    <row r="257" spans="16:16" ht="15" customHeight="1">
      <c r="P257" s="13"/>
    </row>
    <row r="258" spans="16:16" ht="15" customHeight="1">
      <c r="P258" s="13"/>
    </row>
    <row r="259" spans="16:16" ht="15" customHeight="1">
      <c r="P259" s="13"/>
    </row>
    <row r="260" spans="16:16" ht="15" customHeight="1">
      <c r="P260" s="13"/>
    </row>
    <row r="261" spans="16:16" ht="15" customHeight="1">
      <c r="P261" s="13"/>
    </row>
    <row r="262" spans="16:16" ht="15" customHeight="1">
      <c r="P262" s="13"/>
    </row>
    <row r="263" spans="16:16" ht="15" customHeight="1">
      <c r="P263" s="13"/>
    </row>
    <row r="264" spans="16:16" ht="15" customHeight="1">
      <c r="P264" s="13"/>
    </row>
    <row r="265" spans="16:16" ht="15" customHeight="1">
      <c r="P265" s="13"/>
    </row>
    <row r="266" spans="16:16" ht="15" customHeight="1">
      <c r="P266" s="13"/>
    </row>
    <row r="267" spans="16:16" ht="15" customHeight="1">
      <c r="P267" s="13"/>
    </row>
    <row r="268" spans="16:16" ht="15" customHeight="1">
      <c r="P268" s="13"/>
    </row>
    <row r="269" spans="16:16" ht="15" customHeight="1">
      <c r="P269" s="13"/>
    </row>
    <row r="270" spans="16:16" ht="15" customHeight="1">
      <c r="P270" s="13"/>
    </row>
    <row r="271" spans="16:16" ht="15" customHeight="1">
      <c r="P271" s="13"/>
    </row>
    <row r="272" spans="16:16" ht="15" customHeight="1">
      <c r="P272" s="13"/>
    </row>
    <row r="273" spans="16:16" ht="15" customHeight="1">
      <c r="P273" s="13"/>
    </row>
    <row r="274" spans="16:16" ht="15" customHeight="1">
      <c r="P274" s="13"/>
    </row>
    <row r="275" spans="16:16" ht="15" customHeight="1">
      <c r="P275" s="13"/>
    </row>
    <row r="276" spans="16:16" ht="15" customHeight="1">
      <c r="P276" s="13"/>
    </row>
    <row r="277" spans="16:16" ht="15" customHeight="1">
      <c r="P277" s="13"/>
    </row>
    <row r="278" spans="16:16" ht="15" customHeight="1">
      <c r="P278" s="13"/>
    </row>
    <row r="279" spans="16:16" ht="15" customHeight="1">
      <c r="P279" s="13"/>
    </row>
    <row r="280" spans="16:16" ht="15" customHeight="1">
      <c r="P280" s="13"/>
    </row>
    <row r="281" spans="16:16" ht="15" customHeight="1">
      <c r="P281" s="13"/>
    </row>
    <row r="282" spans="16:16" ht="15" customHeight="1">
      <c r="P282" s="13"/>
    </row>
    <row r="283" spans="16:16" ht="15" customHeight="1">
      <c r="P283" s="13"/>
    </row>
    <row r="284" spans="16:16" ht="15" customHeight="1">
      <c r="P284" s="13"/>
    </row>
    <row r="285" spans="16:16" ht="15" customHeight="1">
      <c r="P285" s="13"/>
    </row>
    <row r="286" spans="16:16" ht="15" customHeight="1">
      <c r="P286" s="13"/>
    </row>
    <row r="287" spans="16:16" ht="15" customHeight="1">
      <c r="P287" s="13"/>
    </row>
    <row r="288" spans="16:16" ht="15" customHeight="1">
      <c r="P288" s="13"/>
    </row>
    <row r="289" spans="16:16" ht="15" customHeight="1">
      <c r="P289" s="13"/>
    </row>
    <row r="290" spans="16:16" ht="15" customHeight="1">
      <c r="P290" s="13"/>
    </row>
    <row r="291" spans="16:16" ht="15" customHeight="1">
      <c r="P291" s="13"/>
    </row>
    <row r="292" spans="16:16" ht="15" customHeight="1">
      <c r="P292" s="13"/>
    </row>
    <row r="293" spans="16:16" ht="15" customHeight="1">
      <c r="P293" s="13"/>
    </row>
    <row r="294" spans="16:16" ht="15" customHeight="1">
      <c r="P294" s="13"/>
    </row>
    <row r="295" spans="16:16" ht="15" customHeight="1">
      <c r="P295" s="13"/>
    </row>
    <row r="296" spans="16:16" ht="15" customHeight="1">
      <c r="P296" s="13"/>
    </row>
    <row r="297" spans="16:16" ht="15" customHeight="1">
      <c r="P297" s="13"/>
    </row>
    <row r="298" spans="16:16" ht="15" customHeight="1">
      <c r="P298" s="13"/>
    </row>
    <row r="299" spans="16:16" ht="15" customHeight="1">
      <c r="P299" s="13"/>
    </row>
    <row r="300" spans="16:16" ht="15" customHeight="1">
      <c r="P300" s="13"/>
    </row>
    <row r="301" spans="16:16" ht="15" customHeight="1">
      <c r="P301" s="13"/>
    </row>
    <row r="302" spans="16:16" ht="15" customHeight="1">
      <c r="P302" s="13"/>
    </row>
    <row r="303" spans="16:16" ht="15" customHeight="1">
      <c r="P303" s="13"/>
    </row>
    <row r="304" spans="16:16" ht="15" customHeight="1">
      <c r="P304" s="13"/>
    </row>
    <row r="305" spans="16:16" ht="15" customHeight="1">
      <c r="P305" s="13"/>
    </row>
    <row r="306" spans="16:16" ht="15" customHeight="1">
      <c r="P306" s="13"/>
    </row>
    <row r="307" spans="16:16" ht="15" customHeight="1">
      <c r="P307" s="13"/>
    </row>
    <row r="308" spans="16:16" ht="15" customHeight="1">
      <c r="P308" s="13"/>
    </row>
    <row r="309" spans="16:16" ht="15" customHeight="1">
      <c r="P309" s="13"/>
    </row>
    <row r="310" spans="16:16" ht="15" customHeight="1">
      <c r="P310" s="13"/>
    </row>
    <row r="311" spans="16:16" ht="15" customHeight="1">
      <c r="P311" s="13"/>
    </row>
    <row r="312" spans="16:16" ht="15" customHeight="1">
      <c r="P312" s="13"/>
    </row>
    <row r="313" spans="16:16" ht="15" customHeight="1">
      <c r="P313" s="13"/>
    </row>
    <row r="314" spans="16:16" ht="15" customHeight="1">
      <c r="P314" s="13"/>
    </row>
    <row r="315" spans="16:16" ht="15" customHeight="1">
      <c r="P315" s="13"/>
    </row>
    <row r="316" spans="16:16" ht="15" customHeight="1">
      <c r="P316" s="13"/>
    </row>
    <row r="317" spans="16:16" ht="15" customHeight="1">
      <c r="P317" s="13"/>
    </row>
    <row r="318" spans="16:16" ht="15" customHeight="1">
      <c r="P318" s="13"/>
    </row>
    <row r="319" spans="16:16" ht="15" customHeight="1">
      <c r="P319" s="13"/>
    </row>
    <row r="320" spans="16:16" ht="15" customHeight="1">
      <c r="P320" s="13"/>
    </row>
    <row r="321" spans="16:16" ht="15" customHeight="1">
      <c r="P321" s="13"/>
    </row>
    <row r="322" spans="16:16" ht="15" customHeight="1">
      <c r="P322" s="13"/>
    </row>
    <row r="323" spans="16:16" ht="15" customHeight="1">
      <c r="P323" s="13"/>
    </row>
    <row r="324" spans="16:16" ht="15" customHeight="1">
      <c r="P324" s="13"/>
    </row>
    <row r="325" spans="16:16" ht="15" customHeight="1">
      <c r="P325" s="13"/>
    </row>
    <row r="326" spans="16:16" ht="15" customHeight="1">
      <c r="P326" s="13"/>
    </row>
    <row r="327" spans="16:16" ht="15" customHeight="1">
      <c r="P327" s="13"/>
    </row>
    <row r="328" spans="16:16" ht="15" customHeight="1">
      <c r="P328" s="13"/>
    </row>
    <row r="329" spans="16:16" ht="15" customHeight="1">
      <c r="P329" s="13"/>
    </row>
    <row r="330" spans="16:16" ht="15" customHeight="1">
      <c r="P330" s="13"/>
    </row>
    <row r="331" spans="16:16" ht="15" customHeight="1">
      <c r="P331" s="13"/>
    </row>
    <row r="332" spans="16:16" ht="15" customHeight="1">
      <c r="P332" s="13"/>
    </row>
    <row r="333" spans="16:16" ht="15" customHeight="1">
      <c r="P333" s="13"/>
    </row>
    <row r="334" spans="16:16" ht="15" customHeight="1">
      <c r="P334" s="13"/>
    </row>
    <row r="335" spans="16:16" ht="15" customHeight="1">
      <c r="P335" s="13"/>
    </row>
    <row r="336" spans="16:16" ht="15" customHeight="1">
      <c r="P336" s="13"/>
    </row>
    <row r="337" spans="16:16" ht="15" customHeight="1">
      <c r="P337" s="13"/>
    </row>
    <row r="338" spans="16:16" ht="15" customHeight="1">
      <c r="P338" s="13"/>
    </row>
    <row r="339" spans="16:16" ht="15" customHeight="1">
      <c r="P339" s="13"/>
    </row>
    <row r="340" spans="16:16" ht="15" customHeight="1">
      <c r="P340" s="13"/>
    </row>
    <row r="341" spans="16:16" ht="15" customHeight="1">
      <c r="P341" s="13"/>
    </row>
    <row r="342" spans="16:16" ht="15" customHeight="1">
      <c r="P342" s="13"/>
    </row>
    <row r="343" spans="16:16" ht="15" customHeight="1">
      <c r="P343" s="13"/>
    </row>
    <row r="344" spans="16:16" ht="15" customHeight="1">
      <c r="P344" s="13"/>
    </row>
    <row r="345" spans="16:16" ht="15" customHeight="1">
      <c r="P345" s="13"/>
    </row>
    <row r="346" spans="16:16" ht="15" customHeight="1">
      <c r="P346" s="13"/>
    </row>
    <row r="347" spans="16:16" ht="15" customHeight="1">
      <c r="P347" s="13"/>
    </row>
    <row r="348" spans="16:16" ht="15" customHeight="1">
      <c r="P348" s="13"/>
    </row>
    <row r="349" spans="16:16" ht="15" customHeight="1">
      <c r="P349" s="13"/>
    </row>
    <row r="350" spans="16:16" ht="15" customHeight="1">
      <c r="P350" s="13"/>
    </row>
    <row r="351" spans="16:16" ht="15" customHeight="1">
      <c r="P351" s="13"/>
    </row>
    <row r="352" spans="16:16" ht="15" customHeight="1">
      <c r="P352" s="13"/>
    </row>
    <row r="353" spans="16:16" ht="15" customHeight="1">
      <c r="P353" s="13"/>
    </row>
    <row r="354" spans="16:16" ht="15" customHeight="1">
      <c r="P354" s="13"/>
    </row>
    <row r="355" spans="16:16" ht="15" customHeight="1">
      <c r="P355" s="13"/>
    </row>
    <row r="356" spans="16:16" ht="15" customHeight="1">
      <c r="P356" s="13"/>
    </row>
    <row r="357" spans="16:16" ht="15" customHeight="1">
      <c r="P357" s="13"/>
    </row>
    <row r="358" spans="16:16" ht="15" customHeight="1">
      <c r="P358" s="13"/>
    </row>
    <row r="359" spans="16:16" ht="15" customHeight="1">
      <c r="P359" s="13"/>
    </row>
    <row r="360" spans="16:16" ht="15" customHeight="1">
      <c r="P360" s="13"/>
    </row>
    <row r="361" spans="16:16" ht="15" customHeight="1">
      <c r="P361" s="13"/>
    </row>
    <row r="362" spans="16:16" ht="15" customHeight="1">
      <c r="P362" s="13"/>
    </row>
    <row r="363" spans="16:16" ht="15" customHeight="1">
      <c r="P363" s="13"/>
    </row>
    <row r="364" spans="16:16" ht="15" customHeight="1">
      <c r="P364" s="13"/>
    </row>
    <row r="365" spans="16:16" ht="15" customHeight="1">
      <c r="P365" s="13"/>
    </row>
    <row r="366" spans="16:16" ht="15" customHeight="1">
      <c r="P366" s="13"/>
    </row>
    <row r="367" spans="16:16" ht="15" customHeight="1">
      <c r="P367" s="13"/>
    </row>
    <row r="368" spans="16:16" ht="15" customHeight="1">
      <c r="P368" s="13"/>
    </row>
    <row r="369" spans="16:16" ht="15" customHeight="1">
      <c r="P369" s="13"/>
    </row>
    <row r="370" spans="16:16" ht="15" customHeight="1">
      <c r="P370" s="13"/>
    </row>
    <row r="371" spans="16:16" ht="15" customHeight="1">
      <c r="P371" s="13"/>
    </row>
    <row r="372" spans="16:16" ht="15" customHeight="1">
      <c r="P372" s="13"/>
    </row>
    <row r="373" spans="16:16" ht="15" customHeight="1">
      <c r="P373" s="13"/>
    </row>
    <row r="374" spans="16:16" ht="15" customHeight="1">
      <c r="P374" s="13"/>
    </row>
    <row r="375" spans="16:16" ht="15" customHeight="1">
      <c r="P375" s="13"/>
    </row>
    <row r="376" spans="16:16" ht="15" customHeight="1">
      <c r="P376" s="13"/>
    </row>
    <row r="377" spans="16:16" ht="15" customHeight="1">
      <c r="P377" s="13"/>
    </row>
    <row r="378" spans="16:16" ht="15" customHeight="1">
      <c r="P378" s="13"/>
    </row>
    <row r="379" spans="16:16" ht="15" customHeight="1">
      <c r="P379" s="13"/>
    </row>
    <row r="380" spans="16:16" ht="15" customHeight="1">
      <c r="P380" s="13"/>
    </row>
    <row r="381" spans="16:16" ht="15" customHeight="1">
      <c r="P381" s="13"/>
    </row>
    <row r="382" spans="16:16" ht="15" customHeight="1">
      <c r="P382" s="13"/>
    </row>
    <row r="383" spans="16:16" ht="15" customHeight="1">
      <c r="P383" s="13"/>
    </row>
    <row r="384" spans="16:16" ht="15" customHeight="1">
      <c r="P384" s="13"/>
    </row>
    <row r="385" spans="16:16" ht="15" customHeight="1">
      <c r="P385" s="13"/>
    </row>
    <row r="386" spans="16:16" ht="15" customHeight="1">
      <c r="P386" s="13"/>
    </row>
    <row r="387" spans="16:16" ht="15" customHeight="1">
      <c r="P387" s="13"/>
    </row>
    <row r="388" spans="16:16" ht="15" customHeight="1">
      <c r="P388" s="13"/>
    </row>
    <row r="389" spans="16:16" ht="15" customHeight="1">
      <c r="P389" s="13"/>
    </row>
    <row r="390" spans="16:16" ht="15" customHeight="1">
      <c r="P390" s="13"/>
    </row>
    <row r="391" spans="16:16" ht="15" customHeight="1">
      <c r="P391" s="13"/>
    </row>
    <row r="392" spans="16:16" ht="15" customHeight="1">
      <c r="P392" s="13"/>
    </row>
    <row r="393" spans="16:16" ht="15" customHeight="1">
      <c r="P393" s="13"/>
    </row>
    <row r="394" spans="16:16" ht="15" customHeight="1">
      <c r="P394" s="13"/>
    </row>
    <row r="395" spans="16:16" ht="15" customHeight="1">
      <c r="P395" s="13"/>
    </row>
    <row r="396" spans="16:16" ht="15" customHeight="1">
      <c r="P396" s="13"/>
    </row>
    <row r="397" spans="16:16" ht="15" customHeight="1">
      <c r="P397" s="13"/>
    </row>
    <row r="398" spans="16:16" ht="15" customHeight="1">
      <c r="P398" s="13"/>
    </row>
    <row r="399" spans="16:16" ht="15" customHeight="1">
      <c r="P399" s="13"/>
    </row>
    <row r="400" spans="16:16" ht="15" customHeight="1">
      <c r="P400" s="13"/>
    </row>
    <row r="401" spans="16:16" ht="15" customHeight="1">
      <c r="P401" s="13"/>
    </row>
    <row r="402" spans="16:16" ht="15" customHeight="1">
      <c r="P402" s="13"/>
    </row>
    <row r="403" spans="16:16" ht="15" customHeight="1">
      <c r="P403" s="13"/>
    </row>
    <row r="404" spans="16:16" ht="15" customHeight="1">
      <c r="P404" s="13"/>
    </row>
    <row r="405" spans="16:16" ht="15" customHeight="1">
      <c r="P405" s="13"/>
    </row>
    <row r="406" spans="16:16" ht="15" customHeight="1">
      <c r="P406" s="13"/>
    </row>
    <row r="407" spans="16:16" ht="15" customHeight="1">
      <c r="P407" s="13"/>
    </row>
    <row r="408" spans="16:16" ht="15" customHeight="1">
      <c r="P408" s="13"/>
    </row>
    <row r="409" spans="16:16" ht="15" customHeight="1">
      <c r="P409" s="13"/>
    </row>
    <row r="410" spans="16:16" ht="15" customHeight="1">
      <c r="P410" s="13"/>
    </row>
    <row r="411" spans="16:16" ht="15" customHeight="1">
      <c r="P411" s="13"/>
    </row>
    <row r="412" spans="16:16" ht="15" customHeight="1">
      <c r="P412" s="13"/>
    </row>
    <row r="413" spans="16:16" ht="15" customHeight="1">
      <c r="P413" s="13"/>
    </row>
    <row r="414" spans="16:16" ht="15" customHeight="1">
      <c r="P414" s="13"/>
    </row>
    <row r="415" spans="16:16" ht="15" customHeight="1">
      <c r="P415" s="13"/>
    </row>
    <row r="416" spans="16:16" ht="15" customHeight="1">
      <c r="P416" s="13"/>
    </row>
    <row r="417" spans="16:16" ht="15" customHeight="1">
      <c r="P417" s="13"/>
    </row>
    <row r="418" spans="16:16" ht="15" customHeight="1">
      <c r="P418" s="13"/>
    </row>
    <row r="419" spans="16:16" ht="15" customHeight="1">
      <c r="P419" s="13"/>
    </row>
    <row r="420" spans="16:16" ht="15" customHeight="1">
      <c r="P420" s="13"/>
    </row>
    <row r="421" spans="16:16" ht="15" customHeight="1">
      <c r="P421" s="13"/>
    </row>
    <row r="422" spans="16:16" ht="15" customHeight="1">
      <c r="P422" s="13"/>
    </row>
    <row r="423" spans="16:16" ht="15" customHeight="1">
      <c r="P423" s="13"/>
    </row>
    <row r="424" spans="16:16" ht="15" customHeight="1">
      <c r="P424" s="13"/>
    </row>
    <row r="425" spans="16:16" ht="15" customHeight="1">
      <c r="P425" s="13"/>
    </row>
    <row r="426" spans="16:16" ht="15" customHeight="1">
      <c r="P426" s="13"/>
    </row>
    <row r="427" spans="16:16" ht="15" customHeight="1">
      <c r="P427" s="13"/>
    </row>
    <row r="428" spans="16:16" ht="15" customHeight="1">
      <c r="P428" s="13"/>
    </row>
    <row r="429" spans="16:16" ht="15" customHeight="1">
      <c r="P429" s="13"/>
    </row>
    <row r="430" spans="16:16" ht="15" customHeight="1">
      <c r="P430" s="13"/>
    </row>
    <row r="431" spans="16:16" ht="15" customHeight="1">
      <c r="P431" s="13"/>
    </row>
    <row r="432" spans="16:16" ht="15" customHeight="1">
      <c r="P432" s="13"/>
    </row>
    <row r="433" spans="16:16" ht="15" customHeight="1">
      <c r="P433" s="13"/>
    </row>
    <row r="434" spans="16:16" ht="15" customHeight="1">
      <c r="P434" s="13"/>
    </row>
    <row r="435" spans="16:16" ht="15" customHeight="1">
      <c r="P435" s="13"/>
    </row>
    <row r="436" spans="16:16" ht="15" customHeight="1">
      <c r="P436" s="13"/>
    </row>
    <row r="437" spans="16:16" ht="15" customHeight="1">
      <c r="P437" s="13"/>
    </row>
    <row r="438" spans="16:16" ht="15" customHeight="1">
      <c r="P438" s="13"/>
    </row>
    <row r="439" spans="16:16" ht="15" customHeight="1">
      <c r="P439" s="13"/>
    </row>
    <row r="440" spans="16:16" ht="15" customHeight="1">
      <c r="P440" s="13"/>
    </row>
    <row r="441" spans="16:16" ht="15" customHeight="1">
      <c r="P441" s="13"/>
    </row>
    <row r="442" spans="16:16" ht="15" customHeight="1">
      <c r="P442" s="13"/>
    </row>
    <row r="443" spans="16:16" ht="15" customHeight="1">
      <c r="P443" s="13"/>
    </row>
    <row r="444" spans="16:16" ht="15" customHeight="1">
      <c r="P444" s="13"/>
    </row>
    <row r="445" spans="16:16" ht="15" customHeight="1">
      <c r="P445" s="13"/>
    </row>
    <row r="446" spans="16:16" ht="15" customHeight="1">
      <c r="P446" s="13"/>
    </row>
    <row r="447" spans="16:16" ht="15" customHeight="1">
      <c r="P447" s="13"/>
    </row>
    <row r="448" spans="16:16" ht="15" customHeight="1">
      <c r="P448" s="13"/>
    </row>
    <row r="449" spans="16:16" ht="15" customHeight="1">
      <c r="P449" s="13"/>
    </row>
    <row r="450" spans="16:16" ht="15" customHeight="1">
      <c r="P450" s="13"/>
    </row>
    <row r="451" spans="16:16" ht="15" customHeight="1">
      <c r="P451" s="13"/>
    </row>
    <row r="452" spans="16:16" ht="15" customHeight="1">
      <c r="P452" s="13"/>
    </row>
    <row r="453" spans="16:16" ht="15" customHeight="1">
      <c r="P453" s="13"/>
    </row>
    <row r="454" spans="16:16" ht="15" customHeight="1">
      <c r="P454" s="13"/>
    </row>
    <row r="455" spans="16:16" ht="15" customHeight="1">
      <c r="P455" s="13"/>
    </row>
    <row r="456" spans="16:16" ht="15" customHeight="1">
      <c r="P456" s="13"/>
    </row>
    <row r="457" spans="16:16" ht="15" customHeight="1">
      <c r="P457" s="13"/>
    </row>
    <row r="458" spans="16:16" ht="15" customHeight="1">
      <c r="P458" s="13"/>
    </row>
    <row r="459" spans="16:16" ht="15" customHeight="1">
      <c r="P459" s="13"/>
    </row>
    <row r="460" spans="16:16" ht="15" customHeight="1">
      <c r="P460" s="13"/>
    </row>
    <row r="461" spans="16:16" ht="15" customHeight="1">
      <c r="P461" s="13"/>
    </row>
    <row r="462" spans="16:16" ht="15" customHeight="1">
      <c r="P462" s="13"/>
    </row>
    <row r="463" spans="16:16" ht="15" customHeight="1">
      <c r="P463" s="13"/>
    </row>
    <row r="464" spans="16:16" ht="15" customHeight="1">
      <c r="P464" s="13"/>
    </row>
    <row r="465" spans="16:16" ht="15" customHeight="1">
      <c r="P465" s="13"/>
    </row>
    <row r="466" spans="16:16" ht="15" customHeight="1">
      <c r="P466" s="13"/>
    </row>
    <row r="467" spans="16:16" ht="15" customHeight="1">
      <c r="P467" s="13"/>
    </row>
    <row r="468" spans="16:16" ht="15" customHeight="1">
      <c r="P468" s="13"/>
    </row>
    <row r="469" spans="16:16" ht="15" customHeight="1">
      <c r="P469" s="13"/>
    </row>
    <row r="470" spans="16:16" ht="15" customHeight="1">
      <c r="P470" s="13"/>
    </row>
    <row r="471" spans="16:16" ht="15" customHeight="1">
      <c r="P471" s="13"/>
    </row>
    <row r="472" spans="16:16" ht="15" customHeight="1">
      <c r="P472" s="13"/>
    </row>
    <row r="473" spans="16:16" ht="15" customHeight="1">
      <c r="P473" s="13"/>
    </row>
    <row r="474" spans="16:16" ht="15" customHeight="1">
      <c r="P474" s="13"/>
    </row>
    <row r="475" spans="16:16" ht="15" customHeight="1">
      <c r="P475" s="13"/>
    </row>
    <row r="476" spans="16:16" ht="15" customHeight="1">
      <c r="P476" s="13"/>
    </row>
    <row r="477" spans="16:16" ht="15" customHeight="1">
      <c r="P477" s="13"/>
    </row>
    <row r="478" spans="16:16" ht="15" customHeight="1">
      <c r="P478" s="13"/>
    </row>
    <row r="479" spans="16:16" ht="15" customHeight="1">
      <c r="P479" s="13"/>
    </row>
    <row r="480" spans="16:16" ht="15" customHeight="1">
      <c r="P480" s="13"/>
    </row>
    <row r="481" spans="16:16" ht="15" customHeight="1">
      <c r="P481" s="13"/>
    </row>
    <row r="482" spans="16:16" ht="15" customHeight="1">
      <c r="P482" s="13"/>
    </row>
    <row r="483" spans="16:16" ht="15" customHeight="1">
      <c r="P483" s="13"/>
    </row>
    <row r="484" spans="16:16" ht="15" customHeight="1">
      <c r="P484" s="13"/>
    </row>
    <row r="485" spans="16:16" ht="15" customHeight="1">
      <c r="P485" s="13"/>
    </row>
    <row r="486" spans="16:16" ht="15" customHeight="1">
      <c r="P486" s="13"/>
    </row>
    <row r="487" spans="16:16" ht="15" customHeight="1">
      <c r="P487" s="13"/>
    </row>
    <row r="488" spans="16:16" ht="15" customHeight="1">
      <c r="P488" s="13"/>
    </row>
    <row r="489" spans="16:16" ht="15" customHeight="1">
      <c r="P489" s="13"/>
    </row>
    <row r="490" spans="16:16" ht="15" customHeight="1">
      <c r="P490" s="13"/>
    </row>
    <row r="491" spans="16:16" ht="15" customHeight="1">
      <c r="P491" s="13"/>
    </row>
    <row r="492" spans="16:16" ht="15" customHeight="1">
      <c r="P492" s="13"/>
    </row>
    <row r="493" spans="16:16" ht="15" customHeight="1">
      <c r="P493" s="13"/>
    </row>
    <row r="494" spans="16:16" ht="15" customHeight="1">
      <c r="P494" s="13"/>
    </row>
    <row r="495" spans="16:16" ht="15" customHeight="1">
      <c r="P495" s="13"/>
    </row>
    <row r="496" spans="16:16" ht="15" customHeight="1">
      <c r="P496" s="13"/>
    </row>
    <row r="497" spans="16:16" ht="15" customHeight="1">
      <c r="P497" s="13"/>
    </row>
    <row r="498" spans="16:16" ht="15" customHeight="1">
      <c r="P498" s="13"/>
    </row>
    <row r="499" spans="16:16" ht="15" customHeight="1">
      <c r="P499" s="13"/>
    </row>
    <row r="500" spans="16:16" ht="15" customHeight="1">
      <c r="P500" s="13"/>
    </row>
    <row r="501" spans="16:16" ht="15" customHeight="1">
      <c r="P501" s="13"/>
    </row>
    <row r="502" spans="16:16" ht="15" customHeight="1">
      <c r="P502" s="13"/>
    </row>
    <row r="503" spans="16:16" ht="15" customHeight="1">
      <c r="P503" s="13"/>
    </row>
    <row r="504" spans="16:16" ht="15" customHeight="1">
      <c r="P504" s="13"/>
    </row>
    <row r="505" spans="16:16" ht="15" customHeight="1">
      <c r="P505" s="13"/>
    </row>
    <row r="506" spans="16:16" ht="15" customHeight="1">
      <c r="P506" s="13"/>
    </row>
    <row r="507" spans="16:16" ht="15" customHeight="1">
      <c r="P507" s="13"/>
    </row>
    <row r="508" spans="16:16" ht="15" customHeight="1">
      <c r="P508" s="13"/>
    </row>
    <row r="509" spans="16:16" ht="15" customHeight="1">
      <c r="P509" s="13"/>
    </row>
    <row r="510" spans="16:16" ht="15" customHeight="1">
      <c r="P510" s="13"/>
    </row>
    <row r="511" spans="16:16" ht="15" customHeight="1">
      <c r="P511" s="13"/>
    </row>
    <row r="512" spans="16:16" ht="15" customHeight="1">
      <c r="P512" s="13"/>
    </row>
    <row r="513" spans="16:16" ht="15" customHeight="1">
      <c r="P513" s="13"/>
    </row>
    <row r="514" spans="16:16" ht="15" customHeight="1">
      <c r="P514" s="13"/>
    </row>
    <row r="515" spans="16:16" ht="15" customHeight="1">
      <c r="P515" s="13"/>
    </row>
    <row r="516" spans="16:16" ht="15" customHeight="1">
      <c r="P516" s="13"/>
    </row>
    <row r="517" spans="16:16" ht="15" customHeight="1">
      <c r="P517" s="13"/>
    </row>
    <row r="518" spans="16:16" ht="15" customHeight="1">
      <c r="P518" s="13"/>
    </row>
    <row r="519" spans="16:16" ht="15" customHeight="1">
      <c r="P519" s="13"/>
    </row>
    <row r="520" spans="16:16" ht="15" customHeight="1">
      <c r="P520" s="13"/>
    </row>
    <row r="521" spans="16:16" ht="15" customHeight="1">
      <c r="P521" s="13"/>
    </row>
    <row r="522" spans="16:16" ht="15" customHeight="1">
      <c r="P522" s="13"/>
    </row>
    <row r="523" spans="16:16" ht="15" customHeight="1">
      <c r="P523" s="13"/>
    </row>
    <row r="524" spans="16:16" ht="15" customHeight="1">
      <c r="P524" s="13"/>
    </row>
    <row r="525" spans="16:16" ht="15" customHeight="1">
      <c r="P525" s="13"/>
    </row>
    <row r="526" spans="16:16" ht="15" customHeight="1">
      <c r="P526" s="13"/>
    </row>
    <row r="527" spans="16:16" ht="15" customHeight="1">
      <c r="P527" s="13"/>
    </row>
    <row r="528" spans="16:16" ht="15" customHeight="1">
      <c r="P528" s="13"/>
    </row>
    <row r="529" spans="16:16" ht="15" customHeight="1">
      <c r="P529" s="13"/>
    </row>
    <row r="530" spans="16:16" ht="15" customHeight="1">
      <c r="P530" s="13"/>
    </row>
    <row r="531" spans="16:16" ht="15" customHeight="1">
      <c r="P531" s="13"/>
    </row>
    <row r="532" spans="16:16" ht="15" customHeight="1">
      <c r="P532" s="13"/>
    </row>
    <row r="533" spans="16:16" ht="15" customHeight="1">
      <c r="P533" s="13"/>
    </row>
    <row r="534" spans="16:16" ht="15" customHeight="1">
      <c r="P534" s="13"/>
    </row>
    <row r="535" spans="16:16" ht="15" customHeight="1">
      <c r="P535" s="13"/>
    </row>
    <row r="536" spans="16:16" ht="15" customHeight="1">
      <c r="P536" s="13"/>
    </row>
    <row r="537" spans="16:16" ht="15" customHeight="1">
      <c r="P537" s="13"/>
    </row>
    <row r="538" spans="16:16" ht="15" customHeight="1">
      <c r="P538" s="13"/>
    </row>
    <row r="539" spans="16:16" ht="15" customHeight="1">
      <c r="P539" s="13"/>
    </row>
    <row r="540" spans="16:16" ht="15" customHeight="1">
      <c r="P540" s="13"/>
    </row>
    <row r="541" spans="16:16" ht="15" customHeight="1">
      <c r="P541" s="13"/>
    </row>
    <row r="542" spans="16:16" ht="15" customHeight="1">
      <c r="P542" s="13"/>
    </row>
    <row r="543" spans="16:16" ht="15" customHeight="1">
      <c r="P543" s="13"/>
    </row>
    <row r="544" spans="16:16" ht="15" customHeight="1">
      <c r="P544" s="13"/>
    </row>
    <row r="545" spans="16:16" ht="15" customHeight="1">
      <c r="P545" s="13"/>
    </row>
    <row r="546" spans="16:16" ht="15" customHeight="1">
      <c r="P546" s="13"/>
    </row>
    <row r="547" spans="16:16" ht="15" customHeight="1">
      <c r="P547" s="13"/>
    </row>
    <row r="548" spans="16:16" ht="15" customHeight="1">
      <c r="P548" s="13"/>
    </row>
    <row r="549" spans="16:16" ht="15" customHeight="1">
      <c r="P549" s="13"/>
    </row>
    <row r="550" spans="16:16" ht="15" customHeight="1">
      <c r="P550" s="13"/>
    </row>
    <row r="551" spans="16:16" ht="15" customHeight="1">
      <c r="P551" s="13"/>
    </row>
    <row r="552" spans="16:16" ht="15" customHeight="1">
      <c r="P552" s="13"/>
    </row>
    <row r="553" spans="16:16" ht="15" customHeight="1">
      <c r="P553" s="13"/>
    </row>
    <row r="554" spans="16:16" ht="15" customHeight="1">
      <c r="P554" s="13"/>
    </row>
    <row r="555" spans="16:16" ht="15" customHeight="1">
      <c r="P555" s="13"/>
    </row>
    <row r="556" spans="16:16" ht="15" customHeight="1">
      <c r="P556" s="13"/>
    </row>
    <row r="557" spans="16:16" ht="15" customHeight="1">
      <c r="P557" s="13"/>
    </row>
    <row r="558" spans="16:16" ht="15" customHeight="1">
      <c r="P558" s="13"/>
    </row>
    <row r="559" spans="16:16" ht="15" customHeight="1">
      <c r="P559" s="13"/>
    </row>
    <row r="560" spans="16:16" ht="15" customHeight="1">
      <c r="P560" s="13"/>
    </row>
    <row r="561" spans="16:16" ht="15" customHeight="1">
      <c r="P561" s="13"/>
    </row>
    <row r="562" spans="16:16" ht="15" customHeight="1">
      <c r="P562" s="13"/>
    </row>
    <row r="563" spans="16:16" ht="15" customHeight="1">
      <c r="P563" s="13"/>
    </row>
    <row r="564" spans="16:16" ht="15" customHeight="1">
      <c r="P564" s="13"/>
    </row>
    <row r="565" spans="16:16" ht="15" customHeight="1">
      <c r="P565" s="13"/>
    </row>
    <row r="566" spans="16:16" ht="15" customHeight="1">
      <c r="P566" s="13"/>
    </row>
    <row r="567" spans="16:16" ht="15" customHeight="1">
      <c r="P567" s="13"/>
    </row>
    <row r="568" spans="16:16" ht="15" customHeight="1">
      <c r="P568" s="13"/>
    </row>
    <row r="569" spans="16:16" ht="15" customHeight="1">
      <c r="P569" s="13"/>
    </row>
    <row r="570" spans="16:16" ht="15" customHeight="1">
      <c r="P570" s="13"/>
    </row>
    <row r="571" spans="16:16" ht="15" customHeight="1">
      <c r="P571" s="13"/>
    </row>
    <row r="572" spans="16:16" ht="15" customHeight="1">
      <c r="P572" s="13"/>
    </row>
    <row r="573" spans="16:16" ht="15" customHeight="1">
      <c r="P573" s="13"/>
    </row>
    <row r="574" spans="16:16" ht="15" customHeight="1">
      <c r="P574" s="13"/>
    </row>
    <row r="575" spans="16:16" ht="15" customHeight="1">
      <c r="P575" s="13"/>
    </row>
    <row r="576" spans="16:16" ht="15" customHeight="1">
      <c r="P576" s="13"/>
    </row>
    <row r="577" spans="16:16" ht="15" customHeight="1">
      <c r="P577" s="13"/>
    </row>
    <row r="578" spans="16:16" ht="15" customHeight="1">
      <c r="P578" s="13"/>
    </row>
    <row r="579" spans="16:16" ht="15" customHeight="1">
      <c r="P579" s="13"/>
    </row>
    <row r="580" spans="16:16" ht="15" customHeight="1">
      <c r="P580" s="13"/>
    </row>
    <row r="581" spans="16:16" ht="15" customHeight="1">
      <c r="P581" s="13"/>
    </row>
    <row r="582" spans="16:16" ht="15" customHeight="1">
      <c r="P582" s="13"/>
    </row>
    <row r="583" spans="16:16" ht="15" customHeight="1">
      <c r="P583" s="13"/>
    </row>
    <row r="584" spans="16:16" ht="15" customHeight="1">
      <c r="P584" s="13"/>
    </row>
    <row r="585" spans="16:16" ht="15" customHeight="1">
      <c r="P585" s="13"/>
    </row>
    <row r="586" spans="16:16" ht="15" customHeight="1">
      <c r="P586" s="13"/>
    </row>
    <row r="587" spans="16:16" ht="15" customHeight="1">
      <c r="P587" s="13"/>
    </row>
    <row r="588" spans="16:16" ht="15" customHeight="1">
      <c r="P588" s="13"/>
    </row>
    <row r="589" spans="16:16" ht="15" customHeight="1">
      <c r="P589" s="13"/>
    </row>
    <row r="590" spans="16:16" ht="15" customHeight="1">
      <c r="P590" s="13"/>
    </row>
    <row r="591" spans="16:16" ht="15" customHeight="1">
      <c r="P591" s="13"/>
    </row>
    <row r="592" spans="16:16" ht="15" customHeight="1">
      <c r="P592" s="13"/>
    </row>
    <row r="593" spans="16:16" ht="15" customHeight="1">
      <c r="P593" s="13"/>
    </row>
    <row r="594" spans="16:16" ht="15" customHeight="1">
      <c r="P594" s="13"/>
    </row>
    <row r="595" spans="16:16" ht="15" customHeight="1">
      <c r="P595" s="13"/>
    </row>
    <row r="596" spans="16:16" ht="15" customHeight="1">
      <c r="P596" s="13"/>
    </row>
    <row r="597" spans="16:16" ht="15" customHeight="1">
      <c r="P597" s="13"/>
    </row>
    <row r="598" spans="16:16" ht="15" customHeight="1">
      <c r="P598" s="13"/>
    </row>
    <row r="599" spans="16:16" ht="15" customHeight="1">
      <c r="P599" s="13"/>
    </row>
    <row r="600" spans="16:16" ht="15" customHeight="1">
      <c r="P600" s="13"/>
    </row>
    <row r="601" spans="16:16" ht="15" customHeight="1">
      <c r="P601" s="13"/>
    </row>
    <row r="602" spans="16:16" ht="15" customHeight="1">
      <c r="P602" s="13"/>
    </row>
    <row r="603" spans="16:16" ht="15" customHeight="1">
      <c r="P603" s="13"/>
    </row>
    <row r="604" spans="16:16" ht="15" customHeight="1">
      <c r="P604" s="13"/>
    </row>
    <row r="605" spans="16:16" ht="15" customHeight="1">
      <c r="P605" s="13"/>
    </row>
    <row r="606" spans="16:16" ht="15" customHeight="1">
      <c r="P606" s="13"/>
    </row>
    <row r="607" spans="16:16" ht="15" customHeight="1">
      <c r="P607" s="13"/>
    </row>
    <row r="608" spans="16:16" ht="15" customHeight="1">
      <c r="P608" s="13"/>
    </row>
    <row r="609" spans="16:16" ht="15" customHeight="1">
      <c r="P609" s="13"/>
    </row>
    <row r="610" spans="16:16" ht="15" customHeight="1">
      <c r="P610" s="13"/>
    </row>
    <row r="611" spans="16:16" ht="15" customHeight="1">
      <c r="P611" s="13"/>
    </row>
    <row r="612" spans="16:16" ht="15" customHeight="1">
      <c r="P612" s="13"/>
    </row>
    <row r="613" spans="16:16" ht="15" customHeight="1">
      <c r="P613" s="13"/>
    </row>
    <row r="614" spans="16:16" ht="15" customHeight="1">
      <c r="P614" s="13"/>
    </row>
    <row r="615" spans="16:16" ht="15" customHeight="1">
      <c r="P615" s="13"/>
    </row>
    <row r="616" spans="16:16" ht="15" customHeight="1">
      <c r="P616" s="13"/>
    </row>
    <row r="617" spans="16:16" ht="15" customHeight="1">
      <c r="P617" s="13"/>
    </row>
    <row r="618" spans="16:16" ht="15" customHeight="1">
      <c r="P618" s="13"/>
    </row>
    <row r="619" spans="16:16" ht="15" customHeight="1">
      <c r="P619" s="13"/>
    </row>
    <row r="620" spans="16:16" ht="15" customHeight="1">
      <c r="P620" s="13"/>
    </row>
    <row r="621" spans="16:16" ht="15" customHeight="1">
      <c r="P621" s="13"/>
    </row>
    <row r="622" spans="16:16" ht="15" customHeight="1">
      <c r="P622" s="13"/>
    </row>
    <row r="623" spans="16:16" ht="15" customHeight="1">
      <c r="P623" s="13"/>
    </row>
    <row r="624" spans="16:16" ht="15" customHeight="1">
      <c r="P624" s="13"/>
    </row>
    <row r="625" spans="16:16" ht="15" customHeight="1">
      <c r="P625" s="13"/>
    </row>
    <row r="626" spans="16:16" ht="15" customHeight="1">
      <c r="P626" s="13"/>
    </row>
    <row r="627" spans="16:16" ht="15" customHeight="1">
      <c r="P627" s="13"/>
    </row>
    <row r="628" spans="16:16" ht="15" customHeight="1">
      <c r="P628" s="13"/>
    </row>
    <row r="629" spans="16:16" ht="15" customHeight="1">
      <c r="P629" s="13"/>
    </row>
    <row r="630" spans="16:16" ht="15" customHeight="1">
      <c r="P630" s="13"/>
    </row>
    <row r="631" spans="16:16" ht="15" customHeight="1">
      <c r="P631" s="13"/>
    </row>
    <row r="632" spans="16:16" ht="15" customHeight="1">
      <c r="P632" s="13"/>
    </row>
    <row r="633" spans="16:16" ht="15" customHeight="1">
      <c r="P633" s="13"/>
    </row>
    <row r="634" spans="16:16" ht="15" customHeight="1">
      <c r="P634" s="13"/>
    </row>
    <row r="635" spans="16:16" ht="15" customHeight="1">
      <c r="P635" s="13"/>
    </row>
    <row r="636" spans="16:16" ht="15" customHeight="1">
      <c r="P636" s="13"/>
    </row>
    <row r="637" spans="16:16" ht="15" customHeight="1">
      <c r="P637" s="13"/>
    </row>
    <row r="638" spans="16:16" ht="15" customHeight="1">
      <c r="P638" s="13"/>
    </row>
    <row r="639" spans="16:16" ht="15" customHeight="1">
      <c r="P639" s="13"/>
    </row>
    <row r="640" spans="16:16" ht="15" customHeight="1">
      <c r="P640" s="13"/>
    </row>
    <row r="641" spans="16:16" ht="15" customHeight="1">
      <c r="P641" s="13"/>
    </row>
    <row r="642" spans="16:16" ht="15" customHeight="1">
      <c r="P642" s="13"/>
    </row>
    <row r="643" spans="16:16" ht="15" customHeight="1">
      <c r="P643" s="13"/>
    </row>
    <row r="644" spans="16:16" ht="15" customHeight="1">
      <c r="P644" s="13"/>
    </row>
    <row r="645" spans="16:16" ht="15" customHeight="1">
      <c r="P645" s="13"/>
    </row>
    <row r="646" spans="16:16" ht="15" customHeight="1">
      <c r="P646" s="13"/>
    </row>
    <row r="647" spans="16:16" ht="15" customHeight="1">
      <c r="P647" s="13"/>
    </row>
    <row r="648" spans="16:16" ht="15" customHeight="1">
      <c r="P648" s="13"/>
    </row>
    <row r="649" spans="16:16" ht="15" customHeight="1">
      <c r="P649" s="13"/>
    </row>
    <row r="650" spans="16:16" ht="15" customHeight="1">
      <c r="P650" s="13"/>
    </row>
    <row r="651" spans="16:16" ht="15" customHeight="1">
      <c r="P651" s="13"/>
    </row>
    <row r="652" spans="16:16" ht="15" customHeight="1">
      <c r="P652" s="13"/>
    </row>
    <row r="653" spans="16:16" ht="15" customHeight="1">
      <c r="P653" s="13"/>
    </row>
    <row r="654" spans="16:16" ht="15" customHeight="1">
      <c r="P654" s="13"/>
    </row>
    <row r="655" spans="16:16" ht="15" customHeight="1">
      <c r="P655" s="13"/>
    </row>
    <row r="656" spans="16:16" ht="15" customHeight="1">
      <c r="P656" s="13"/>
    </row>
    <row r="657" spans="16:16" ht="15" customHeight="1">
      <c r="P657" s="13"/>
    </row>
    <row r="658" spans="16:16" ht="15" customHeight="1">
      <c r="P658" s="13"/>
    </row>
    <row r="659" spans="16:16" ht="15" customHeight="1">
      <c r="P659" s="13"/>
    </row>
    <row r="660" spans="16:16" ht="15" customHeight="1">
      <c r="P660" s="13"/>
    </row>
    <row r="661" spans="16:16" ht="15" customHeight="1">
      <c r="P661" s="13"/>
    </row>
    <row r="662" spans="16:16" ht="15" customHeight="1">
      <c r="P662" s="13"/>
    </row>
    <row r="663" spans="16:16" ht="15" customHeight="1">
      <c r="P663" s="13"/>
    </row>
    <row r="664" spans="16:16" ht="15" customHeight="1">
      <c r="P664" s="13"/>
    </row>
    <row r="665" spans="16:16" ht="15" customHeight="1">
      <c r="P665" s="13"/>
    </row>
    <row r="666" spans="16:16" ht="15" customHeight="1">
      <c r="P666" s="13"/>
    </row>
    <row r="667" spans="16:16" ht="15" customHeight="1">
      <c r="P667" s="13"/>
    </row>
    <row r="668" spans="16:16" ht="15" customHeight="1">
      <c r="P668" s="13"/>
    </row>
    <row r="669" spans="16:16" ht="15" customHeight="1">
      <c r="P669" s="13"/>
    </row>
    <row r="670" spans="16:16" ht="15" customHeight="1">
      <c r="P670" s="13"/>
    </row>
    <row r="671" spans="16:16" ht="15" customHeight="1">
      <c r="P671" s="13"/>
    </row>
    <row r="672" spans="16:16" ht="15" customHeight="1">
      <c r="P672" s="13"/>
    </row>
    <row r="673" spans="16:16" ht="15" customHeight="1">
      <c r="P673" s="13"/>
    </row>
    <row r="674" spans="16:16" ht="15" customHeight="1">
      <c r="P674" s="13"/>
    </row>
    <row r="675" spans="16:16" ht="15" customHeight="1">
      <c r="P675" s="13"/>
    </row>
    <row r="676" spans="16:16" ht="15" customHeight="1">
      <c r="P676" s="13"/>
    </row>
    <row r="677" spans="16:16" ht="15" customHeight="1">
      <c r="P677" s="13"/>
    </row>
    <row r="678" spans="16:16" ht="15" customHeight="1">
      <c r="P678" s="13"/>
    </row>
    <row r="679" spans="16:16" ht="15" customHeight="1">
      <c r="P679" s="13"/>
    </row>
    <row r="680" spans="16:16" ht="15" customHeight="1">
      <c r="P680" s="13"/>
    </row>
    <row r="681" spans="16:16" ht="15" customHeight="1">
      <c r="P681" s="13"/>
    </row>
    <row r="682" spans="16:16" ht="15" customHeight="1">
      <c r="P682" s="13"/>
    </row>
    <row r="683" spans="16:16" ht="15" customHeight="1">
      <c r="P683" s="13"/>
    </row>
    <row r="684" spans="16:16" ht="15" customHeight="1">
      <c r="P684" s="13"/>
    </row>
    <row r="685" spans="16:16" ht="15" customHeight="1">
      <c r="P685" s="13"/>
    </row>
    <row r="686" spans="16:16" ht="15" customHeight="1">
      <c r="P686" s="13"/>
    </row>
    <row r="687" spans="16:16" ht="15" customHeight="1">
      <c r="P687" s="13"/>
    </row>
    <row r="688" spans="16:16" ht="15" customHeight="1">
      <c r="P688" s="13"/>
    </row>
    <row r="689" spans="16:16" ht="15" customHeight="1">
      <c r="P689" s="13"/>
    </row>
    <row r="690" spans="16:16" ht="15" customHeight="1">
      <c r="P690" s="13"/>
    </row>
    <row r="691" spans="16:16" ht="15" customHeight="1">
      <c r="P691" s="13"/>
    </row>
    <row r="692" spans="16:16" ht="15" customHeight="1">
      <c r="P692" s="13"/>
    </row>
    <row r="693" spans="16:16" ht="15" customHeight="1">
      <c r="P693" s="13"/>
    </row>
    <row r="694" spans="16:16" ht="15" customHeight="1">
      <c r="P694" s="13"/>
    </row>
    <row r="695" spans="16:16" ht="15" customHeight="1">
      <c r="P695" s="13"/>
    </row>
    <row r="696" spans="16:16" ht="15" customHeight="1">
      <c r="P696" s="13"/>
    </row>
    <row r="697" spans="16:16" ht="15" customHeight="1">
      <c r="P697" s="13"/>
    </row>
    <row r="698" spans="16:16" ht="15" customHeight="1">
      <c r="P698" s="13"/>
    </row>
    <row r="699" spans="16:16" ht="15" customHeight="1">
      <c r="P699" s="13"/>
    </row>
    <row r="700" spans="16:16" ht="15" customHeight="1">
      <c r="P700" s="13"/>
    </row>
    <row r="701" spans="16:16" ht="15" customHeight="1">
      <c r="P701" s="13"/>
    </row>
    <row r="702" spans="16:16" ht="15" customHeight="1">
      <c r="P702" s="13"/>
    </row>
    <row r="703" spans="16:16" ht="15" customHeight="1">
      <c r="P703" s="13"/>
    </row>
    <row r="704" spans="16:16" ht="15" customHeight="1">
      <c r="P704" s="13"/>
    </row>
    <row r="705" spans="16:16" ht="15" customHeight="1">
      <c r="P705" s="13"/>
    </row>
    <row r="706" spans="16:16" ht="15" customHeight="1">
      <c r="P706" s="13"/>
    </row>
    <row r="707" spans="16:16" ht="15" customHeight="1">
      <c r="P707" s="13"/>
    </row>
    <row r="708" spans="16:16" ht="15" customHeight="1">
      <c r="P708" s="13"/>
    </row>
    <row r="709" spans="16:16" ht="15" customHeight="1">
      <c r="P709" s="13"/>
    </row>
    <row r="710" spans="16:16" ht="15" customHeight="1">
      <c r="P710" s="13"/>
    </row>
    <row r="711" spans="16:16" ht="15" customHeight="1">
      <c r="P711" s="13"/>
    </row>
    <row r="712" spans="16:16" ht="15" customHeight="1">
      <c r="P712" s="13"/>
    </row>
    <row r="713" spans="16:16" ht="15" customHeight="1">
      <c r="P713" s="13"/>
    </row>
    <row r="714" spans="16:16" ht="15" customHeight="1">
      <c r="P714" s="13"/>
    </row>
    <row r="715" spans="16:16" ht="15" customHeight="1">
      <c r="P715" s="13"/>
    </row>
    <row r="716" spans="16:16" ht="15" customHeight="1">
      <c r="P716" s="13"/>
    </row>
    <row r="717" spans="16:16" ht="15" customHeight="1">
      <c r="P717" s="13"/>
    </row>
    <row r="718" spans="16:16" ht="15" customHeight="1">
      <c r="P718" s="13"/>
    </row>
    <row r="719" spans="16:16" ht="15" customHeight="1">
      <c r="P719" s="13"/>
    </row>
    <row r="720" spans="16:16" ht="15" customHeight="1">
      <c r="P720" s="13"/>
    </row>
    <row r="721" spans="16:16" ht="15" customHeight="1">
      <c r="P721" s="13"/>
    </row>
    <row r="722" spans="16:16" ht="15" customHeight="1">
      <c r="P722" s="13"/>
    </row>
    <row r="723" spans="16:16" ht="15" customHeight="1">
      <c r="P723" s="13"/>
    </row>
    <row r="724" spans="16:16" ht="15" customHeight="1">
      <c r="P724" s="13"/>
    </row>
    <row r="725" spans="16:16" ht="15" customHeight="1">
      <c r="P725" s="13"/>
    </row>
    <row r="726" spans="16:16" ht="15" customHeight="1">
      <c r="P726" s="13"/>
    </row>
    <row r="727" spans="16:16" ht="15" customHeight="1">
      <c r="P727" s="13"/>
    </row>
    <row r="728" spans="16:16" ht="15" customHeight="1">
      <c r="P728" s="13"/>
    </row>
    <row r="729" spans="16:16" ht="15" customHeight="1">
      <c r="P729" s="13"/>
    </row>
    <row r="730" spans="16:16" ht="15" customHeight="1">
      <c r="P730" s="13"/>
    </row>
    <row r="731" spans="16:16" ht="15" customHeight="1">
      <c r="P731" s="13"/>
    </row>
    <row r="732" spans="16:16" ht="15" customHeight="1">
      <c r="P732" s="13"/>
    </row>
    <row r="733" spans="16:16" ht="15" customHeight="1">
      <c r="P733" s="13"/>
    </row>
    <row r="734" spans="16:16" ht="15" customHeight="1">
      <c r="P734" s="13"/>
    </row>
    <row r="735" spans="16:16" ht="15" customHeight="1">
      <c r="P735" s="13"/>
    </row>
    <row r="736" spans="16:16" ht="15" customHeight="1">
      <c r="P736" s="13"/>
    </row>
    <row r="737" spans="16:16" ht="15" customHeight="1">
      <c r="P737" s="13"/>
    </row>
    <row r="738" spans="16:16" ht="15" customHeight="1">
      <c r="P738" s="13"/>
    </row>
    <row r="739" spans="16:16" ht="15" customHeight="1">
      <c r="P739" s="13"/>
    </row>
    <row r="740" spans="16:16" ht="15" customHeight="1">
      <c r="P740" s="13"/>
    </row>
    <row r="741" spans="16:16" ht="15" customHeight="1">
      <c r="P741" s="13"/>
    </row>
    <row r="742" spans="16:16" ht="15" customHeight="1">
      <c r="P742" s="13"/>
    </row>
    <row r="743" spans="16:16" ht="15" customHeight="1">
      <c r="P743" s="13"/>
    </row>
    <row r="744" spans="16:16" ht="15" customHeight="1">
      <c r="P744" s="13"/>
    </row>
    <row r="745" spans="16:16" ht="15" customHeight="1">
      <c r="P745" s="13"/>
    </row>
    <row r="746" spans="16:16" ht="15" customHeight="1">
      <c r="P746" s="13"/>
    </row>
    <row r="747" spans="16:16" ht="15" customHeight="1">
      <c r="P747" s="13"/>
    </row>
    <row r="748" spans="16:16" ht="15" customHeight="1">
      <c r="P748" s="13"/>
    </row>
    <row r="749" spans="16:16" ht="15" customHeight="1">
      <c r="P749" s="13"/>
    </row>
    <row r="750" spans="16:16" ht="15" customHeight="1">
      <c r="P750" s="13"/>
    </row>
    <row r="751" spans="16:16" ht="15" customHeight="1">
      <c r="P751" s="13"/>
    </row>
    <row r="752" spans="16:16" ht="15" customHeight="1">
      <c r="P752" s="13"/>
    </row>
    <row r="753" spans="16:16" ht="15" customHeight="1">
      <c r="P753" s="13"/>
    </row>
    <row r="754" spans="16:16" ht="15" customHeight="1">
      <c r="P754" s="13"/>
    </row>
    <row r="755" spans="16:16" ht="15" customHeight="1">
      <c r="P755" s="13"/>
    </row>
    <row r="756" spans="16:16" ht="15" customHeight="1">
      <c r="P756" s="13"/>
    </row>
    <row r="757" spans="16:16" ht="15" customHeight="1">
      <c r="P757" s="13"/>
    </row>
    <row r="758" spans="16:16" ht="15" customHeight="1">
      <c r="P758" s="13"/>
    </row>
    <row r="759" spans="16:16" ht="15" customHeight="1">
      <c r="P759" s="13"/>
    </row>
    <row r="760" spans="16:16" ht="15" customHeight="1">
      <c r="P760" s="13"/>
    </row>
    <row r="761" spans="16:16" ht="15" customHeight="1">
      <c r="P761" s="13"/>
    </row>
    <row r="762" spans="16:16" ht="15" customHeight="1">
      <c r="P762" s="13"/>
    </row>
    <row r="763" spans="16:16" ht="15" customHeight="1">
      <c r="P763" s="13"/>
    </row>
    <row r="764" spans="16:16" ht="15" customHeight="1">
      <c r="P764" s="13"/>
    </row>
    <row r="765" spans="16:16" ht="15" customHeight="1">
      <c r="P765" s="13"/>
    </row>
    <row r="766" spans="16:16" ht="15" customHeight="1">
      <c r="P766" s="13"/>
    </row>
    <row r="767" spans="16:16" ht="15" customHeight="1">
      <c r="P767" s="13"/>
    </row>
    <row r="768" spans="16:16" ht="15" customHeight="1">
      <c r="P768" s="13"/>
    </row>
    <row r="769" spans="16:16" ht="15" customHeight="1">
      <c r="P769" s="13"/>
    </row>
    <row r="770" spans="16:16" ht="15" customHeight="1">
      <c r="P770" s="13"/>
    </row>
    <row r="771" spans="16:16" ht="15" customHeight="1">
      <c r="P771" s="13"/>
    </row>
    <row r="772" spans="16:16" ht="15" customHeight="1">
      <c r="P772" s="13"/>
    </row>
    <row r="773" spans="16:16" ht="15" customHeight="1">
      <c r="P773" s="13"/>
    </row>
    <row r="774" spans="16:16" ht="15" customHeight="1">
      <c r="P774" s="13"/>
    </row>
    <row r="775" spans="16:16" ht="15" customHeight="1">
      <c r="P775" s="13"/>
    </row>
    <row r="776" spans="16:16" ht="15" customHeight="1">
      <c r="P776" s="13"/>
    </row>
    <row r="777" spans="16:16" ht="15" customHeight="1">
      <c r="P777" s="13"/>
    </row>
    <row r="778" spans="16:16" ht="15" customHeight="1">
      <c r="P778" s="13"/>
    </row>
    <row r="779" spans="16:16" ht="15" customHeight="1">
      <c r="P779" s="13"/>
    </row>
    <row r="780" spans="16:16" ht="15" customHeight="1">
      <c r="P780" s="13"/>
    </row>
    <row r="781" spans="16:16" ht="15" customHeight="1">
      <c r="P781" s="13"/>
    </row>
    <row r="782" spans="16:16" ht="15" customHeight="1">
      <c r="P782" s="13"/>
    </row>
    <row r="783" spans="16:16" ht="15" customHeight="1">
      <c r="P783" s="13"/>
    </row>
    <row r="784" spans="16:16" ht="15" customHeight="1">
      <c r="P784" s="13"/>
    </row>
    <row r="785" spans="16:16" ht="15" customHeight="1">
      <c r="P785" s="13"/>
    </row>
    <row r="786" spans="16:16" ht="15" customHeight="1">
      <c r="P786" s="13"/>
    </row>
    <row r="787" spans="16:16" ht="15" customHeight="1">
      <c r="P787" s="13"/>
    </row>
    <row r="788" spans="16:16" ht="15" customHeight="1">
      <c r="P788" s="13"/>
    </row>
    <row r="789" spans="16:16" ht="15" customHeight="1">
      <c r="P789" s="13"/>
    </row>
    <row r="790" spans="16:16" ht="15" customHeight="1">
      <c r="P790" s="13"/>
    </row>
    <row r="791" spans="16:16" ht="15" customHeight="1">
      <c r="P791" s="13"/>
    </row>
    <row r="792" spans="16:16" ht="15" customHeight="1">
      <c r="P792" s="13"/>
    </row>
    <row r="793" spans="16:16" ht="15" customHeight="1">
      <c r="P793" s="13"/>
    </row>
    <row r="794" spans="16:16" ht="15" customHeight="1">
      <c r="P794" s="13"/>
    </row>
    <row r="795" spans="16:16" ht="15" customHeight="1">
      <c r="P795" s="13"/>
    </row>
    <row r="796" spans="16:16" ht="15" customHeight="1">
      <c r="P796" s="13"/>
    </row>
    <row r="797" spans="16:16" ht="15" customHeight="1">
      <c r="P797" s="13"/>
    </row>
    <row r="798" spans="16:16" ht="15" customHeight="1">
      <c r="P798" s="13"/>
    </row>
    <row r="799" spans="16:16" ht="15" customHeight="1">
      <c r="P799" s="13"/>
    </row>
    <row r="800" spans="16:16" ht="15" customHeight="1">
      <c r="P800" s="13"/>
    </row>
    <row r="801" spans="16:16" ht="15" customHeight="1">
      <c r="P801" s="13"/>
    </row>
    <row r="802" spans="16:16" ht="15" customHeight="1">
      <c r="P802" s="13"/>
    </row>
    <row r="803" spans="16:16" ht="15" customHeight="1">
      <c r="P803" s="13"/>
    </row>
    <row r="804" spans="16:16" ht="15" customHeight="1">
      <c r="P804" s="13"/>
    </row>
    <row r="805" spans="16:16" ht="15" customHeight="1">
      <c r="P805" s="13"/>
    </row>
    <row r="806" spans="16:16" ht="15" customHeight="1">
      <c r="P806" s="13"/>
    </row>
    <row r="807" spans="16:16" ht="15" customHeight="1">
      <c r="P807" s="13"/>
    </row>
    <row r="808" spans="16:16" ht="15" customHeight="1">
      <c r="P808" s="13"/>
    </row>
    <row r="809" spans="16:16" ht="15" customHeight="1">
      <c r="P809" s="13"/>
    </row>
    <row r="810" spans="16:16" ht="15" customHeight="1">
      <c r="P810" s="13"/>
    </row>
    <row r="811" spans="16:16" ht="15" customHeight="1">
      <c r="P811" s="13"/>
    </row>
    <row r="812" spans="16:16" ht="15" customHeight="1">
      <c r="P812" s="13"/>
    </row>
    <row r="813" spans="16:16" ht="15" customHeight="1">
      <c r="P813" s="13"/>
    </row>
    <row r="814" spans="16:16" ht="15" customHeight="1">
      <c r="P814" s="13"/>
    </row>
    <row r="815" spans="16:16" ht="15" customHeight="1">
      <c r="P815" s="13"/>
    </row>
    <row r="816" spans="16:16" ht="15" customHeight="1">
      <c r="P816" s="13"/>
    </row>
    <row r="817" spans="16:16" ht="15" customHeight="1">
      <c r="P817" s="13"/>
    </row>
    <row r="818" spans="16:16" ht="15" customHeight="1">
      <c r="P818" s="13"/>
    </row>
    <row r="819" spans="16:16" ht="15" customHeight="1">
      <c r="P819" s="13"/>
    </row>
    <row r="820" spans="16:16" ht="15" customHeight="1">
      <c r="P820" s="13"/>
    </row>
    <row r="821" spans="16:16" ht="15" customHeight="1">
      <c r="P821" s="13"/>
    </row>
    <row r="822" spans="16:16" ht="15" customHeight="1">
      <c r="P822" s="13"/>
    </row>
    <row r="823" spans="16:16" ht="15" customHeight="1">
      <c r="P823" s="13"/>
    </row>
    <row r="824" spans="16:16" ht="15" customHeight="1">
      <c r="P824" s="13"/>
    </row>
    <row r="825" spans="16:16" ht="15" customHeight="1">
      <c r="P825" s="13"/>
    </row>
    <row r="826" spans="16:16" ht="15" customHeight="1">
      <c r="P826" s="13"/>
    </row>
    <row r="827" spans="16:16" ht="15" customHeight="1">
      <c r="P827" s="13"/>
    </row>
    <row r="828" spans="16:16" ht="15" customHeight="1">
      <c r="P828" s="13"/>
    </row>
    <row r="829" spans="16:16" ht="15" customHeight="1">
      <c r="P829" s="13"/>
    </row>
    <row r="830" spans="16:16" ht="15" customHeight="1">
      <c r="P830" s="13"/>
    </row>
    <row r="831" spans="16:16" ht="15" customHeight="1">
      <c r="P831" s="13"/>
    </row>
    <row r="832" spans="16:16" ht="15" customHeight="1">
      <c r="P832" s="13"/>
    </row>
    <row r="833" spans="16:16" ht="15" customHeight="1">
      <c r="P833" s="13"/>
    </row>
    <row r="834" spans="16:16" ht="15" customHeight="1">
      <c r="P834" s="13"/>
    </row>
    <row r="835" spans="16:16" ht="15" customHeight="1">
      <c r="P835" s="13"/>
    </row>
    <row r="836" spans="16:16" ht="15" customHeight="1">
      <c r="P836" s="13"/>
    </row>
    <row r="837" spans="16:16" ht="15" customHeight="1">
      <c r="P837" s="13"/>
    </row>
    <row r="838" spans="16:16" ht="15" customHeight="1">
      <c r="P838" s="13"/>
    </row>
    <row r="839" spans="16:16" ht="15" customHeight="1">
      <c r="P839" s="13"/>
    </row>
    <row r="840" spans="16:16" ht="15" customHeight="1">
      <c r="P840" s="13"/>
    </row>
    <row r="841" spans="16:16" ht="15" customHeight="1">
      <c r="P841" s="13"/>
    </row>
    <row r="842" spans="16:16" ht="15" customHeight="1">
      <c r="P842" s="13"/>
    </row>
    <row r="843" spans="16:16" ht="15" customHeight="1">
      <c r="P843" s="13"/>
    </row>
    <row r="844" spans="16:16" ht="15" customHeight="1">
      <c r="P844" s="13"/>
    </row>
    <row r="845" spans="16:16" ht="15" customHeight="1">
      <c r="P845" s="13"/>
    </row>
    <row r="846" spans="16:16" ht="15" customHeight="1">
      <c r="P846" s="13"/>
    </row>
    <row r="847" spans="16:16" ht="15" customHeight="1">
      <c r="P847" s="13"/>
    </row>
    <row r="848" spans="16:16" ht="15" customHeight="1">
      <c r="P848" s="13"/>
    </row>
    <row r="849" spans="16:16" ht="15" customHeight="1">
      <c r="P849" s="13"/>
    </row>
    <row r="850" spans="16:16" ht="15" customHeight="1">
      <c r="P850" s="13"/>
    </row>
    <row r="851" spans="16:16" ht="15" customHeight="1">
      <c r="P851" s="13"/>
    </row>
    <row r="852" spans="16:16" ht="15" customHeight="1">
      <c r="P852" s="13"/>
    </row>
    <row r="853" spans="16:16" ht="15" customHeight="1">
      <c r="P853" s="13"/>
    </row>
    <row r="854" spans="16:16" ht="15" customHeight="1">
      <c r="P854" s="13"/>
    </row>
    <row r="855" spans="16:16" ht="15" customHeight="1">
      <c r="P855" s="13"/>
    </row>
    <row r="856" spans="16:16" ht="15" customHeight="1">
      <c r="P856" s="13"/>
    </row>
    <row r="857" spans="16:16" ht="15" customHeight="1">
      <c r="P857" s="13"/>
    </row>
    <row r="858" spans="16:16" ht="15" customHeight="1">
      <c r="P858" s="13"/>
    </row>
    <row r="859" spans="16:16" ht="15" customHeight="1">
      <c r="P859" s="13"/>
    </row>
    <row r="860" spans="16:16" ht="15" customHeight="1">
      <c r="P860" s="13"/>
    </row>
    <row r="861" spans="16:16" ht="15" customHeight="1">
      <c r="P861" s="13"/>
    </row>
    <row r="862" spans="16:16" ht="15" customHeight="1">
      <c r="P862" s="13"/>
    </row>
    <row r="863" spans="16:16" ht="15" customHeight="1">
      <c r="P863" s="13"/>
    </row>
    <row r="864" spans="16:16" ht="15" customHeight="1">
      <c r="P864" s="13"/>
    </row>
    <row r="865" spans="16:16" ht="15" customHeight="1">
      <c r="P865" s="13"/>
    </row>
    <row r="866" spans="16:16" ht="15" customHeight="1">
      <c r="P866" s="13"/>
    </row>
    <row r="867" spans="16:16" ht="15" customHeight="1">
      <c r="P867" s="13"/>
    </row>
    <row r="868" spans="16:16" ht="15" customHeight="1">
      <c r="P868" s="13"/>
    </row>
    <row r="869" spans="16:16" ht="15" customHeight="1">
      <c r="P869" s="13"/>
    </row>
    <row r="870" spans="16:16" ht="15" customHeight="1">
      <c r="P870" s="13"/>
    </row>
    <row r="871" spans="16:16" ht="15" customHeight="1">
      <c r="P871" s="13"/>
    </row>
    <row r="872" spans="16:16" ht="15" customHeight="1">
      <c r="P872" s="13"/>
    </row>
    <row r="873" spans="16:16" ht="15" customHeight="1">
      <c r="P873" s="13"/>
    </row>
    <row r="874" spans="16:16" ht="15" customHeight="1">
      <c r="P874" s="13"/>
    </row>
    <row r="875" spans="16:16" ht="15" customHeight="1">
      <c r="P875" s="13"/>
    </row>
    <row r="876" spans="16:16" ht="15" customHeight="1">
      <c r="P876" s="13"/>
    </row>
    <row r="877" spans="16:16" ht="15" customHeight="1">
      <c r="P877" s="13"/>
    </row>
    <row r="878" spans="16:16" ht="15" customHeight="1">
      <c r="P878" s="13"/>
    </row>
    <row r="879" spans="16:16" ht="15" customHeight="1">
      <c r="P879" s="13"/>
    </row>
    <row r="880" spans="16:16" ht="15" customHeight="1">
      <c r="P880" s="13"/>
    </row>
    <row r="881" spans="16:16" ht="15" customHeight="1">
      <c r="P881" s="13"/>
    </row>
    <row r="882" spans="16:16" ht="15" customHeight="1">
      <c r="P882" s="13"/>
    </row>
    <row r="883" spans="16:16" ht="15" customHeight="1">
      <c r="P883" s="13"/>
    </row>
    <row r="884" spans="16:16" ht="15" customHeight="1">
      <c r="P884" s="13"/>
    </row>
    <row r="885" spans="16:16" ht="15" customHeight="1">
      <c r="P885" s="13"/>
    </row>
    <row r="886" spans="16:16" ht="15" customHeight="1">
      <c r="P886" s="13"/>
    </row>
    <row r="887" spans="16:16" ht="15" customHeight="1">
      <c r="P887" s="13"/>
    </row>
    <row r="888" spans="16:16" ht="15" customHeight="1">
      <c r="P888" s="13"/>
    </row>
    <row r="889" spans="16:16" ht="15" customHeight="1">
      <c r="P889" s="13"/>
    </row>
    <row r="890" spans="16:16" ht="15" customHeight="1">
      <c r="P890" s="13"/>
    </row>
    <row r="891" spans="16:16" ht="15" customHeight="1">
      <c r="P891" s="13"/>
    </row>
    <row r="892" spans="16:16" ht="15" customHeight="1">
      <c r="P892" s="13"/>
    </row>
    <row r="893" spans="16:16" ht="15" customHeight="1">
      <c r="P893" s="13"/>
    </row>
    <row r="894" spans="16:16" ht="15" customHeight="1">
      <c r="P894" s="13"/>
    </row>
    <row r="895" spans="16:16" ht="15" customHeight="1">
      <c r="P895" s="13"/>
    </row>
    <row r="896" spans="16:16" ht="15" customHeight="1">
      <c r="P896" s="13"/>
    </row>
    <row r="897" spans="16:16" ht="15" customHeight="1">
      <c r="P897" s="13"/>
    </row>
    <row r="898" spans="16:16" ht="15" customHeight="1">
      <c r="P898" s="13"/>
    </row>
    <row r="899" spans="16:16" ht="15" customHeight="1">
      <c r="P899" s="13"/>
    </row>
    <row r="900" spans="16:16" ht="15" customHeight="1">
      <c r="P900" s="13"/>
    </row>
    <row r="901" spans="16:16" ht="15" customHeight="1">
      <c r="P901" s="13"/>
    </row>
    <row r="902" spans="16:16" ht="15" customHeight="1">
      <c r="P902" s="13"/>
    </row>
    <row r="903" spans="16:16" ht="15" customHeight="1">
      <c r="P903" s="13"/>
    </row>
    <row r="904" spans="16:16" ht="15" customHeight="1">
      <c r="P904" s="13"/>
    </row>
    <row r="905" spans="16:16" ht="15" customHeight="1">
      <c r="P905" s="13"/>
    </row>
    <row r="906" spans="16:16" ht="15" customHeight="1">
      <c r="P906" s="13"/>
    </row>
    <row r="907" spans="16:16" ht="15" customHeight="1">
      <c r="P907" s="13"/>
    </row>
    <row r="908" spans="16:16" ht="15" customHeight="1">
      <c r="P908" s="13"/>
    </row>
    <row r="909" spans="16:16" ht="15" customHeight="1">
      <c r="P909" s="13"/>
    </row>
    <row r="910" spans="16:16" ht="15" customHeight="1">
      <c r="P910" s="13"/>
    </row>
    <row r="911" spans="16:16" ht="15" customHeight="1">
      <c r="P911" s="13"/>
    </row>
    <row r="912" spans="16:16" ht="15" customHeight="1">
      <c r="P912" s="13"/>
    </row>
    <row r="913" spans="16:16" ht="15" customHeight="1">
      <c r="P913" s="13"/>
    </row>
    <row r="914" spans="16:16" ht="15" customHeight="1">
      <c r="P914" s="13"/>
    </row>
    <row r="915" spans="16:16" ht="15" customHeight="1">
      <c r="P915" s="13"/>
    </row>
    <row r="916" spans="16:16" ht="15" customHeight="1">
      <c r="P916" s="13"/>
    </row>
    <row r="917" spans="16:16" ht="15" customHeight="1">
      <c r="P917" s="13"/>
    </row>
    <row r="918" spans="16:16" ht="15" customHeight="1">
      <c r="P918" s="13"/>
    </row>
    <row r="919" spans="16:16" ht="15" customHeight="1">
      <c r="P919" s="13"/>
    </row>
    <row r="920" spans="16:16" ht="15" customHeight="1">
      <c r="P920" s="13"/>
    </row>
    <row r="921" spans="16:16" ht="15" customHeight="1">
      <c r="P921" s="13"/>
    </row>
    <row r="922" spans="16:16" ht="15" customHeight="1">
      <c r="P922" s="13"/>
    </row>
    <row r="923" spans="16:16" ht="15" customHeight="1">
      <c r="P923" s="13"/>
    </row>
    <row r="924" spans="16:16" ht="15" customHeight="1">
      <c r="P924" s="13"/>
    </row>
    <row r="925" spans="16:16" ht="15" customHeight="1">
      <c r="P925" s="13"/>
    </row>
    <row r="926" spans="16:16" ht="15" customHeight="1">
      <c r="P926" s="13"/>
    </row>
    <row r="927" spans="16:16" ht="15" customHeight="1">
      <c r="P927" s="13"/>
    </row>
    <row r="928" spans="16:16" ht="15" customHeight="1">
      <c r="P928" s="13"/>
    </row>
    <row r="929" spans="16:16" ht="15" customHeight="1">
      <c r="P929" s="13"/>
    </row>
    <row r="930" spans="16:16" ht="15" customHeight="1">
      <c r="P930" s="13"/>
    </row>
    <row r="931" spans="16:16" ht="15" customHeight="1">
      <c r="P931" s="13"/>
    </row>
    <row r="932" spans="16:16" ht="15" customHeight="1">
      <c r="P932" s="13"/>
    </row>
    <row r="933" spans="16:16" ht="15" customHeight="1">
      <c r="P933" s="13"/>
    </row>
    <row r="934" spans="16:16" ht="15" customHeight="1">
      <c r="P934" s="13"/>
    </row>
    <row r="935" spans="16:16" ht="15" customHeight="1">
      <c r="P935" s="13"/>
    </row>
    <row r="936" spans="16:16" ht="15" customHeight="1">
      <c r="P936" s="13"/>
    </row>
    <row r="937" spans="16:16" ht="15" customHeight="1">
      <c r="P937" s="13"/>
    </row>
    <row r="938" spans="16:16" ht="15" customHeight="1">
      <c r="P938" s="13"/>
    </row>
    <row r="939" spans="16:16" ht="15" customHeight="1">
      <c r="P939" s="13"/>
    </row>
    <row r="940" spans="16:16" ht="15" customHeight="1">
      <c r="P940" s="13"/>
    </row>
    <row r="941" spans="16:16" ht="15" customHeight="1">
      <c r="P941" s="13"/>
    </row>
    <row r="942" spans="16:16" ht="15" customHeight="1">
      <c r="P942" s="13"/>
    </row>
    <row r="943" spans="16:16">
      <c r="P943" s="13"/>
    </row>
    <row r="944" spans="16:16">
      <c r="P944" s="13"/>
    </row>
    <row r="945" spans="16:16">
      <c r="P945" s="13"/>
    </row>
    <row r="946" spans="16:16">
      <c r="P946" s="13"/>
    </row>
    <row r="947" spans="16:16">
      <c r="P947" s="13"/>
    </row>
    <row r="948" spans="16:16">
      <c r="P948" s="13"/>
    </row>
    <row r="949" spans="16:16">
      <c r="P949" s="13"/>
    </row>
    <row r="950" spans="16:16">
      <c r="P950" s="13"/>
    </row>
    <row r="951" spans="16:16">
      <c r="P951" s="13"/>
    </row>
    <row r="952" spans="16:16">
      <c r="P952" s="13"/>
    </row>
    <row r="953" spans="16:16">
      <c r="P953" s="13"/>
    </row>
    <row r="954" spans="16:16">
      <c r="P954" s="13"/>
    </row>
    <row r="955" spans="16:16">
      <c r="P955" s="13"/>
    </row>
    <row r="956" spans="16:16">
      <c r="P956" s="13"/>
    </row>
    <row r="957" spans="16:16">
      <c r="P957" s="13"/>
    </row>
    <row r="958" spans="16:16">
      <c r="P958" s="13"/>
    </row>
    <row r="959" spans="16:16">
      <c r="P959" s="13"/>
    </row>
    <row r="960" spans="16:16">
      <c r="P960" s="13"/>
    </row>
    <row r="961" spans="16:16">
      <c r="P961" s="13"/>
    </row>
    <row r="962" spans="16:16">
      <c r="P962" s="13"/>
    </row>
    <row r="963" spans="16:16">
      <c r="P963" s="13"/>
    </row>
    <row r="964" spans="16:16">
      <c r="P964" s="13"/>
    </row>
    <row r="965" spans="16:16">
      <c r="P965" s="13"/>
    </row>
    <row r="966" spans="16:16">
      <c r="P966" s="13"/>
    </row>
    <row r="967" spans="16:16">
      <c r="P967" s="13"/>
    </row>
    <row r="968" spans="16:16">
      <c r="P968" s="13"/>
    </row>
    <row r="969" spans="16:16">
      <c r="P969" s="13"/>
    </row>
    <row r="970" spans="16:16">
      <c r="P970" s="13"/>
    </row>
    <row r="971" spans="16:16">
      <c r="P971" s="13"/>
    </row>
    <row r="972" spans="16:16">
      <c r="P972" s="13"/>
    </row>
    <row r="973" spans="16:16">
      <c r="P973" s="13"/>
    </row>
    <row r="974" spans="16:16">
      <c r="P974" s="13"/>
    </row>
    <row r="975" spans="16:16">
      <c r="P975" s="13"/>
    </row>
    <row r="976" spans="16:16">
      <c r="P976" s="13"/>
    </row>
    <row r="977" spans="16:16">
      <c r="P977" s="13"/>
    </row>
    <row r="978" spans="16:16">
      <c r="P978" s="13"/>
    </row>
    <row r="979" spans="16:16">
      <c r="P979" s="13"/>
    </row>
    <row r="980" spans="16:16">
      <c r="P980" s="13"/>
    </row>
    <row r="981" spans="16:16">
      <c r="P981" s="13"/>
    </row>
    <row r="982" spans="16:16">
      <c r="P982" s="13"/>
    </row>
    <row r="983" spans="16:16">
      <c r="P983" s="13"/>
    </row>
    <row r="984" spans="16:16">
      <c r="P984" s="13"/>
    </row>
    <row r="985" spans="16:16">
      <c r="P985" s="13"/>
    </row>
    <row r="986" spans="16:16">
      <c r="P986" s="13"/>
    </row>
    <row r="987" spans="16:16">
      <c r="P987" s="13"/>
    </row>
    <row r="988" spans="16:16">
      <c r="P988" s="13"/>
    </row>
    <row r="989" spans="16:16">
      <c r="P989" s="13"/>
    </row>
    <row r="990" spans="16:16">
      <c r="P990" s="13"/>
    </row>
    <row r="991" spans="16:16">
      <c r="P991" s="13"/>
    </row>
    <row r="992" spans="16:16">
      <c r="P992" s="13"/>
    </row>
    <row r="993" spans="16:16">
      <c r="P993" s="13"/>
    </row>
    <row r="994" spans="16:16">
      <c r="P994" s="13"/>
    </row>
    <row r="995" spans="16:16">
      <c r="P995" s="13"/>
    </row>
    <row r="996" spans="16:16">
      <c r="P996" s="13"/>
    </row>
    <row r="997" spans="16:16">
      <c r="P997" s="13"/>
    </row>
    <row r="998" spans="16:16">
      <c r="P998" s="13"/>
    </row>
    <row r="999" spans="16:16">
      <c r="P999" s="13"/>
    </row>
    <row r="1000" spans="16:16">
      <c r="P1000" s="13"/>
    </row>
    <row r="1001" spans="16:16">
      <c r="P1001" s="13"/>
    </row>
    <row r="1002" spans="16:16">
      <c r="P1002" s="13"/>
    </row>
    <row r="1003" spans="16:16">
      <c r="P1003" s="13"/>
    </row>
    <row r="1004" spans="16:16">
      <c r="P1004" s="13"/>
    </row>
    <row r="1005" spans="16:16">
      <c r="P1005" s="13"/>
    </row>
    <row r="1006" spans="16:16">
      <c r="P1006" s="13"/>
    </row>
    <row r="1007" spans="16:16">
      <c r="P1007" s="13"/>
    </row>
    <row r="1008" spans="16:16">
      <c r="P1008" s="13"/>
    </row>
    <row r="1009" spans="16:16">
      <c r="P1009" s="13"/>
    </row>
    <row r="1010" spans="16:16">
      <c r="P1010" s="13"/>
    </row>
    <row r="1011" spans="16:16">
      <c r="P1011" s="13"/>
    </row>
    <row r="1012" spans="16:16">
      <c r="P1012" s="13"/>
    </row>
    <row r="1013" spans="16:16">
      <c r="P1013" s="13"/>
    </row>
    <row r="1014" spans="16:16">
      <c r="P1014" s="13"/>
    </row>
    <row r="1015" spans="16:16">
      <c r="P1015" s="13"/>
    </row>
    <row r="1016" spans="16:16">
      <c r="P1016" s="13"/>
    </row>
    <row r="1017" spans="16:16">
      <c r="P1017" s="13"/>
    </row>
    <row r="1018" spans="16:16">
      <c r="P1018" s="13"/>
    </row>
    <row r="1019" spans="16:16">
      <c r="P1019" s="13"/>
    </row>
    <row r="1020" spans="16:16">
      <c r="P1020" s="13"/>
    </row>
    <row r="1021" spans="16:16">
      <c r="P1021" s="13"/>
    </row>
    <row r="1022" spans="16:16">
      <c r="P1022" s="13"/>
    </row>
    <row r="1023" spans="16:16">
      <c r="P1023" s="13"/>
    </row>
    <row r="1024" spans="16:16">
      <c r="P1024" s="13"/>
    </row>
    <row r="1025" spans="16:16">
      <c r="P1025" s="13"/>
    </row>
    <row r="1026" spans="16:16">
      <c r="P1026" s="13"/>
    </row>
    <row r="1027" spans="16:16">
      <c r="P1027" s="13"/>
    </row>
    <row r="1028" spans="16:16">
      <c r="P1028" s="13"/>
    </row>
    <row r="1029" spans="16:16">
      <c r="P1029" s="13"/>
    </row>
    <row r="1030" spans="16:16">
      <c r="P1030" s="13"/>
    </row>
    <row r="1031" spans="16:16">
      <c r="P1031" s="13"/>
    </row>
    <row r="1032" spans="16:16">
      <c r="P1032" s="13"/>
    </row>
    <row r="1033" spans="16:16">
      <c r="P1033" s="13"/>
    </row>
    <row r="1034" spans="16:16">
      <c r="P1034" s="13"/>
    </row>
    <row r="1035" spans="16:16">
      <c r="P1035" s="13"/>
    </row>
    <row r="1036" spans="16:16">
      <c r="P1036" s="13"/>
    </row>
    <row r="1037" spans="16:16">
      <c r="P1037" s="13"/>
    </row>
    <row r="1038" spans="16:16">
      <c r="P1038" s="13"/>
    </row>
    <row r="1039" spans="16:16">
      <c r="P1039" s="13"/>
    </row>
    <row r="1040" spans="16:16">
      <c r="P1040" s="13"/>
    </row>
    <row r="1041" spans="16:16">
      <c r="P1041" s="13"/>
    </row>
    <row r="1042" spans="16:16">
      <c r="P1042" s="13"/>
    </row>
    <row r="1043" spans="16:16">
      <c r="P1043" s="13"/>
    </row>
    <row r="1044" spans="16:16">
      <c r="P1044" s="13"/>
    </row>
    <row r="1045" spans="16:16">
      <c r="P1045" s="13"/>
    </row>
    <row r="1046" spans="16:16">
      <c r="P1046" s="13"/>
    </row>
    <row r="1047" spans="16:16">
      <c r="P1047" s="13"/>
    </row>
    <row r="1048" spans="16:16">
      <c r="P1048" s="13"/>
    </row>
    <row r="1049" spans="16:16">
      <c r="P1049" s="13"/>
    </row>
    <row r="1050" spans="16:16">
      <c r="P1050" s="13"/>
    </row>
    <row r="1051" spans="16:16">
      <c r="P1051" s="13"/>
    </row>
    <row r="1052" spans="16:16">
      <c r="P1052" s="13"/>
    </row>
    <row r="1053" spans="16:16">
      <c r="P1053" s="13"/>
    </row>
    <row r="1054" spans="16:16">
      <c r="P1054" s="13"/>
    </row>
    <row r="1055" spans="16:16">
      <c r="P1055" s="13"/>
    </row>
    <row r="1056" spans="16:16">
      <c r="P1056" s="13"/>
    </row>
    <row r="1057" spans="16:16">
      <c r="P1057" s="13"/>
    </row>
    <row r="1058" spans="16:16">
      <c r="P1058" s="13"/>
    </row>
    <row r="1059" spans="16:16">
      <c r="P1059" s="13"/>
    </row>
    <row r="1060" spans="16:16">
      <c r="P1060" s="13"/>
    </row>
    <row r="1061" spans="16:16">
      <c r="P1061" s="13"/>
    </row>
    <row r="1062" spans="16:16">
      <c r="P1062" s="13"/>
    </row>
    <row r="1063" spans="16:16">
      <c r="P1063" s="13"/>
    </row>
    <row r="1064" spans="16:16">
      <c r="P1064" s="13"/>
    </row>
    <row r="1065" spans="16:16">
      <c r="P1065" s="13"/>
    </row>
    <row r="1066" spans="16:16">
      <c r="P1066" s="13"/>
    </row>
    <row r="1067" spans="16:16">
      <c r="P1067" s="13"/>
    </row>
    <row r="1068" spans="16:16">
      <c r="P1068" s="13"/>
    </row>
    <row r="1069" spans="16:16">
      <c r="P1069" s="13"/>
    </row>
    <row r="1070" spans="16:16">
      <c r="P1070" s="13"/>
    </row>
    <row r="1071" spans="16:16">
      <c r="P1071" s="13"/>
    </row>
    <row r="1072" spans="16:16">
      <c r="P1072" s="13"/>
    </row>
    <row r="1073" spans="16:16">
      <c r="P1073" s="13"/>
    </row>
    <row r="1074" spans="16:16">
      <c r="P1074" s="13"/>
    </row>
    <row r="1075" spans="16:16">
      <c r="P1075" s="13"/>
    </row>
    <row r="1076" spans="16:16">
      <c r="P1076" s="13"/>
    </row>
    <row r="1077" spans="16:16">
      <c r="P1077" s="13"/>
    </row>
    <row r="1078" spans="16:16">
      <c r="P1078" s="13"/>
    </row>
    <row r="1079" spans="16:16">
      <c r="P1079" s="13"/>
    </row>
    <row r="1080" spans="16:16">
      <c r="P1080" s="13"/>
    </row>
    <row r="1081" spans="16:16">
      <c r="P1081" s="13"/>
    </row>
    <row r="1082" spans="16:16">
      <c r="P1082" s="13"/>
    </row>
    <row r="1083" spans="16:16">
      <c r="P1083" s="13"/>
    </row>
    <row r="1084" spans="16:16">
      <c r="P1084" s="13"/>
    </row>
    <row r="1085" spans="16:16">
      <c r="P1085" s="13"/>
    </row>
    <row r="1086" spans="16:16">
      <c r="P1086" s="13"/>
    </row>
    <row r="1087" spans="16:16">
      <c r="P1087" s="13"/>
    </row>
    <row r="1088" spans="16:16">
      <c r="P1088" s="13"/>
    </row>
    <row r="1089" spans="16:16">
      <c r="P1089" s="13"/>
    </row>
    <row r="1090" spans="16:16">
      <c r="P1090" s="13"/>
    </row>
    <row r="1091" spans="16:16">
      <c r="P1091" s="13"/>
    </row>
    <row r="1092" spans="16:16">
      <c r="P1092" s="13"/>
    </row>
    <row r="1093" spans="16:16">
      <c r="P1093" s="13"/>
    </row>
    <row r="1094" spans="16:16">
      <c r="P1094" s="13"/>
    </row>
    <row r="1095" spans="16:16">
      <c r="P1095" s="13"/>
    </row>
    <row r="1096" spans="16:16">
      <c r="P1096" s="13"/>
    </row>
    <row r="1097" spans="16:16">
      <c r="P1097" s="13"/>
    </row>
    <row r="1098" spans="16:16">
      <c r="P1098" s="13"/>
    </row>
    <row r="1099" spans="16:16">
      <c r="P1099" s="13"/>
    </row>
    <row r="1100" spans="16:16">
      <c r="P1100" s="13"/>
    </row>
    <row r="1101" spans="16:16">
      <c r="P1101" s="13"/>
    </row>
    <row r="1102" spans="16:16">
      <c r="P1102" s="13"/>
    </row>
    <row r="1103" spans="16:16">
      <c r="P1103" s="13"/>
    </row>
    <row r="1104" spans="16:16">
      <c r="P1104" s="13"/>
    </row>
    <row r="1105" spans="16:16">
      <c r="P1105" s="13"/>
    </row>
    <row r="1106" spans="16:16">
      <c r="P1106" s="13"/>
    </row>
    <row r="1107" spans="16:16">
      <c r="P1107" s="13"/>
    </row>
    <row r="1108" spans="16:16">
      <c r="P1108" s="13"/>
    </row>
    <row r="1109" spans="16:16">
      <c r="P1109" s="13"/>
    </row>
    <row r="1110" spans="16:16">
      <c r="P1110" s="13"/>
    </row>
    <row r="1111" spans="16:16">
      <c r="P1111" s="13"/>
    </row>
    <row r="1112" spans="16:16">
      <c r="P1112" s="13"/>
    </row>
    <row r="1113" spans="16:16">
      <c r="P1113" s="13"/>
    </row>
    <row r="1114" spans="16:16">
      <c r="P1114" s="13"/>
    </row>
    <row r="1115" spans="16:16">
      <c r="P1115" s="13"/>
    </row>
    <row r="1116" spans="16:16">
      <c r="P1116" s="13"/>
    </row>
    <row r="1117" spans="16:16">
      <c r="P1117" s="13"/>
    </row>
    <row r="1118" spans="16:16">
      <c r="P1118" s="13"/>
    </row>
    <row r="1119" spans="16:16">
      <c r="P1119" s="13"/>
    </row>
    <row r="1120" spans="16:16">
      <c r="P1120" s="13"/>
    </row>
    <row r="1121" spans="16:16">
      <c r="P1121" s="13"/>
    </row>
    <row r="1122" spans="16:16">
      <c r="P1122" s="13"/>
    </row>
    <row r="1123" spans="16:16">
      <c r="P1123" s="13"/>
    </row>
    <row r="1124" spans="16:16">
      <c r="P1124" s="13"/>
    </row>
    <row r="1125" spans="16:16">
      <c r="P1125" s="13"/>
    </row>
    <row r="1126" spans="16:16">
      <c r="P1126" s="13"/>
    </row>
    <row r="1127" spans="16:16">
      <c r="P1127" s="13"/>
    </row>
    <row r="1128" spans="16:16">
      <c r="P1128" s="13"/>
    </row>
    <row r="1129" spans="16:16">
      <c r="P1129" s="13"/>
    </row>
    <row r="1130" spans="16:16">
      <c r="P1130" s="13"/>
    </row>
    <row r="1131" spans="16:16">
      <c r="P1131" s="13"/>
    </row>
    <row r="1132" spans="16:16">
      <c r="P1132" s="13"/>
    </row>
    <row r="1133" spans="16:16">
      <c r="P1133" s="13"/>
    </row>
    <row r="1134" spans="16:16">
      <c r="P1134" s="13"/>
    </row>
    <row r="1135" spans="16:16">
      <c r="P1135" s="13"/>
    </row>
    <row r="1136" spans="16:16">
      <c r="P1136" s="13"/>
    </row>
    <row r="1137" spans="16:16">
      <c r="P1137" s="13"/>
    </row>
    <row r="1138" spans="16:16">
      <c r="P1138" s="13"/>
    </row>
    <row r="1139" spans="16:16">
      <c r="P1139" s="13"/>
    </row>
    <row r="1140" spans="16:16">
      <c r="P1140" s="13"/>
    </row>
    <row r="1141" spans="16:16">
      <c r="P1141" s="13"/>
    </row>
    <row r="1142" spans="16:16">
      <c r="P1142" s="13"/>
    </row>
    <row r="1143" spans="16:16">
      <c r="P1143" s="13"/>
    </row>
    <row r="1144" spans="16:16">
      <c r="P1144" s="13"/>
    </row>
    <row r="1145" spans="16:16">
      <c r="P1145" s="13"/>
    </row>
    <row r="1146" spans="16:16">
      <c r="P1146" s="13"/>
    </row>
    <row r="1147" spans="16:16">
      <c r="P1147" s="13"/>
    </row>
    <row r="1148" spans="16:16">
      <c r="P1148" s="13"/>
    </row>
    <row r="1149" spans="16:16">
      <c r="P1149" s="13"/>
    </row>
    <row r="1150" spans="16:16">
      <c r="P1150" s="13"/>
    </row>
    <row r="1151" spans="16:16">
      <c r="P1151" s="13"/>
    </row>
    <row r="1152" spans="16:16">
      <c r="P1152" s="13"/>
    </row>
    <row r="1153" spans="16:16">
      <c r="P1153" s="13"/>
    </row>
    <row r="1154" spans="16:16">
      <c r="P1154" s="13"/>
    </row>
    <row r="1155" spans="16:16">
      <c r="P1155" s="13"/>
    </row>
    <row r="1156" spans="16:16">
      <c r="P1156" s="13"/>
    </row>
    <row r="1157" spans="16:16">
      <c r="P1157" s="13"/>
    </row>
    <row r="1158" spans="16:16">
      <c r="P1158" s="13"/>
    </row>
    <row r="1159" spans="16:16">
      <c r="P1159" s="13"/>
    </row>
    <row r="1160" spans="16:16">
      <c r="P1160" s="13"/>
    </row>
    <row r="1161" spans="16:16">
      <c r="P1161" s="13"/>
    </row>
    <row r="1162" spans="16:16">
      <c r="P1162" s="13"/>
    </row>
    <row r="1163" spans="16:16">
      <c r="P1163" s="13"/>
    </row>
    <row r="1164" spans="16:16">
      <c r="P1164" s="13"/>
    </row>
    <row r="1165" spans="16:16">
      <c r="P1165" s="13"/>
    </row>
    <row r="1166" spans="16:16">
      <c r="P1166" s="13"/>
    </row>
    <row r="1167" spans="16:16">
      <c r="P1167" s="13"/>
    </row>
    <row r="1168" spans="16:16">
      <c r="P1168" s="13"/>
    </row>
    <row r="1169" spans="16:16">
      <c r="P1169" s="13"/>
    </row>
    <row r="1170" spans="16:16">
      <c r="P1170" s="13"/>
    </row>
    <row r="1171" spans="16:16">
      <c r="P1171" s="13"/>
    </row>
    <row r="1172" spans="16:16">
      <c r="P1172" s="13"/>
    </row>
    <row r="1173" spans="16:16">
      <c r="P1173" s="13"/>
    </row>
    <row r="1174" spans="16:16">
      <c r="P1174" s="13"/>
    </row>
    <row r="1175" spans="16:16">
      <c r="P1175" s="13"/>
    </row>
    <row r="1176" spans="16:16">
      <c r="P1176" s="13"/>
    </row>
    <row r="1177" spans="16:16">
      <c r="P1177" s="13"/>
    </row>
    <row r="1178" spans="16:16">
      <c r="P1178" s="13"/>
    </row>
    <row r="1179" spans="16:16">
      <c r="P1179" s="13"/>
    </row>
    <row r="1180" spans="16:16">
      <c r="P1180" s="13"/>
    </row>
    <row r="1181" spans="16:16">
      <c r="P1181" s="13"/>
    </row>
    <row r="1182" spans="16:16">
      <c r="P1182" s="13"/>
    </row>
    <row r="1183" spans="16:16">
      <c r="P1183" s="13"/>
    </row>
    <row r="1184" spans="16:16">
      <c r="P1184" s="13"/>
    </row>
    <row r="1185" spans="16:16">
      <c r="P1185" s="13"/>
    </row>
    <row r="1186" spans="16:16">
      <c r="P1186" s="13"/>
    </row>
    <row r="1187" spans="16:16">
      <c r="P1187" s="13"/>
    </row>
    <row r="1188" spans="16:16">
      <c r="P1188" s="13"/>
    </row>
    <row r="1189" spans="16:16">
      <c r="P1189" s="13"/>
    </row>
    <row r="1190" spans="16:16">
      <c r="P1190" s="13"/>
    </row>
    <row r="1191" spans="16:16">
      <c r="P1191" s="13"/>
    </row>
    <row r="1192" spans="16:16">
      <c r="P1192" s="13"/>
    </row>
    <row r="1193" spans="16:16">
      <c r="P1193" s="13"/>
    </row>
    <row r="1194" spans="16:16">
      <c r="P1194" s="13"/>
    </row>
    <row r="1195" spans="16:16">
      <c r="P1195" s="13"/>
    </row>
    <row r="1196" spans="16:16">
      <c r="P1196" s="13"/>
    </row>
    <row r="1197" spans="16:16">
      <c r="P1197" s="13"/>
    </row>
    <row r="1198" spans="16:16">
      <c r="P1198" s="13"/>
    </row>
    <row r="1199" spans="16:16">
      <c r="P1199" s="13"/>
    </row>
    <row r="1200" spans="16:16">
      <c r="P1200" s="13"/>
    </row>
    <row r="1201" spans="16:16">
      <c r="P1201" s="13"/>
    </row>
    <row r="1202" spans="16:16">
      <c r="P1202" s="13"/>
    </row>
    <row r="1203" spans="16:16">
      <c r="P1203" s="13"/>
    </row>
    <row r="1204" spans="16:16">
      <c r="P1204" s="13"/>
    </row>
    <row r="1205" spans="16:16">
      <c r="P1205" s="13"/>
    </row>
    <row r="1206" spans="16:16">
      <c r="P1206" s="13"/>
    </row>
    <row r="1207" spans="16:16">
      <c r="P1207" s="13"/>
    </row>
    <row r="1208" spans="16:16">
      <c r="P1208" s="13"/>
    </row>
    <row r="1209" spans="16:16">
      <c r="P1209" s="13"/>
    </row>
    <row r="1210" spans="16:16">
      <c r="P1210" s="13"/>
    </row>
    <row r="1211" spans="16:16">
      <c r="P1211" s="13"/>
    </row>
    <row r="1212" spans="16:16">
      <c r="P1212" s="13"/>
    </row>
    <row r="1213" spans="16:16">
      <c r="P1213" s="13"/>
    </row>
    <row r="1214" spans="16:16">
      <c r="P1214" s="13"/>
    </row>
    <row r="1215" spans="16:16">
      <c r="P1215" s="13"/>
    </row>
    <row r="1216" spans="16:16">
      <c r="P1216" s="13"/>
    </row>
    <row r="1217" spans="16:16">
      <c r="P1217" s="13"/>
    </row>
    <row r="1218" spans="16:16">
      <c r="P1218" s="13"/>
    </row>
    <row r="1219" spans="16:16">
      <c r="P1219" s="13"/>
    </row>
    <row r="1220" spans="16:16">
      <c r="P1220" s="13"/>
    </row>
    <row r="1221" spans="16:16">
      <c r="P1221" s="13"/>
    </row>
    <row r="1222" spans="16:16">
      <c r="P1222" s="13"/>
    </row>
    <row r="1223" spans="16:16">
      <c r="P1223" s="13"/>
    </row>
    <row r="1224" spans="16:16">
      <c r="P1224" s="13"/>
    </row>
    <row r="1225" spans="16:16">
      <c r="P1225" s="13"/>
    </row>
    <row r="1226" spans="16:16">
      <c r="P1226" s="13"/>
    </row>
    <row r="1227" spans="16:16">
      <c r="P1227" s="13"/>
    </row>
    <row r="1228" spans="16:16">
      <c r="P1228" s="13"/>
    </row>
    <row r="1229" spans="16:16">
      <c r="P1229" s="13"/>
    </row>
    <row r="1230" spans="16:16">
      <c r="P1230" s="13"/>
    </row>
    <row r="1231" spans="16:16">
      <c r="P1231" s="13"/>
    </row>
    <row r="1232" spans="16:16">
      <c r="P1232" s="13"/>
    </row>
    <row r="1233" spans="16:16">
      <c r="P1233" s="13"/>
    </row>
    <row r="1234" spans="16:16">
      <c r="P1234" s="13"/>
    </row>
    <row r="1235" spans="16:16">
      <c r="P1235" s="13"/>
    </row>
    <row r="1236" spans="16:16">
      <c r="P1236" s="13"/>
    </row>
    <row r="1237" spans="16:16">
      <c r="P1237" s="13"/>
    </row>
    <row r="1238" spans="16:16">
      <c r="P1238" s="13"/>
    </row>
    <row r="1239" spans="16:16">
      <c r="P1239" s="13"/>
    </row>
    <row r="1240" spans="16:16">
      <c r="P1240" s="13"/>
    </row>
    <row r="1241" spans="16:16">
      <c r="P1241" s="13"/>
    </row>
    <row r="1242" spans="16:16">
      <c r="P1242" s="13"/>
    </row>
    <row r="1243" spans="16:16">
      <c r="P1243" s="13"/>
    </row>
    <row r="1244" spans="16:16">
      <c r="P1244" s="13"/>
    </row>
    <row r="1245" spans="16:16">
      <c r="P1245" s="13"/>
    </row>
    <row r="1246" spans="16:16">
      <c r="P1246" s="13"/>
    </row>
    <row r="1247" spans="16:16">
      <c r="P1247" s="13"/>
    </row>
    <row r="1248" spans="16:16">
      <c r="P1248" s="13"/>
    </row>
    <row r="1249" spans="16:16">
      <c r="P1249" s="13"/>
    </row>
    <row r="1250" spans="16:16">
      <c r="P1250" s="13"/>
    </row>
    <row r="1251" spans="16:16">
      <c r="P1251" s="13"/>
    </row>
    <row r="1252" spans="16:16">
      <c r="P1252" s="13"/>
    </row>
    <row r="1253" spans="16:16">
      <c r="P1253" s="13"/>
    </row>
    <row r="1254" spans="16:16">
      <c r="P1254" s="13"/>
    </row>
    <row r="1255" spans="16:16">
      <c r="P1255" s="13"/>
    </row>
    <row r="1256" spans="16:16">
      <c r="P1256" s="13"/>
    </row>
    <row r="1257" spans="16:16">
      <c r="P1257" s="13"/>
    </row>
    <row r="1258" spans="16:16">
      <c r="P1258" s="13"/>
    </row>
    <row r="1259" spans="16:16">
      <c r="P1259" s="13"/>
    </row>
    <row r="1260" spans="16:16">
      <c r="P1260" s="13"/>
    </row>
    <row r="1261" spans="16:16">
      <c r="P1261" s="13"/>
    </row>
    <row r="1262" spans="16:16">
      <c r="P1262" s="13"/>
    </row>
    <row r="1263" spans="16:16">
      <c r="P1263" s="13"/>
    </row>
    <row r="1264" spans="16:16">
      <c r="P1264" s="13"/>
    </row>
    <row r="1265" spans="16:16">
      <c r="P1265" s="13"/>
    </row>
    <row r="1266" spans="16:16">
      <c r="P1266" s="13"/>
    </row>
    <row r="1267" spans="16:16">
      <c r="P1267" s="13"/>
    </row>
    <row r="1268" spans="16:16">
      <c r="P1268" s="13"/>
    </row>
    <row r="1269" spans="16:16">
      <c r="P1269" s="13"/>
    </row>
    <row r="1270" spans="16:16">
      <c r="P1270" s="13"/>
    </row>
    <row r="1271" spans="16:16">
      <c r="P1271" s="13"/>
    </row>
    <row r="1272" spans="16:16">
      <c r="P1272" s="13"/>
    </row>
    <row r="1273" spans="16:16">
      <c r="P1273" s="13"/>
    </row>
    <row r="1274" spans="16:16">
      <c r="P1274" s="13"/>
    </row>
    <row r="1275" spans="16:16">
      <c r="P1275" s="13"/>
    </row>
    <row r="1276" spans="16:16">
      <c r="P1276" s="13"/>
    </row>
    <row r="1277" spans="16:16">
      <c r="P1277" s="13"/>
    </row>
    <row r="1278" spans="16:16">
      <c r="P1278" s="13"/>
    </row>
    <row r="1279" spans="16:16">
      <c r="P1279" s="13"/>
    </row>
    <row r="1280" spans="16:16">
      <c r="P1280" s="13"/>
    </row>
    <row r="1281" spans="16:16">
      <c r="P1281" s="13"/>
    </row>
    <row r="1282" spans="16:16">
      <c r="P1282" s="13"/>
    </row>
    <row r="1283" spans="16:16">
      <c r="P1283" s="13"/>
    </row>
    <row r="1284" spans="16:16">
      <c r="P1284" s="13"/>
    </row>
    <row r="1285" spans="16:16">
      <c r="P1285" s="13"/>
    </row>
    <row r="1286" spans="16:16">
      <c r="P1286" s="13"/>
    </row>
    <row r="1287" spans="16:16">
      <c r="P1287" s="13"/>
    </row>
    <row r="1288" spans="16:16">
      <c r="P1288" s="13"/>
    </row>
    <row r="1289" spans="16:16">
      <c r="P1289" s="13"/>
    </row>
    <row r="1290" spans="16:16">
      <c r="P1290" s="13"/>
    </row>
    <row r="1291" spans="16:16">
      <c r="P1291" s="13"/>
    </row>
    <row r="1292" spans="16:16">
      <c r="P1292" s="13"/>
    </row>
    <row r="1293" spans="16:16">
      <c r="P1293" s="13"/>
    </row>
    <row r="1294" spans="16:16">
      <c r="P1294" s="13"/>
    </row>
    <row r="1295" spans="16:16">
      <c r="P1295" s="13"/>
    </row>
    <row r="1296" spans="16:16">
      <c r="P1296" s="13"/>
    </row>
    <row r="1297" spans="16:16">
      <c r="P1297" s="13"/>
    </row>
    <row r="1298" spans="16:16">
      <c r="P1298" s="13"/>
    </row>
    <row r="1299" spans="16:16">
      <c r="P1299" s="13"/>
    </row>
    <row r="1300" spans="16:16">
      <c r="P1300" s="13"/>
    </row>
    <row r="1301" spans="16:16">
      <c r="P1301" s="13"/>
    </row>
    <row r="1302" spans="16:16">
      <c r="P1302" s="13"/>
    </row>
    <row r="1303" spans="16:16">
      <c r="P1303" s="13"/>
    </row>
    <row r="1304" spans="16:16">
      <c r="P1304" s="13"/>
    </row>
    <row r="1305" spans="16:16">
      <c r="P1305" s="13"/>
    </row>
    <row r="1306" spans="16:16">
      <c r="P1306" s="13"/>
    </row>
    <row r="1307" spans="16:16">
      <c r="P1307" s="13"/>
    </row>
    <row r="1308" spans="16:16">
      <c r="P1308" s="13"/>
    </row>
    <row r="1309" spans="16:16">
      <c r="P1309" s="13"/>
    </row>
    <row r="1310" spans="16:16">
      <c r="P1310" s="13"/>
    </row>
    <row r="1311" spans="16:16">
      <c r="P1311" s="13"/>
    </row>
    <row r="1312" spans="16:16">
      <c r="P1312" s="13"/>
    </row>
    <row r="1313" spans="16:16">
      <c r="P1313" s="13"/>
    </row>
    <row r="1314" spans="16:16">
      <c r="P1314" s="13"/>
    </row>
    <row r="1315" spans="16:16">
      <c r="P1315" s="13"/>
    </row>
    <row r="1316" spans="16:16">
      <c r="P1316" s="13"/>
    </row>
    <row r="1317" spans="16:16">
      <c r="P1317" s="13"/>
    </row>
    <row r="1318" spans="16:16">
      <c r="P1318" s="13"/>
    </row>
    <row r="1319" spans="16:16">
      <c r="P1319" s="13"/>
    </row>
    <row r="1320" spans="16:16">
      <c r="P1320" s="13"/>
    </row>
    <row r="1321" spans="16:16">
      <c r="P1321" s="13"/>
    </row>
    <row r="1322" spans="16:16">
      <c r="P1322" s="13"/>
    </row>
    <row r="1323" spans="16:16">
      <c r="P1323" s="13"/>
    </row>
    <row r="1324" spans="16:16">
      <c r="P1324" s="13"/>
    </row>
    <row r="1325" spans="16:16">
      <c r="P1325" s="13"/>
    </row>
    <row r="1326" spans="16:16">
      <c r="P1326" s="13"/>
    </row>
    <row r="1327" spans="16:16">
      <c r="P1327" s="13"/>
    </row>
    <row r="1328" spans="16:16">
      <c r="P1328" s="13"/>
    </row>
    <row r="1329" spans="16:16">
      <c r="P1329" s="13"/>
    </row>
    <row r="1330" spans="16:16">
      <c r="P1330" s="13"/>
    </row>
    <row r="1331" spans="16:16">
      <c r="P1331" s="13"/>
    </row>
    <row r="1332" spans="16:16">
      <c r="P1332" s="13"/>
    </row>
    <row r="1333" spans="16:16">
      <c r="P1333" s="13"/>
    </row>
    <row r="1334" spans="16:16">
      <c r="P1334" s="13"/>
    </row>
    <row r="1335" spans="16:16">
      <c r="P1335" s="13"/>
    </row>
    <row r="1336" spans="16:16">
      <c r="P1336" s="13"/>
    </row>
    <row r="1337" spans="16:16">
      <c r="P1337" s="13"/>
    </row>
    <row r="1338" spans="16:16">
      <c r="P1338" s="13"/>
    </row>
    <row r="1339" spans="16:16">
      <c r="P1339" s="13"/>
    </row>
    <row r="1340" spans="16:16">
      <c r="P1340" s="13"/>
    </row>
    <row r="1341" spans="16:16">
      <c r="P1341" s="13"/>
    </row>
    <row r="1342" spans="16:16">
      <c r="P1342" s="13"/>
    </row>
    <row r="1343" spans="16:16">
      <c r="P1343" s="13"/>
    </row>
    <row r="1344" spans="16:16">
      <c r="P1344" s="13"/>
    </row>
    <row r="1345" spans="16:16">
      <c r="P1345" s="13"/>
    </row>
    <row r="1346" spans="16:16">
      <c r="P1346" s="13"/>
    </row>
    <row r="1347" spans="16:16">
      <c r="P1347" s="13"/>
    </row>
    <row r="1348" spans="16:16">
      <c r="P1348" s="13"/>
    </row>
    <row r="1349" spans="16:16">
      <c r="P1349" s="13"/>
    </row>
    <row r="1350" spans="16:16">
      <c r="P1350" s="13"/>
    </row>
    <row r="1351" spans="16:16">
      <c r="P1351" s="13"/>
    </row>
    <row r="1352" spans="16:16">
      <c r="P1352" s="13"/>
    </row>
    <row r="1353" spans="16:16">
      <c r="P1353" s="13"/>
    </row>
    <row r="1354" spans="16:16">
      <c r="P1354" s="13"/>
    </row>
    <row r="1355" spans="16:16">
      <c r="P1355" s="13"/>
    </row>
    <row r="1356" spans="16:16">
      <c r="P1356" s="13"/>
    </row>
    <row r="1357" spans="16:16">
      <c r="P1357" s="13"/>
    </row>
    <row r="1358" spans="16:16">
      <c r="P1358" s="13"/>
    </row>
    <row r="1359" spans="16:16">
      <c r="P1359" s="13"/>
    </row>
    <row r="1360" spans="16:16">
      <c r="P1360" s="13"/>
    </row>
    <row r="1361" spans="16:16">
      <c r="P1361" s="13"/>
    </row>
    <row r="1362" spans="16:16">
      <c r="P1362" s="13"/>
    </row>
    <row r="1363" spans="16:16">
      <c r="P1363" s="13"/>
    </row>
    <row r="1364" spans="16:16">
      <c r="P1364" s="13"/>
    </row>
    <row r="1365" spans="16:16">
      <c r="P1365" s="13"/>
    </row>
    <row r="1366" spans="16:16">
      <c r="P1366" s="13"/>
    </row>
    <row r="1367" spans="16:16">
      <c r="P1367" s="13"/>
    </row>
    <row r="1368" spans="16:16">
      <c r="P1368" s="13"/>
    </row>
    <row r="1369" spans="16:16">
      <c r="P1369" s="13"/>
    </row>
    <row r="1370" spans="16:16">
      <c r="P1370" s="13"/>
    </row>
    <row r="1371" spans="16:16">
      <c r="P1371" s="13"/>
    </row>
    <row r="1372" spans="16:16">
      <c r="P1372" s="13"/>
    </row>
    <row r="1373" spans="16:16">
      <c r="P1373" s="13"/>
    </row>
    <row r="1374" spans="16:16">
      <c r="P1374" s="13"/>
    </row>
    <row r="1375" spans="16:16">
      <c r="P1375" s="13"/>
    </row>
    <row r="1376" spans="16:16">
      <c r="P1376" s="13"/>
    </row>
    <row r="1377" spans="16:16">
      <c r="P1377" s="13"/>
    </row>
    <row r="1378" spans="16:16">
      <c r="P1378" s="13"/>
    </row>
    <row r="1379" spans="16:16">
      <c r="P1379" s="13"/>
    </row>
    <row r="1380" spans="16:16">
      <c r="P1380" s="13"/>
    </row>
    <row r="1381" spans="16:16">
      <c r="P1381" s="13"/>
    </row>
    <row r="1382" spans="16:16">
      <c r="P1382" s="13"/>
    </row>
    <row r="1383" spans="16:16">
      <c r="P1383" s="13"/>
    </row>
    <row r="1384" spans="16:16">
      <c r="P1384" s="13"/>
    </row>
    <row r="1385" spans="16:16">
      <c r="P1385" s="13"/>
    </row>
    <row r="1386" spans="16:16">
      <c r="P1386" s="13"/>
    </row>
    <row r="1387" spans="16:16">
      <c r="P1387" s="13"/>
    </row>
    <row r="1388" spans="16:16">
      <c r="P1388" s="13"/>
    </row>
    <row r="1389" spans="16:16">
      <c r="P1389" s="13"/>
    </row>
    <row r="1390" spans="16:16">
      <c r="P1390" s="13"/>
    </row>
    <row r="1391" spans="16:16">
      <c r="P1391" s="13"/>
    </row>
    <row r="1392" spans="16:16">
      <c r="P1392" s="13"/>
    </row>
    <row r="1393" spans="16:16">
      <c r="P1393" s="13"/>
    </row>
    <row r="1394" spans="16:16">
      <c r="P1394" s="13"/>
    </row>
    <row r="1395" spans="16:16">
      <c r="P1395" s="13"/>
    </row>
    <row r="1396" spans="16:16">
      <c r="P1396" s="13"/>
    </row>
    <row r="1397" spans="16:16">
      <c r="P1397" s="13"/>
    </row>
    <row r="1398" spans="16:16">
      <c r="P1398" s="13"/>
    </row>
    <row r="1399" spans="16:16">
      <c r="P1399" s="13"/>
    </row>
    <row r="1400" spans="16:16">
      <c r="P1400" s="13"/>
    </row>
    <row r="1401" spans="16:16">
      <c r="P1401" s="13"/>
    </row>
    <row r="1402" spans="16:16">
      <c r="P1402" s="13"/>
    </row>
    <row r="1403" spans="16:16">
      <c r="P1403" s="13"/>
    </row>
    <row r="1404" spans="16:16">
      <c r="P1404" s="13"/>
    </row>
    <row r="1405" spans="16:16">
      <c r="P1405" s="13"/>
    </row>
    <row r="1406" spans="16:16">
      <c r="P1406" s="13"/>
    </row>
    <row r="1407" spans="16:16">
      <c r="P1407" s="13"/>
    </row>
    <row r="1408" spans="16:16">
      <c r="P1408" s="13"/>
    </row>
    <row r="1409" spans="16:16">
      <c r="P1409" s="13"/>
    </row>
    <row r="1410" spans="16:16">
      <c r="P1410" s="13"/>
    </row>
    <row r="1411" spans="16:16">
      <c r="P1411" s="13"/>
    </row>
    <row r="1412" spans="16:16">
      <c r="P1412" s="13"/>
    </row>
    <row r="1413" spans="16:16">
      <c r="P1413" s="13"/>
    </row>
    <row r="1414" spans="16:16">
      <c r="P1414" s="13"/>
    </row>
    <row r="1415" spans="16:16">
      <c r="P1415" s="13"/>
    </row>
    <row r="1416" spans="16:16">
      <c r="P1416" s="13"/>
    </row>
    <row r="1417" spans="16:16">
      <c r="P1417" s="13"/>
    </row>
    <row r="1418" spans="16:16">
      <c r="P1418" s="13"/>
    </row>
    <row r="1419" spans="16:16">
      <c r="P1419" s="13"/>
    </row>
    <row r="1420" spans="16:16">
      <c r="P1420" s="13"/>
    </row>
    <row r="1421" spans="16:16">
      <c r="P1421" s="13"/>
    </row>
    <row r="1422" spans="16:16">
      <c r="P1422" s="13"/>
    </row>
    <row r="1423" spans="16:16">
      <c r="P1423" s="13"/>
    </row>
    <row r="1424" spans="16:16">
      <c r="P1424" s="13"/>
    </row>
    <row r="1425" spans="16:16">
      <c r="P1425" s="13"/>
    </row>
    <row r="1426" spans="16:16">
      <c r="P1426" s="13"/>
    </row>
    <row r="1427" spans="16:16">
      <c r="P1427" s="13"/>
    </row>
    <row r="1428" spans="16:16">
      <c r="P1428" s="13"/>
    </row>
    <row r="1429" spans="16:16">
      <c r="P1429" s="13"/>
    </row>
    <row r="1430" spans="16:16">
      <c r="P1430" s="13"/>
    </row>
    <row r="1431" spans="16:16">
      <c r="P1431" s="13"/>
    </row>
    <row r="1432" spans="16:16">
      <c r="P1432" s="13"/>
    </row>
    <row r="1433" spans="16:16">
      <c r="P1433" s="13"/>
    </row>
    <row r="1434" spans="16:16">
      <c r="P1434" s="13"/>
    </row>
    <row r="1435" spans="16:16">
      <c r="P1435" s="13"/>
    </row>
    <row r="1436" spans="16:16">
      <c r="P1436" s="13"/>
    </row>
    <row r="1437" spans="16:16">
      <c r="P1437" s="13"/>
    </row>
    <row r="1438" spans="16:16">
      <c r="P1438" s="13"/>
    </row>
    <row r="1439" spans="16:16">
      <c r="P1439" s="13"/>
    </row>
    <row r="1440" spans="16:16">
      <c r="P1440" s="13"/>
    </row>
    <row r="1441" spans="16:16">
      <c r="P1441" s="13"/>
    </row>
    <row r="1442" spans="16:16">
      <c r="P1442" s="13"/>
    </row>
    <row r="1443" spans="16:16">
      <c r="P1443" s="13"/>
    </row>
    <row r="1444" spans="16:16">
      <c r="P1444" s="13"/>
    </row>
    <row r="1445" spans="16:16">
      <c r="P1445" s="13"/>
    </row>
    <row r="1446" spans="16:16">
      <c r="P1446" s="13"/>
    </row>
    <row r="1447" spans="16:16">
      <c r="P1447" s="13"/>
    </row>
    <row r="1448" spans="16:16">
      <c r="P1448" s="13"/>
    </row>
    <row r="1449" spans="16:16">
      <c r="P1449" s="13"/>
    </row>
    <row r="1450" spans="16:16">
      <c r="P1450" s="13"/>
    </row>
    <row r="1451" spans="16:16">
      <c r="P1451" s="13"/>
    </row>
    <row r="1452" spans="16:16">
      <c r="P1452" s="13"/>
    </row>
    <row r="1453" spans="16:16">
      <c r="P1453" s="13"/>
    </row>
    <row r="1454" spans="16:16">
      <c r="P1454" s="13"/>
    </row>
    <row r="1455" spans="16:16">
      <c r="P1455" s="13"/>
    </row>
    <row r="1456" spans="16:16">
      <c r="P1456" s="13"/>
    </row>
    <row r="1457" spans="16:16">
      <c r="P1457" s="13"/>
    </row>
    <row r="1458" spans="16:16">
      <c r="P1458" s="13"/>
    </row>
    <row r="1459" spans="16:16">
      <c r="P1459" s="13"/>
    </row>
    <row r="1460" spans="16:16">
      <c r="P1460" s="13"/>
    </row>
    <row r="1461" spans="16:16">
      <c r="P1461" s="13"/>
    </row>
    <row r="1462" spans="16:16">
      <c r="P1462" s="13"/>
    </row>
    <row r="1463" spans="16:16">
      <c r="P1463" s="13"/>
    </row>
    <row r="1464" spans="16:16">
      <c r="P1464" s="13"/>
    </row>
    <row r="1465" spans="16:16">
      <c r="P1465" s="13"/>
    </row>
    <row r="1466" spans="16:16">
      <c r="P1466" s="13"/>
    </row>
    <row r="1467" spans="16:16">
      <c r="P1467" s="13"/>
    </row>
    <row r="1468" spans="16:16">
      <c r="P1468" s="13"/>
    </row>
    <row r="1469" spans="16:16">
      <c r="P1469" s="13"/>
    </row>
    <row r="1470" spans="16:16">
      <c r="P1470" s="13"/>
    </row>
    <row r="1471" spans="16:16">
      <c r="P1471" s="13"/>
    </row>
    <row r="1472" spans="16:16">
      <c r="P1472" s="13"/>
    </row>
    <row r="1473" spans="16:16">
      <c r="P1473" s="13"/>
    </row>
    <row r="1474" spans="16:16">
      <c r="P1474" s="13"/>
    </row>
    <row r="1475" spans="16:16">
      <c r="P1475" s="13"/>
    </row>
    <row r="1476" spans="16:16">
      <c r="P1476" s="13"/>
    </row>
    <row r="1477" spans="16:16">
      <c r="P1477" s="13"/>
    </row>
    <row r="1478" spans="16:16">
      <c r="P1478" s="13"/>
    </row>
    <row r="1479" spans="16:16">
      <c r="P1479" s="13"/>
    </row>
    <row r="1480" spans="16:16">
      <c r="P1480" s="13"/>
    </row>
    <row r="1481" spans="16:16">
      <c r="P1481" s="13"/>
    </row>
    <row r="1482" spans="16:16">
      <c r="P1482" s="13"/>
    </row>
    <row r="1483" spans="16:16">
      <c r="P1483" s="13"/>
    </row>
    <row r="1484" spans="16:16">
      <c r="P1484" s="13"/>
    </row>
    <row r="1485" spans="16:16">
      <c r="P1485" s="13"/>
    </row>
    <row r="1486" spans="16:16">
      <c r="P1486" s="13"/>
    </row>
    <row r="1487" spans="16:16">
      <c r="P1487" s="13"/>
    </row>
    <row r="1488" spans="16:16">
      <c r="P1488" s="13"/>
    </row>
    <row r="1489" spans="16:16">
      <c r="P1489" s="13"/>
    </row>
    <row r="1490" spans="16:16">
      <c r="P1490" s="13"/>
    </row>
    <row r="1491" spans="16:16">
      <c r="P1491" s="13"/>
    </row>
    <row r="1492" spans="16:16">
      <c r="P1492" s="13"/>
    </row>
    <row r="1493" spans="16:16">
      <c r="P1493" s="13"/>
    </row>
    <row r="1494" spans="16:16">
      <c r="P1494" s="13"/>
    </row>
    <row r="1495" spans="16:16">
      <c r="P1495" s="13"/>
    </row>
    <row r="1496" spans="16:16">
      <c r="P1496" s="13"/>
    </row>
    <row r="1497" spans="16:16">
      <c r="P1497" s="13"/>
    </row>
    <row r="1498" spans="16:16">
      <c r="P1498" s="13"/>
    </row>
    <row r="1499" spans="16:16">
      <c r="P1499" s="13"/>
    </row>
    <row r="1500" spans="16:16">
      <c r="P1500" s="13"/>
    </row>
    <row r="1501" spans="16:16">
      <c r="P1501" s="13"/>
    </row>
    <row r="1502" spans="16:16">
      <c r="P1502" s="13"/>
    </row>
    <row r="1503" spans="16:16">
      <c r="P1503" s="13"/>
    </row>
    <row r="1504" spans="16:16">
      <c r="P1504" s="13"/>
    </row>
    <row r="1505" spans="16:16">
      <c r="P1505" s="13"/>
    </row>
    <row r="1506" spans="16:16">
      <c r="P1506" s="13"/>
    </row>
    <row r="1507" spans="16:16">
      <c r="P1507" s="13"/>
    </row>
    <row r="1508" spans="16:16">
      <c r="P1508" s="13"/>
    </row>
    <row r="1509" spans="16:16">
      <c r="P1509" s="13"/>
    </row>
    <row r="1510" spans="16:16">
      <c r="P1510" s="13"/>
    </row>
    <row r="1511" spans="16:16">
      <c r="P1511" s="13"/>
    </row>
    <row r="1512" spans="16:16">
      <c r="P1512" s="13"/>
    </row>
    <row r="1513" spans="16:16">
      <c r="P1513" s="13"/>
    </row>
    <row r="1514" spans="16:16">
      <c r="P1514" s="13"/>
    </row>
    <row r="1515" spans="16:16">
      <c r="P1515" s="13"/>
    </row>
    <row r="1516" spans="16:16">
      <c r="P1516" s="13"/>
    </row>
    <row r="1517" spans="16:16">
      <c r="P1517" s="13"/>
    </row>
    <row r="1518" spans="16:16">
      <c r="P1518" s="13"/>
    </row>
    <row r="1519" spans="16:16">
      <c r="P1519" s="13"/>
    </row>
    <row r="1520" spans="16:16">
      <c r="P1520" s="13"/>
    </row>
    <row r="1521" spans="16:16">
      <c r="P1521" s="13"/>
    </row>
    <row r="1522" spans="16:16">
      <c r="P1522" s="13"/>
    </row>
    <row r="1523" spans="16:16">
      <c r="P1523" s="13"/>
    </row>
    <row r="1524" spans="16:16">
      <c r="P1524" s="13"/>
    </row>
    <row r="1525" spans="16:16">
      <c r="P1525" s="13"/>
    </row>
    <row r="1526" spans="16:16">
      <c r="P1526" s="13"/>
    </row>
    <row r="1527" spans="16:16">
      <c r="P1527" s="13"/>
    </row>
    <row r="1528" spans="16:16">
      <c r="P1528" s="13"/>
    </row>
    <row r="1529" spans="16:16">
      <c r="P1529" s="13"/>
    </row>
    <row r="1530" spans="16:16">
      <c r="P1530" s="13"/>
    </row>
    <row r="1531" spans="16:16">
      <c r="P1531" s="13"/>
    </row>
    <row r="1532" spans="16:16">
      <c r="P1532" s="13"/>
    </row>
    <row r="1533" spans="16:16">
      <c r="P1533" s="13"/>
    </row>
    <row r="1534" spans="16:16">
      <c r="P1534" s="13"/>
    </row>
    <row r="1535" spans="16:16">
      <c r="P1535" s="13"/>
    </row>
    <row r="1536" spans="16:16">
      <c r="P1536" s="13"/>
    </row>
    <row r="1537" spans="16:16">
      <c r="P1537" s="13"/>
    </row>
    <row r="1538" spans="16:16">
      <c r="P1538" s="13"/>
    </row>
    <row r="1539" spans="16:16">
      <c r="P1539" s="13"/>
    </row>
    <row r="1540" spans="16:16">
      <c r="P1540" s="13"/>
    </row>
    <row r="1541" spans="16:16">
      <c r="P1541" s="13"/>
    </row>
    <row r="1542" spans="16:16">
      <c r="P1542" s="13"/>
    </row>
    <row r="1543" spans="16:16">
      <c r="P1543" s="13"/>
    </row>
    <row r="1544" spans="16:16">
      <c r="P1544" s="13"/>
    </row>
    <row r="1545" spans="16:16">
      <c r="P1545" s="13"/>
    </row>
    <row r="1546" spans="16:16">
      <c r="P1546" s="13"/>
    </row>
    <row r="1547" spans="16:16">
      <c r="P1547" s="13"/>
    </row>
    <row r="1548" spans="16:16">
      <c r="P1548" s="13"/>
    </row>
    <row r="1549" spans="16:16">
      <c r="P1549" s="13"/>
    </row>
    <row r="1550" spans="16:16">
      <c r="P1550" s="13"/>
    </row>
    <row r="1551" spans="16:16">
      <c r="P1551" s="13"/>
    </row>
    <row r="1552" spans="16:16">
      <c r="P1552" s="13"/>
    </row>
    <row r="1553" spans="16:16">
      <c r="P1553" s="13"/>
    </row>
    <row r="1554" spans="16:16">
      <c r="P1554" s="13"/>
    </row>
    <row r="1555" spans="16:16">
      <c r="P1555" s="13"/>
    </row>
    <row r="1556" spans="16:16">
      <c r="P1556" s="13"/>
    </row>
    <row r="1557" spans="16:16">
      <c r="P1557" s="13"/>
    </row>
    <row r="1558" spans="16:16">
      <c r="P1558" s="13"/>
    </row>
    <row r="1559" spans="16:16">
      <c r="P1559" s="13"/>
    </row>
    <row r="1560" spans="16:16">
      <c r="P1560" s="13"/>
    </row>
    <row r="1561" spans="16:16">
      <c r="P1561" s="13"/>
    </row>
    <row r="1562" spans="16:16">
      <c r="P1562" s="13"/>
    </row>
    <row r="1563" spans="16:16">
      <c r="P1563" s="13"/>
    </row>
    <row r="1564" spans="16:16">
      <c r="P1564" s="13"/>
    </row>
    <row r="1565" spans="16:16">
      <c r="P1565" s="13"/>
    </row>
    <row r="1566" spans="16:16">
      <c r="P1566" s="13"/>
    </row>
    <row r="1567" spans="16:16">
      <c r="P1567" s="13"/>
    </row>
    <row r="1568" spans="16:16">
      <c r="P1568" s="13"/>
    </row>
    <row r="1569" spans="16:16">
      <c r="P1569" s="13"/>
    </row>
    <row r="1570" spans="16:16">
      <c r="P1570" s="13"/>
    </row>
    <row r="1571" spans="16:16">
      <c r="P1571" s="13"/>
    </row>
    <row r="1572" spans="16:16">
      <c r="P1572" s="13"/>
    </row>
    <row r="1573" spans="16:16">
      <c r="P1573" s="13"/>
    </row>
    <row r="1574" spans="16:16">
      <c r="P1574" s="13"/>
    </row>
    <row r="1575" spans="16:16">
      <c r="P1575" s="13"/>
    </row>
    <row r="1576" spans="16:16">
      <c r="P1576" s="13"/>
    </row>
    <row r="1577" spans="16:16">
      <c r="P1577" s="13"/>
    </row>
    <row r="1578" spans="16:16">
      <c r="P1578" s="13"/>
    </row>
    <row r="1579" spans="16:16">
      <c r="P1579" s="13"/>
    </row>
    <row r="1580" spans="16:16">
      <c r="P1580" s="13"/>
    </row>
    <row r="1581" spans="16:16">
      <c r="P1581" s="13"/>
    </row>
    <row r="1582" spans="16:16">
      <c r="P1582" s="13"/>
    </row>
    <row r="1583" spans="16:16">
      <c r="P1583" s="13"/>
    </row>
    <row r="1584" spans="16:16">
      <c r="P1584" s="13"/>
    </row>
    <row r="1585" spans="16:16">
      <c r="P1585" s="13"/>
    </row>
    <row r="1586" spans="16:16">
      <c r="P1586" s="13"/>
    </row>
    <row r="1587" spans="16:16">
      <c r="P1587" s="13"/>
    </row>
    <row r="1588" spans="16:16">
      <c r="P1588" s="13"/>
    </row>
    <row r="1589" spans="16:16">
      <c r="P1589" s="13"/>
    </row>
    <row r="1590" spans="16:16">
      <c r="P1590" s="13"/>
    </row>
    <row r="1591" spans="16:16">
      <c r="P1591" s="13"/>
    </row>
    <row r="1592" spans="16:16">
      <c r="P1592" s="13"/>
    </row>
    <row r="1593" spans="16:16">
      <c r="P1593" s="13"/>
    </row>
    <row r="1594" spans="16:16">
      <c r="P1594" s="13"/>
    </row>
    <row r="1595" spans="16:16">
      <c r="P1595" s="13"/>
    </row>
    <row r="1596" spans="16:16">
      <c r="P1596" s="13"/>
    </row>
    <row r="1597" spans="16:16">
      <c r="P1597" s="13"/>
    </row>
    <row r="1598" spans="16:16">
      <c r="P1598" s="13"/>
    </row>
    <row r="1599" spans="16:16">
      <c r="P1599" s="13"/>
    </row>
    <row r="1600" spans="16:16">
      <c r="P1600" s="13"/>
    </row>
    <row r="1601" spans="16:16">
      <c r="P1601" s="13"/>
    </row>
    <row r="1602" spans="16:16">
      <c r="P1602" s="13"/>
    </row>
    <row r="1603" spans="16:16">
      <c r="P1603" s="13"/>
    </row>
    <row r="1604" spans="16:16">
      <c r="P1604" s="13"/>
    </row>
    <row r="1605" spans="16:16">
      <c r="P1605" s="13"/>
    </row>
    <row r="1606" spans="16:16">
      <c r="P1606" s="13"/>
    </row>
    <row r="1607" spans="16:16">
      <c r="P1607" s="13"/>
    </row>
    <row r="1608" spans="16:16">
      <c r="P1608" s="13"/>
    </row>
    <row r="1609" spans="16:16">
      <c r="P1609" s="13"/>
    </row>
    <row r="1610" spans="16:16">
      <c r="P1610" s="13"/>
    </row>
    <row r="1611" spans="16:16">
      <c r="P1611" s="13"/>
    </row>
    <row r="1612" spans="16:16">
      <c r="P1612" s="13"/>
    </row>
    <row r="1613" spans="16:16">
      <c r="P1613" s="13"/>
    </row>
    <row r="1614" spans="16:16">
      <c r="P1614" s="13"/>
    </row>
    <row r="1615" spans="16:16">
      <c r="P1615" s="13"/>
    </row>
    <row r="1616" spans="16:16">
      <c r="P1616" s="13"/>
    </row>
    <row r="1617" spans="16:16">
      <c r="P1617" s="13"/>
    </row>
    <row r="1618" spans="16:16">
      <c r="P1618" s="13"/>
    </row>
    <row r="1619" spans="16:16">
      <c r="P1619" s="13"/>
    </row>
    <row r="1620" spans="16:16">
      <c r="P1620" s="13"/>
    </row>
    <row r="1621" spans="16:16">
      <c r="P1621" s="13"/>
    </row>
    <row r="1622" spans="16:16">
      <c r="P1622" s="13"/>
    </row>
    <row r="1623" spans="16:16">
      <c r="P1623" s="13"/>
    </row>
    <row r="1624" spans="16:16">
      <c r="P1624" s="13"/>
    </row>
    <row r="1625" spans="16:16">
      <c r="P1625" s="13"/>
    </row>
    <row r="1626" spans="16:16">
      <c r="P1626" s="13"/>
    </row>
    <row r="1627" spans="16:16">
      <c r="P1627" s="13"/>
    </row>
    <row r="1628" spans="16:16">
      <c r="P1628" s="13"/>
    </row>
    <row r="1629" spans="16:16">
      <c r="P1629" s="13"/>
    </row>
    <row r="1630" spans="16:16">
      <c r="P1630" s="13"/>
    </row>
    <row r="1631" spans="16:16">
      <c r="P1631" s="13"/>
    </row>
    <row r="1632" spans="16:16">
      <c r="P1632" s="13"/>
    </row>
    <row r="1633" spans="16:16">
      <c r="P1633" s="13"/>
    </row>
    <row r="1634" spans="16:16">
      <c r="P1634" s="13"/>
    </row>
    <row r="1635" spans="16:16">
      <c r="P1635" s="13"/>
    </row>
    <row r="1636" spans="16:16">
      <c r="P1636" s="13"/>
    </row>
    <row r="1637" spans="16:16">
      <c r="P1637" s="13"/>
    </row>
    <row r="1638" spans="16:16">
      <c r="P1638" s="13"/>
    </row>
    <row r="1639" spans="16:16">
      <c r="P1639" s="13"/>
    </row>
    <row r="1640" spans="16:16">
      <c r="P1640" s="13"/>
    </row>
    <row r="1641" spans="16:16">
      <c r="P1641" s="13"/>
    </row>
    <row r="1642" spans="16:16">
      <c r="P1642" s="13"/>
    </row>
    <row r="1643" spans="16:16">
      <c r="P1643" s="13"/>
    </row>
    <row r="1644" spans="16:16">
      <c r="P1644" s="13"/>
    </row>
    <row r="1645" spans="16:16">
      <c r="P1645" s="13"/>
    </row>
    <row r="1646" spans="16:16">
      <c r="P1646" s="13"/>
    </row>
    <row r="1647" spans="16:16">
      <c r="P1647" s="13"/>
    </row>
    <row r="1648" spans="16:16">
      <c r="P1648" s="13"/>
    </row>
    <row r="1649" spans="16:16">
      <c r="P1649" s="13"/>
    </row>
    <row r="1650" spans="16:16">
      <c r="P1650" s="13"/>
    </row>
    <row r="1651" spans="16:16">
      <c r="P1651" s="13"/>
    </row>
    <row r="1652" spans="16:16">
      <c r="P1652" s="13"/>
    </row>
    <row r="1653" spans="16:16">
      <c r="P1653" s="13"/>
    </row>
    <row r="1654" spans="16:16">
      <c r="P1654" s="13"/>
    </row>
    <row r="1655" spans="16:16">
      <c r="P1655" s="13"/>
    </row>
    <row r="1656" spans="16:16">
      <c r="P1656" s="13"/>
    </row>
    <row r="1657" spans="16:16">
      <c r="P1657" s="13"/>
    </row>
    <row r="1658" spans="16:16">
      <c r="P1658" s="13"/>
    </row>
    <row r="1659" spans="16:16">
      <c r="P1659" s="13"/>
    </row>
    <row r="1660" spans="16:16">
      <c r="P1660" s="13"/>
    </row>
    <row r="1661" spans="16:16">
      <c r="P1661" s="13"/>
    </row>
    <row r="1662" spans="16:16">
      <c r="P1662" s="13"/>
    </row>
    <row r="1663" spans="16:16">
      <c r="P1663" s="13"/>
    </row>
    <row r="1664" spans="16:16">
      <c r="P1664" s="13"/>
    </row>
    <row r="1665" spans="16:16">
      <c r="P1665" s="13"/>
    </row>
    <row r="1666" spans="16:16">
      <c r="P1666" s="13"/>
    </row>
    <row r="1667" spans="16:16">
      <c r="P1667" s="13"/>
    </row>
    <row r="1668" spans="16:16">
      <c r="P1668" s="13"/>
    </row>
    <row r="1669" spans="16:16">
      <c r="P1669" s="13"/>
    </row>
    <row r="1670" spans="16:16">
      <c r="P1670" s="13"/>
    </row>
    <row r="1671" spans="16:16">
      <c r="P1671" s="13"/>
    </row>
    <row r="1672" spans="16:16">
      <c r="P1672" s="13"/>
    </row>
    <row r="1673" spans="16:16">
      <c r="P1673" s="13"/>
    </row>
    <row r="1674" spans="16:16">
      <c r="P1674" s="13"/>
    </row>
    <row r="1675" spans="16:16">
      <c r="P1675" s="13"/>
    </row>
    <row r="1676" spans="16:16">
      <c r="P1676" s="13"/>
    </row>
    <row r="1677" spans="16:16">
      <c r="P1677" s="13"/>
    </row>
    <row r="1678" spans="16:16">
      <c r="P1678" s="13"/>
    </row>
    <row r="1679" spans="16:16">
      <c r="P1679" s="13"/>
    </row>
    <row r="1680" spans="16:16">
      <c r="P1680" s="13"/>
    </row>
    <row r="1681" spans="16:16">
      <c r="P1681" s="13"/>
    </row>
    <row r="1682" spans="16:16">
      <c r="P1682" s="13"/>
    </row>
    <row r="1683" spans="16:16">
      <c r="P1683" s="13"/>
    </row>
    <row r="1684" spans="16:16">
      <c r="P1684" s="13"/>
    </row>
    <row r="1685" spans="16:16">
      <c r="P1685" s="13"/>
    </row>
    <row r="1686" spans="16:16">
      <c r="P1686" s="13"/>
    </row>
    <row r="1687" spans="16:16">
      <c r="P1687" s="13"/>
    </row>
    <row r="1688" spans="16:16">
      <c r="P1688" s="13"/>
    </row>
    <row r="1689" spans="16:16">
      <c r="P1689" s="13"/>
    </row>
    <row r="1690" spans="16:16">
      <c r="P1690" s="13"/>
    </row>
    <row r="1691" spans="16:16">
      <c r="P1691" s="13"/>
    </row>
    <row r="1692" spans="16:16">
      <c r="P1692" s="13"/>
    </row>
    <row r="1693" spans="16:16">
      <c r="P1693" s="13"/>
    </row>
    <row r="1694" spans="16:16">
      <c r="P1694" s="13"/>
    </row>
    <row r="1695" spans="16:16">
      <c r="P1695" s="13"/>
    </row>
    <row r="1696" spans="16:16">
      <c r="P1696" s="13"/>
    </row>
    <row r="1697" spans="16:16">
      <c r="P1697" s="13"/>
    </row>
    <row r="1698" spans="16:16">
      <c r="P1698" s="13"/>
    </row>
    <row r="1699" spans="16:16">
      <c r="P1699" s="13"/>
    </row>
    <row r="1700" spans="16:16">
      <c r="P1700" s="13"/>
    </row>
    <row r="1701" spans="16:16">
      <c r="P1701" s="13"/>
    </row>
    <row r="1702" spans="16:16">
      <c r="P1702" s="13"/>
    </row>
    <row r="1703" spans="16:16">
      <c r="P1703" s="13"/>
    </row>
    <row r="1704" spans="16:16">
      <c r="P1704" s="13"/>
    </row>
    <row r="1705" spans="16:16">
      <c r="P1705" s="13"/>
    </row>
    <row r="1706" spans="16:16">
      <c r="P1706" s="13"/>
    </row>
    <row r="1707" spans="16:16">
      <c r="P1707" s="13"/>
    </row>
    <row r="1708" spans="16:16">
      <c r="P1708" s="13"/>
    </row>
    <row r="1709" spans="16:16">
      <c r="P1709" s="13"/>
    </row>
    <row r="1710" spans="16:16">
      <c r="P1710" s="13"/>
    </row>
    <row r="1711" spans="16:16">
      <c r="P1711" s="13"/>
    </row>
    <row r="1712" spans="16:16">
      <c r="P1712" s="13"/>
    </row>
    <row r="1713" spans="16:16">
      <c r="P1713" s="13"/>
    </row>
    <row r="1714" spans="16:16">
      <c r="P1714" s="13"/>
    </row>
    <row r="1715" spans="16:16">
      <c r="P1715" s="13"/>
    </row>
    <row r="1716" spans="16:16">
      <c r="P1716" s="13"/>
    </row>
    <row r="1717" spans="16:16">
      <c r="P1717" s="13"/>
    </row>
    <row r="1718" spans="16:16">
      <c r="P1718" s="13"/>
    </row>
    <row r="1719" spans="16:16">
      <c r="P1719" s="13"/>
    </row>
    <row r="1720" spans="16:16">
      <c r="P1720" s="13"/>
    </row>
    <row r="1721" spans="16:16">
      <c r="P1721" s="13"/>
    </row>
    <row r="1722" spans="16:16">
      <c r="P1722" s="13"/>
    </row>
    <row r="1723" spans="16:16">
      <c r="P1723" s="13"/>
    </row>
    <row r="1724" spans="16:16">
      <c r="P1724" s="13"/>
    </row>
    <row r="1725" spans="16:16">
      <c r="P1725" s="13"/>
    </row>
    <row r="1726" spans="16:16">
      <c r="P1726" s="13"/>
    </row>
    <row r="1727" spans="16:16">
      <c r="P1727" s="13"/>
    </row>
    <row r="1728" spans="16:16">
      <c r="P1728" s="13"/>
    </row>
    <row r="1729" spans="16:16">
      <c r="P1729" s="13"/>
    </row>
    <row r="1730" spans="16:16">
      <c r="P1730" s="13"/>
    </row>
    <row r="1731" spans="16:16">
      <c r="P1731" s="13"/>
    </row>
    <row r="1732" spans="16:16">
      <c r="P1732" s="13"/>
    </row>
    <row r="1733" spans="16:16">
      <c r="P1733" s="13"/>
    </row>
    <row r="1734" spans="16:16">
      <c r="P1734" s="13"/>
    </row>
    <row r="1735" spans="16:16">
      <c r="P1735" s="13"/>
    </row>
    <row r="1736" spans="16:16">
      <c r="P1736" s="13"/>
    </row>
    <row r="1737" spans="16:16">
      <c r="P1737" s="13"/>
    </row>
    <row r="1738" spans="16:16">
      <c r="P1738" s="13"/>
    </row>
    <row r="1739" spans="16:16">
      <c r="P1739" s="13"/>
    </row>
    <row r="1740" spans="16:16">
      <c r="P1740" s="13"/>
    </row>
    <row r="1741" spans="16:16">
      <c r="P1741" s="13"/>
    </row>
    <row r="1742" spans="16:16">
      <c r="P1742" s="13"/>
    </row>
    <row r="1743" spans="16:16">
      <c r="P1743" s="13"/>
    </row>
    <row r="1744" spans="16:16">
      <c r="P1744" s="13"/>
    </row>
    <row r="1745" spans="16:16">
      <c r="P1745" s="13"/>
    </row>
    <row r="1746" spans="16:16">
      <c r="P1746" s="13"/>
    </row>
    <row r="1747" spans="16:16">
      <c r="P1747" s="13"/>
    </row>
    <row r="1748" spans="16:16">
      <c r="P1748" s="13"/>
    </row>
    <row r="1749" spans="16:16">
      <c r="P1749" s="13"/>
    </row>
    <row r="1750" spans="16:16">
      <c r="P1750" s="13"/>
    </row>
    <row r="1751" spans="16:16">
      <c r="P1751" s="13"/>
    </row>
    <row r="1752" spans="16:16">
      <c r="P1752" s="13"/>
    </row>
    <row r="1753" spans="16:16">
      <c r="P1753" s="13"/>
    </row>
    <row r="1754" spans="16:16">
      <c r="P1754" s="13"/>
    </row>
    <row r="1755" spans="16:16">
      <c r="P1755" s="13"/>
    </row>
    <row r="1756" spans="16:16">
      <c r="P1756" s="13"/>
    </row>
    <row r="1757" spans="16:16">
      <c r="P1757" s="13"/>
    </row>
    <row r="1758" spans="16:16">
      <c r="P1758" s="13"/>
    </row>
    <row r="1759" spans="16:16">
      <c r="P1759" s="13"/>
    </row>
    <row r="1760" spans="16:16">
      <c r="P1760" s="13"/>
    </row>
    <row r="1761" spans="16:16">
      <c r="P1761" s="13"/>
    </row>
    <row r="1762" spans="16:16">
      <c r="P1762" s="13"/>
    </row>
    <row r="1763" spans="16:16">
      <c r="P1763" s="13"/>
    </row>
    <row r="1764" spans="16:16">
      <c r="P1764" s="13"/>
    </row>
    <row r="1765" spans="16:16">
      <c r="P1765" s="13"/>
    </row>
    <row r="1766" spans="16:16">
      <c r="P1766" s="13"/>
    </row>
    <row r="1767" spans="16:16">
      <c r="P1767" s="13"/>
    </row>
    <row r="1768" spans="16:16">
      <c r="P1768" s="13"/>
    </row>
    <row r="1769" spans="16:16">
      <c r="P1769" s="13"/>
    </row>
    <row r="1770" spans="16:16">
      <c r="P1770" s="13"/>
    </row>
    <row r="1771" spans="16:16">
      <c r="P1771" s="13"/>
    </row>
    <row r="1772" spans="16:16">
      <c r="P1772" s="13"/>
    </row>
    <row r="1773" spans="16:16">
      <c r="P1773" s="13"/>
    </row>
    <row r="1774" spans="16:16">
      <c r="P1774" s="13"/>
    </row>
    <row r="1775" spans="16:16">
      <c r="P1775" s="13"/>
    </row>
    <row r="1776" spans="16:16">
      <c r="P1776" s="13"/>
    </row>
    <row r="1777" spans="16:16">
      <c r="P1777" s="13"/>
    </row>
    <row r="1778" spans="16:16">
      <c r="P1778" s="13"/>
    </row>
    <row r="1779" spans="16:16">
      <c r="P1779" s="13"/>
    </row>
    <row r="1780" spans="16:16">
      <c r="P1780" s="13"/>
    </row>
    <row r="1781" spans="16:16">
      <c r="P1781" s="13"/>
    </row>
    <row r="1782" spans="16:16">
      <c r="P1782" s="13"/>
    </row>
    <row r="1783" spans="16:16">
      <c r="P1783" s="13"/>
    </row>
    <row r="1784" spans="16:16">
      <c r="P1784" s="13"/>
    </row>
    <row r="1785" spans="16:16">
      <c r="P1785" s="13"/>
    </row>
    <row r="1786" spans="16:16">
      <c r="P1786" s="13"/>
    </row>
    <row r="1787" spans="16:16">
      <c r="P1787" s="13"/>
    </row>
    <row r="1788" spans="16:16">
      <c r="P1788" s="13"/>
    </row>
    <row r="1789" spans="16:16">
      <c r="P1789" s="13"/>
    </row>
    <row r="1790" spans="16:16">
      <c r="P1790" s="13"/>
    </row>
    <row r="1791" spans="16:16">
      <c r="P1791" s="13"/>
    </row>
    <row r="1792" spans="16:16">
      <c r="P1792" s="13"/>
    </row>
    <row r="1793" spans="16:16">
      <c r="P1793" s="13"/>
    </row>
    <row r="1794" spans="16:16">
      <c r="P1794" s="13"/>
    </row>
    <row r="1795" spans="16:16">
      <c r="P1795" s="13"/>
    </row>
    <row r="1796" spans="16:16">
      <c r="P1796" s="13"/>
    </row>
    <row r="1797" spans="16:16">
      <c r="P1797" s="13"/>
    </row>
    <row r="1798" spans="16:16">
      <c r="P1798" s="13"/>
    </row>
    <row r="1799" spans="16:16">
      <c r="P1799" s="13"/>
    </row>
    <row r="1800" spans="16:16">
      <c r="P1800" s="13"/>
    </row>
    <row r="1801" spans="16:16">
      <c r="P1801" s="13"/>
    </row>
    <row r="1802" spans="16:16">
      <c r="P1802" s="13"/>
    </row>
    <row r="1803" spans="16:16">
      <c r="P1803" s="13"/>
    </row>
    <row r="1804" spans="16:16">
      <c r="P1804" s="13"/>
    </row>
    <row r="1805" spans="16:16">
      <c r="P1805" s="13"/>
    </row>
    <row r="1806" spans="16:16">
      <c r="P1806" s="13"/>
    </row>
    <row r="1807" spans="16:16">
      <c r="P1807" s="13"/>
    </row>
    <row r="1808" spans="16:16">
      <c r="P1808" s="13"/>
    </row>
    <row r="1809" spans="16:16">
      <c r="P1809" s="13"/>
    </row>
    <row r="1810" spans="16:16">
      <c r="P1810" s="13"/>
    </row>
    <row r="1811" spans="16:16">
      <c r="P1811" s="13"/>
    </row>
    <row r="1812" spans="16:16">
      <c r="P1812" s="13"/>
    </row>
    <row r="1813" spans="16:16">
      <c r="P1813" s="13"/>
    </row>
    <row r="1814" spans="16:16">
      <c r="P1814" s="13"/>
    </row>
    <row r="1815" spans="16:16">
      <c r="P1815" s="13"/>
    </row>
    <row r="1816" spans="16:16">
      <c r="P1816" s="13"/>
    </row>
    <row r="1817" spans="16:16">
      <c r="P1817" s="13"/>
    </row>
    <row r="1818" spans="16:16">
      <c r="P1818" s="13"/>
    </row>
    <row r="1819" spans="16:16">
      <c r="P1819" s="13"/>
    </row>
    <row r="1820" spans="16:16">
      <c r="P1820" s="13"/>
    </row>
    <row r="1821" spans="16:16">
      <c r="P1821" s="13"/>
    </row>
    <row r="1822" spans="16:16">
      <c r="P1822" s="13"/>
    </row>
    <row r="1823" spans="16:16">
      <c r="P1823" s="13"/>
    </row>
    <row r="1824" spans="16:16">
      <c r="P1824" s="13"/>
    </row>
    <row r="1825" spans="16:16">
      <c r="P1825" s="13"/>
    </row>
    <row r="1826" spans="16:16">
      <c r="P1826" s="13"/>
    </row>
    <row r="1827" spans="16:16">
      <c r="P1827" s="13"/>
    </row>
    <row r="1828" spans="16:16">
      <c r="P1828" s="13"/>
    </row>
    <row r="1829" spans="16:16">
      <c r="P1829" s="13"/>
    </row>
    <row r="1830" spans="16:16">
      <c r="P1830" s="13"/>
    </row>
    <row r="1831" spans="16:16">
      <c r="P1831" s="13"/>
    </row>
    <row r="1832" spans="16:16">
      <c r="P1832" s="13"/>
    </row>
    <row r="1833" spans="16:16">
      <c r="P1833" s="13"/>
    </row>
    <row r="1834" spans="16:16">
      <c r="P1834" s="13"/>
    </row>
    <row r="1835" spans="16:16">
      <c r="P1835" s="13"/>
    </row>
    <row r="1836" spans="16:16">
      <c r="P1836" s="13"/>
    </row>
    <row r="1837" spans="16:16">
      <c r="P1837" s="13"/>
    </row>
    <row r="1838" spans="16:16">
      <c r="P1838" s="13"/>
    </row>
    <row r="1839" spans="16:16">
      <c r="P1839" s="13"/>
    </row>
    <row r="1840" spans="16:16">
      <c r="P1840" s="13"/>
    </row>
    <row r="1841" spans="16:16">
      <c r="P1841" s="13"/>
    </row>
    <row r="1842" spans="16:16">
      <c r="P1842" s="13"/>
    </row>
    <row r="1843" spans="16:16">
      <c r="P1843" s="13"/>
    </row>
    <row r="1844" spans="16:16">
      <c r="P1844" s="13"/>
    </row>
    <row r="1845" spans="16:16">
      <c r="P1845" s="13"/>
    </row>
    <row r="1846" spans="16:16">
      <c r="P1846" s="13"/>
    </row>
    <row r="1847" spans="16:16">
      <c r="P1847" s="13"/>
    </row>
    <row r="1848" spans="16:16">
      <c r="P1848" s="13"/>
    </row>
    <row r="1849" spans="16:16">
      <c r="P1849" s="13"/>
    </row>
    <row r="1850" spans="16:16">
      <c r="P1850" s="13"/>
    </row>
    <row r="1851" spans="16:16">
      <c r="P1851" s="13"/>
    </row>
    <row r="1852" spans="16:16">
      <c r="P1852" s="13"/>
    </row>
    <row r="1853" spans="16:16">
      <c r="P1853" s="13"/>
    </row>
    <row r="1854" spans="16:16">
      <c r="P1854" s="13"/>
    </row>
    <row r="1855" spans="16:16">
      <c r="P1855" s="13"/>
    </row>
    <row r="1856" spans="16:16">
      <c r="P1856" s="13"/>
    </row>
    <row r="1857" spans="16:16">
      <c r="P1857" s="13"/>
    </row>
    <row r="1858" spans="16:16">
      <c r="P1858" s="13"/>
    </row>
    <row r="1859" spans="16:16">
      <c r="P1859" s="13"/>
    </row>
    <row r="1860" spans="16:16">
      <c r="P1860" s="13"/>
    </row>
    <row r="1861" spans="16:16">
      <c r="P1861" s="13"/>
    </row>
    <row r="1862" spans="16:16">
      <c r="P1862" s="13"/>
    </row>
    <row r="1863" spans="16:16">
      <c r="P1863" s="13"/>
    </row>
    <row r="1864" spans="16:16">
      <c r="P1864" s="13"/>
    </row>
    <row r="1865" spans="16:16">
      <c r="P1865" s="13"/>
    </row>
    <row r="1866" spans="16:16">
      <c r="P1866" s="13"/>
    </row>
    <row r="1867" spans="16:16">
      <c r="P1867" s="13"/>
    </row>
    <row r="1868" spans="16:16">
      <c r="P1868" s="13"/>
    </row>
    <row r="1869" spans="16:16">
      <c r="P1869" s="13"/>
    </row>
    <row r="1870" spans="16:16">
      <c r="P1870" s="13"/>
    </row>
    <row r="1871" spans="16:16">
      <c r="P1871" s="13"/>
    </row>
    <row r="1872" spans="16:16">
      <c r="P1872" s="13"/>
    </row>
    <row r="1873" spans="16:16">
      <c r="P1873" s="13"/>
    </row>
    <row r="1874" spans="16:16">
      <c r="P1874" s="13"/>
    </row>
    <row r="1875" spans="16:16">
      <c r="P1875" s="13"/>
    </row>
    <row r="1876" spans="16:16">
      <c r="P1876" s="13"/>
    </row>
    <row r="1877" spans="16:16">
      <c r="P1877" s="13"/>
    </row>
    <row r="1878" spans="16:16">
      <c r="P1878" s="13"/>
    </row>
    <row r="1879" spans="16:16">
      <c r="P1879" s="13"/>
    </row>
    <row r="1880" spans="16:16">
      <c r="P1880" s="13"/>
    </row>
    <row r="1881" spans="16:16">
      <c r="P1881" s="13"/>
    </row>
    <row r="1882" spans="16:16">
      <c r="P1882" s="13"/>
    </row>
    <row r="1883" spans="16:16">
      <c r="P1883" s="13"/>
    </row>
    <row r="1884" spans="16:16">
      <c r="P1884" s="13"/>
    </row>
    <row r="1885" spans="16:16">
      <c r="P1885" s="13"/>
    </row>
    <row r="1886" spans="16:16">
      <c r="P1886" s="13"/>
    </row>
    <row r="1887" spans="16:16">
      <c r="P1887" s="13"/>
    </row>
    <row r="1888" spans="16:16">
      <c r="P1888" s="13"/>
    </row>
    <row r="1889" spans="16:16">
      <c r="P1889" s="13"/>
    </row>
    <row r="1890" spans="16:16">
      <c r="P1890" s="13"/>
    </row>
    <row r="1891" spans="16:16">
      <c r="P1891" s="13"/>
    </row>
    <row r="1892" spans="16:16">
      <c r="P1892" s="13"/>
    </row>
    <row r="1893" spans="16:16">
      <c r="P1893" s="13"/>
    </row>
    <row r="1894" spans="16:16">
      <c r="P1894" s="13"/>
    </row>
    <row r="1895" spans="16:16">
      <c r="P1895" s="13"/>
    </row>
    <row r="1896" spans="16:16">
      <c r="P1896" s="13"/>
    </row>
    <row r="1897" spans="16:16">
      <c r="P1897" s="13"/>
    </row>
    <row r="1898" spans="16:16">
      <c r="P1898" s="13"/>
    </row>
    <row r="1899" spans="16:16">
      <c r="P1899" s="13"/>
    </row>
    <row r="1900" spans="16:16">
      <c r="P1900" s="13"/>
    </row>
    <row r="1901" spans="16:16">
      <c r="P1901" s="13"/>
    </row>
    <row r="1902" spans="16:16">
      <c r="P1902" s="13"/>
    </row>
    <row r="1903" spans="16:16">
      <c r="P1903" s="13"/>
    </row>
    <row r="1904" spans="16:16">
      <c r="P1904" s="13"/>
    </row>
    <row r="1905" spans="16:16">
      <c r="P1905" s="13"/>
    </row>
    <row r="1906" spans="16:16">
      <c r="P1906" s="13"/>
    </row>
    <row r="1907" spans="16:16">
      <c r="P1907" s="13"/>
    </row>
    <row r="1908" spans="16:16">
      <c r="P1908" s="13"/>
    </row>
    <row r="1909" spans="16:16">
      <c r="P1909" s="13"/>
    </row>
    <row r="1910" spans="16:16">
      <c r="P1910" s="13"/>
    </row>
    <row r="1911" spans="16:16">
      <c r="P1911" s="13"/>
    </row>
    <row r="1912" spans="16:16">
      <c r="P1912" s="13"/>
    </row>
    <row r="1913" spans="16:16">
      <c r="P1913" s="13"/>
    </row>
    <row r="1914" spans="16:16">
      <c r="P1914" s="13"/>
    </row>
    <row r="1915" spans="16:16">
      <c r="P1915" s="13"/>
    </row>
    <row r="1916" spans="16:16">
      <c r="P1916" s="13"/>
    </row>
    <row r="1917" spans="16:16">
      <c r="P1917" s="13"/>
    </row>
    <row r="1918" spans="16:16">
      <c r="P1918" s="13"/>
    </row>
    <row r="1919" spans="16:16">
      <c r="P1919" s="13"/>
    </row>
    <row r="1920" spans="16:16">
      <c r="P1920" s="13"/>
    </row>
    <row r="1921" spans="16:16">
      <c r="P1921" s="13"/>
    </row>
    <row r="1922" spans="16:16">
      <c r="P1922" s="13"/>
    </row>
    <row r="1923" spans="16:16">
      <c r="P1923" s="13"/>
    </row>
    <row r="1924" spans="16:16">
      <c r="P1924" s="13"/>
    </row>
    <row r="1925" spans="16:16">
      <c r="P1925" s="13"/>
    </row>
    <row r="1926" spans="16:16">
      <c r="P1926" s="13"/>
    </row>
    <row r="1927" spans="16:16">
      <c r="P1927" s="13"/>
    </row>
    <row r="1928" spans="16:16">
      <c r="P1928" s="13"/>
    </row>
    <row r="1929" spans="16:16">
      <c r="P1929" s="13"/>
    </row>
    <row r="1930" spans="16:16">
      <c r="P1930" s="13"/>
    </row>
    <row r="1931" spans="16:16">
      <c r="P1931" s="13"/>
    </row>
    <row r="1932" spans="16:16">
      <c r="P1932" s="13"/>
    </row>
    <row r="1933" spans="16:16">
      <c r="P1933" s="13"/>
    </row>
    <row r="1934" spans="16:16">
      <c r="P1934" s="13"/>
    </row>
    <row r="1935" spans="16:16">
      <c r="P1935" s="13"/>
    </row>
    <row r="1936" spans="16:16">
      <c r="P1936" s="13"/>
    </row>
    <row r="1937" spans="16:16">
      <c r="P1937" s="13"/>
    </row>
    <row r="1938" spans="16:16">
      <c r="P1938" s="13"/>
    </row>
    <row r="1939" spans="16:16">
      <c r="P1939" s="13"/>
    </row>
    <row r="1940" spans="16:16">
      <c r="P1940" s="13"/>
    </row>
    <row r="1941" spans="16:16">
      <c r="P1941" s="13"/>
    </row>
    <row r="1942" spans="16:16">
      <c r="P1942" s="13"/>
    </row>
    <row r="1943" spans="16:16">
      <c r="P1943" s="13"/>
    </row>
    <row r="1944" spans="16:16">
      <c r="P1944" s="13"/>
    </row>
    <row r="1945" spans="16:16">
      <c r="P1945" s="13"/>
    </row>
    <row r="1946" spans="16:16">
      <c r="P1946" s="13"/>
    </row>
    <row r="1947" spans="16:16">
      <c r="P1947" s="13"/>
    </row>
    <row r="1948" spans="16:16">
      <c r="P1948" s="13"/>
    </row>
    <row r="1949" spans="16:16">
      <c r="P1949" s="13"/>
    </row>
    <row r="1950" spans="16:16">
      <c r="P1950" s="13"/>
    </row>
    <row r="1951" spans="16:16">
      <c r="P1951" s="13"/>
    </row>
    <row r="1952" spans="16:16">
      <c r="P1952" s="13"/>
    </row>
    <row r="1953" spans="16:16">
      <c r="P1953" s="13"/>
    </row>
    <row r="1954" spans="16:16">
      <c r="P1954" s="13"/>
    </row>
    <row r="1955" spans="16:16">
      <c r="P1955" s="13"/>
    </row>
    <row r="1956" spans="16:16">
      <c r="P1956" s="13"/>
    </row>
    <row r="1957" spans="16:16">
      <c r="P1957" s="13"/>
    </row>
    <row r="1958" spans="16:16">
      <c r="P1958" s="13"/>
    </row>
    <row r="1959" spans="16:16">
      <c r="P1959" s="13"/>
    </row>
    <row r="1960" spans="16:16">
      <c r="P1960" s="13"/>
    </row>
    <row r="1961" spans="16:16">
      <c r="P1961" s="13"/>
    </row>
    <row r="1962" spans="16:16">
      <c r="P1962" s="13"/>
    </row>
    <row r="1963" spans="16:16">
      <c r="P1963" s="13"/>
    </row>
    <row r="1964" spans="16:16">
      <c r="P1964" s="13"/>
    </row>
    <row r="1965" spans="16:16">
      <c r="P1965" s="13"/>
    </row>
    <row r="1966" spans="16:16">
      <c r="P1966" s="13"/>
    </row>
    <row r="1967" spans="16:16">
      <c r="P1967" s="13"/>
    </row>
    <row r="1968" spans="16:16">
      <c r="P1968" s="13"/>
    </row>
    <row r="1969" spans="16:16">
      <c r="P1969" s="13"/>
    </row>
    <row r="1970" spans="16:16">
      <c r="P1970" s="13"/>
    </row>
    <row r="1971" spans="16:16">
      <c r="P1971" s="13"/>
    </row>
    <row r="1972" spans="16:16">
      <c r="P1972" s="13"/>
    </row>
    <row r="1973" spans="16:16">
      <c r="P1973" s="13"/>
    </row>
    <row r="1974" spans="16:16">
      <c r="P1974" s="13"/>
    </row>
    <row r="1975" spans="16:16">
      <c r="P1975" s="13"/>
    </row>
    <row r="1976" spans="16:16">
      <c r="P1976" s="13"/>
    </row>
    <row r="1977" spans="16:16">
      <c r="P1977" s="13"/>
    </row>
    <row r="1978" spans="16:16">
      <c r="P1978" s="13"/>
    </row>
    <row r="1979" spans="16:16">
      <c r="P1979" s="13"/>
    </row>
    <row r="1980" spans="16:16">
      <c r="P1980" s="13"/>
    </row>
    <row r="1981" spans="16:16">
      <c r="P1981" s="13"/>
    </row>
    <row r="1982" spans="16:16">
      <c r="P1982" s="13"/>
    </row>
    <row r="1983" spans="16:16">
      <c r="P1983" s="13"/>
    </row>
    <row r="1984" spans="16:16">
      <c r="P1984" s="13"/>
    </row>
    <row r="1985" spans="16:16">
      <c r="P1985" s="13"/>
    </row>
    <row r="1986" spans="16:16">
      <c r="P1986" s="13"/>
    </row>
    <row r="1987" spans="16:16">
      <c r="P1987" s="13"/>
    </row>
    <row r="1988" spans="16:16">
      <c r="P1988" s="13"/>
    </row>
    <row r="1989" spans="16:16">
      <c r="P1989" s="13"/>
    </row>
    <row r="1990" spans="16:16">
      <c r="P1990" s="13"/>
    </row>
    <row r="1991" spans="16:16">
      <c r="P1991" s="13"/>
    </row>
    <row r="1992" spans="16:16">
      <c r="P1992" s="13"/>
    </row>
    <row r="1993" spans="16:16">
      <c r="P1993" s="13"/>
    </row>
    <row r="1994" spans="16:16">
      <c r="P1994" s="13"/>
    </row>
    <row r="1995" spans="16:16">
      <c r="P1995" s="13"/>
    </row>
    <row r="1996" spans="16:16">
      <c r="P1996" s="13"/>
    </row>
    <row r="1997" spans="16:16">
      <c r="P1997" s="13"/>
    </row>
    <row r="1998" spans="16:16">
      <c r="P1998" s="13"/>
    </row>
    <row r="1999" spans="16:16">
      <c r="P1999" s="13"/>
    </row>
    <row r="2000" spans="16:16">
      <c r="P2000" s="13"/>
    </row>
    <row r="2001" spans="16:16">
      <c r="P2001" s="13"/>
    </row>
    <row r="2002" spans="16:16">
      <c r="P2002" s="13"/>
    </row>
    <row r="2003" spans="16:16">
      <c r="P2003" s="13"/>
    </row>
    <row r="2004" spans="16:16">
      <c r="P2004" s="13"/>
    </row>
    <row r="2005" spans="16:16">
      <c r="P2005" s="13"/>
    </row>
    <row r="2006" spans="16:16">
      <c r="P2006" s="13"/>
    </row>
    <row r="2007" spans="16:16">
      <c r="P2007" s="13"/>
    </row>
    <row r="2008" spans="16:16">
      <c r="P2008" s="13"/>
    </row>
    <row r="2009" spans="16:16">
      <c r="P2009" s="13"/>
    </row>
    <row r="2010" spans="16:16">
      <c r="P2010" s="13"/>
    </row>
    <row r="2011" spans="16:16">
      <c r="P2011" s="13"/>
    </row>
    <row r="2012" spans="16:16">
      <c r="P2012" s="13"/>
    </row>
    <row r="2013" spans="16:16">
      <c r="P2013" s="13"/>
    </row>
    <row r="2014" spans="16:16">
      <c r="P2014" s="13"/>
    </row>
    <row r="2015" spans="16:16">
      <c r="P2015" s="13"/>
    </row>
    <row r="2016" spans="16:16">
      <c r="P2016" s="13"/>
    </row>
    <row r="2017" spans="16:16">
      <c r="P2017" s="13"/>
    </row>
    <row r="2018" spans="16:16">
      <c r="P2018" s="13"/>
    </row>
    <row r="2019" spans="16:16">
      <c r="P2019" s="13"/>
    </row>
    <row r="2020" spans="16:16">
      <c r="P2020" s="13"/>
    </row>
    <row r="2021" spans="16:16">
      <c r="P2021" s="13"/>
    </row>
    <row r="2022" spans="16:16">
      <c r="P2022" s="13"/>
    </row>
    <row r="2023" spans="16:16">
      <c r="P2023" s="13"/>
    </row>
    <row r="2024" spans="16:16">
      <c r="P2024" s="13"/>
    </row>
    <row r="2025" spans="16:16">
      <c r="P2025" s="13"/>
    </row>
    <row r="2026" spans="16:16">
      <c r="P2026" s="13"/>
    </row>
    <row r="2027" spans="16:16">
      <c r="P2027" s="13"/>
    </row>
    <row r="2028" spans="16:16">
      <c r="P2028" s="13"/>
    </row>
    <row r="2029" spans="16:16">
      <c r="P2029" s="13"/>
    </row>
    <row r="2030" spans="16:16">
      <c r="P2030" s="13"/>
    </row>
    <row r="2031" spans="16:16">
      <c r="P2031" s="13"/>
    </row>
    <row r="2032" spans="16:16">
      <c r="P2032" s="13"/>
    </row>
    <row r="2033" spans="16:16">
      <c r="P2033" s="13"/>
    </row>
    <row r="2034" spans="16:16">
      <c r="P2034" s="13"/>
    </row>
    <row r="2035" spans="16:16">
      <c r="P2035" s="13"/>
    </row>
    <row r="2036" spans="16:16">
      <c r="P2036" s="13"/>
    </row>
    <row r="2037" spans="16:16">
      <c r="P2037" s="13"/>
    </row>
    <row r="2038" spans="16:16">
      <c r="P2038" s="13"/>
    </row>
    <row r="2039" spans="16:16">
      <c r="P2039" s="13"/>
    </row>
    <row r="2040" spans="16:16">
      <c r="P2040" s="13"/>
    </row>
    <row r="2041" spans="16:16">
      <c r="P2041" s="13"/>
    </row>
    <row r="2042" spans="16:16">
      <c r="P2042" s="13"/>
    </row>
    <row r="2043" spans="16:16">
      <c r="P2043" s="13"/>
    </row>
    <row r="2044" spans="16:16">
      <c r="P2044" s="13"/>
    </row>
    <row r="2045" spans="16:16">
      <c r="P2045" s="13"/>
    </row>
    <row r="2046" spans="16:16">
      <c r="P2046" s="13"/>
    </row>
    <row r="2047" spans="16:16">
      <c r="P2047" s="13"/>
    </row>
    <row r="2048" spans="16:16">
      <c r="P2048" s="13"/>
    </row>
    <row r="2049" spans="16:16">
      <c r="P2049" s="13"/>
    </row>
    <row r="2050" spans="16:16">
      <c r="P2050" s="13"/>
    </row>
    <row r="2051" spans="16:16">
      <c r="P2051" s="13"/>
    </row>
    <row r="2052" spans="16:16">
      <c r="P2052" s="13"/>
    </row>
    <row r="2053" spans="16:16">
      <c r="P2053" s="13"/>
    </row>
    <row r="2054" spans="16:16">
      <c r="P2054" s="13"/>
    </row>
    <row r="2055" spans="16:16">
      <c r="P2055" s="13"/>
    </row>
    <row r="2056" spans="16:16">
      <c r="P2056" s="13"/>
    </row>
    <row r="2057" spans="16:16">
      <c r="P2057" s="13"/>
    </row>
    <row r="2058" spans="16:16">
      <c r="P2058" s="13"/>
    </row>
    <row r="2059" spans="16:16">
      <c r="P2059" s="13"/>
    </row>
    <row r="2060" spans="16:16">
      <c r="P2060" s="13"/>
    </row>
    <row r="2061" spans="16:16">
      <c r="P2061" s="13"/>
    </row>
    <row r="2062" spans="16:16">
      <c r="P2062" s="13"/>
    </row>
    <row r="2063" spans="16:16">
      <c r="P2063" s="13"/>
    </row>
    <row r="2064" spans="16:16">
      <c r="P2064" s="13"/>
    </row>
    <row r="2065" spans="16:16">
      <c r="P2065" s="13"/>
    </row>
    <row r="2066" spans="16:16">
      <c r="P2066" s="13"/>
    </row>
    <row r="2067" spans="16:16">
      <c r="P2067" s="13"/>
    </row>
    <row r="2068" spans="16:16">
      <c r="P2068" s="13"/>
    </row>
    <row r="2069" spans="16:16">
      <c r="P2069" s="13"/>
    </row>
    <row r="2070" spans="16:16">
      <c r="P2070" s="13"/>
    </row>
    <row r="2071" spans="16:16">
      <c r="P2071" s="13"/>
    </row>
    <row r="2072" spans="16:16">
      <c r="P2072" s="13"/>
    </row>
    <row r="2073" spans="16:16">
      <c r="P2073" s="13"/>
    </row>
    <row r="2074" spans="16:16">
      <c r="P2074" s="13"/>
    </row>
    <row r="2075" spans="16:16">
      <c r="P2075" s="13"/>
    </row>
    <row r="2076" spans="16:16">
      <c r="P2076" s="13"/>
    </row>
    <row r="2077" spans="16:16">
      <c r="P2077" s="13"/>
    </row>
    <row r="2078" spans="16:16">
      <c r="P2078" s="13"/>
    </row>
    <row r="2079" spans="16:16">
      <c r="P2079" s="13"/>
    </row>
    <row r="2080" spans="16:16">
      <c r="P2080" s="13"/>
    </row>
    <row r="2081" spans="16:16">
      <c r="P2081" s="13"/>
    </row>
    <row r="2082" spans="16:16">
      <c r="P2082" s="13"/>
    </row>
    <row r="2083" spans="16:16">
      <c r="P2083" s="13"/>
    </row>
    <row r="2084" spans="16:16">
      <c r="P2084" s="13"/>
    </row>
    <row r="2085" spans="16:16">
      <c r="P2085" s="13"/>
    </row>
    <row r="2086" spans="16:16">
      <c r="P2086" s="13"/>
    </row>
    <row r="2087" spans="16:16">
      <c r="P2087" s="13"/>
    </row>
    <row r="2088" spans="16:16">
      <c r="P2088" s="13"/>
    </row>
    <row r="2089" spans="16:16">
      <c r="P2089" s="13"/>
    </row>
    <row r="2090" spans="16:16">
      <c r="P2090" s="13"/>
    </row>
    <row r="2091" spans="16:16">
      <c r="P2091" s="13"/>
    </row>
    <row r="2092" spans="16:16">
      <c r="P2092" s="13"/>
    </row>
    <row r="2093" spans="16:16">
      <c r="P2093" s="13"/>
    </row>
    <row r="2094" spans="16:16">
      <c r="P2094" s="13"/>
    </row>
    <row r="2095" spans="16:16">
      <c r="P2095" s="13"/>
    </row>
    <row r="2096" spans="16:16">
      <c r="P2096" s="13"/>
    </row>
    <row r="2097" spans="16:16">
      <c r="P2097" s="13"/>
    </row>
    <row r="2098" spans="16:16">
      <c r="P2098" s="13"/>
    </row>
    <row r="2099" spans="16:16">
      <c r="P2099" s="13"/>
    </row>
    <row r="2100" spans="16:16">
      <c r="P2100" s="13"/>
    </row>
    <row r="2101" spans="16:16">
      <c r="P2101" s="13"/>
    </row>
    <row r="2102" spans="16:16">
      <c r="P2102" s="13"/>
    </row>
    <row r="2103" spans="16:16">
      <c r="P2103" s="13"/>
    </row>
    <row r="2104" spans="16:16">
      <c r="P2104" s="13"/>
    </row>
    <row r="2105" spans="16:16">
      <c r="P2105" s="13"/>
    </row>
    <row r="2106" spans="16:16">
      <c r="P2106" s="13"/>
    </row>
    <row r="2107" spans="16:16">
      <c r="P2107" s="13"/>
    </row>
    <row r="2108" spans="16:16">
      <c r="P2108" s="13"/>
    </row>
    <row r="2109" spans="16:16">
      <c r="P2109" s="13"/>
    </row>
    <row r="2110" spans="16:16">
      <c r="P2110" s="13"/>
    </row>
    <row r="2111" spans="16:16">
      <c r="P2111" s="13"/>
    </row>
    <row r="2112" spans="16:16">
      <c r="P2112" s="13"/>
    </row>
    <row r="2113" spans="16:16">
      <c r="P2113" s="13"/>
    </row>
    <row r="2114" spans="16:16">
      <c r="P2114" s="13"/>
    </row>
    <row r="2115" spans="16:16">
      <c r="P2115" s="13"/>
    </row>
    <row r="2116" spans="16:16">
      <c r="P2116" s="13"/>
    </row>
    <row r="2117" spans="16:16">
      <c r="P2117" s="13"/>
    </row>
    <row r="2118" spans="16:16">
      <c r="P2118" s="13"/>
    </row>
    <row r="2119" spans="16:16">
      <c r="P2119" s="13"/>
    </row>
    <row r="2120" spans="16:16">
      <c r="P2120" s="13"/>
    </row>
    <row r="2121" spans="16:16">
      <c r="P2121" s="13"/>
    </row>
    <row r="2122" spans="16:16">
      <c r="P2122" s="13"/>
    </row>
    <row r="2123" spans="16:16">
      <c r="P2123" s="13"/>
    </row>
    <row r="2124" spans="16:16">
      <c r="P2124" s="13"/>
    </row>
    <row r="2125" spans="16:16">
      <c r="P2125" s="13"/>
    </row>
    <row r="2126" spans="16:16">
      <c r="P2126" s="13"/>
    </row>
    <row r="2127" spans="16:16">
      <c r="P2127" s="13"/>
    </row>
    <row r="2128" spans="16:16">
      <c r="P2128" s="13"/>
    </row>
    <row r="2129" spans="16:16">
      <c r="P2129" s="13"/>
    </row>
    <row r="2130" spans="16:16">
      <c r="P2130" s="13"/>
    </row>
    <row r="2131" spans="16:16">
      <c r="P2131" s="13"/>
    </row>
    <row r="2132" spans="16:16">
      <c r="P2132" s="13"/>
    </row>
    <row r="2133" spans="16:16">
      <c r="P2133" s="13"/>
    </row>
    <row r="2134" spans="16:16">
      <c r="P2134" s="13"/>
    </row>
    <row r="2135" spans="16:16">
      <c r="P2135" s="13"/>
    </row>
    <row r="2136" spans="16:16">
      <c r="P2136" s="13"/>
    </row>
    <row r="2137" spans="16:16">
      <c r="P2137" s="13"/>
    </row>
    <row r="2138" spans="16:16">
      <c r="P2138" s="13"/>
    </row>
    <row r="2139" spans="16:16">
      <c r="P2139" s="13"/>
    </row>
    <row r="2140" spans="16:16">
      <c r="P2140" s="13"/>
    </row>
    <row r="2141" spans="16:16">
      <c r="P2141" s="13"/>
    </row>
    <row r="2142" spans="16:16">
      <c r="P2142" s="13"/>
    </row>
    <row r="2143" spans="16:16">
      <c r="P2143" s="13"/>
    </row>
    <row r="2144" spans="16:16">
      <c r="P2144" s="13"/>
    </row>
    <row r="2145" spans="16:16">
      <c r="P2145" s="13"/>
    </row>
    <row r="2146" spans="16:16">
      <c r="P2146" s="13"/>
    </row>
    <row r="2147" spans="16:16">
      <c r="P2147" s="13"/>
    </row>
    <row r="2148" spans="16:16">
      <c r="P2148" s="13"/>
    </row>
    <row r="2149" spans="16:16">
      <c r="P2149" s="13"/>
    </row>
    <row r="2150" spans="16:16">
      <c r="P2150" s="13"/>
    </row>
    <row r="2151" spans="16:16">
      <c r="P2151" s="13"/>
    </row>
    <row r="2152" spans="16:16">
      <c r="P2152" s="13"/>
    </row>
    <row r="2153" spans="16:16">
      <c r="P2153" s="13"/>
    </row>
    <row r="2154" spans="16:16">
      <c r="P2154" s="13"/>
    </row>
    <row r="2155" spans="16:16">
      <c r="P2155" s="13"/>
    </row>
    <row r="2156" spans="16:16">
      <c r="P2156" s="13"/>
    </row>
    <row r="2157" spans="16:16">
      <c r="P2157" s="13"/>
    </row>
    <row r="2158" spans="16:16">
      <c r="P2158" s="13"/>
    </row>
    <row r="2159" spans="16:16">
      <c r="P2159" s="13"/>
    </row>
    <row r="2160" spans="16:16">
      <c r="P2160" s="13"/>
    </row>
    <row r="2161" spans="16:16">
      <c r="P2161" s="13"/>
    </row>
    <row r="2162" spans="16:16">
      <c r="P2162" s="13"/>
    </row>
    <row r="2163" spans="16:16">
      <c r="P2163" s="13"/>
    </row>
    <row r="2164" spans="16:16">
      <c r="P2164" s="13"/>
    </row>
    <row r="2165" spans="16:16">
      <c r="P2165" s="13"/>
    </row>
    <row r="2166" spans="16:16">
      <c r="P2166" s="13"/>
    </row>
    <row r="2167" spans="16:16">
      <c r="P2167" s="13"/>
    </row>
    <row r="2168" spans="16:16">
      <c r="P2168" s="13"/>
    </row>
    <row r="2169" spans="16:16">
      <c r="P2169" s="13"/>
    </row>
    <row r="2170" spans="16:16">
      <c r="P2170" s="13"/>
    </row>
    <row r="2171" spans="16:16">
      <c r="P2171" s="13"/>
    </row>
    <row r="2172" spans="16:16">
      <c r="P2172" s="13"/>
    </row>
    <row r="2173" spans="16:16">
      <c r="P2173" s="13"/>
    </row>
    <row r="2174" spans="16:16">
      <c r="P2174" s="13"/>
    </row>
    <row r="2175" spans="16:16">
      <c r="P2175" s="13"/>
    </row>
    <row r="2176" spans="16:16">
      <c r="P2176" s="13"/>
    </row>
    <row r="2177" spans="16:16">
      <c r="P2177" s="13"/>
    </row>
    <row r="2178" spans="16:16">
      <c r="P2178" s="13"/>
    </row>
    <row r="2179" spans="16:16">
      <c r="P2179" s="13"/>
    </row>
    <row r="2180" spans="16:16">
      <c r="P2180" s="13"/>
    </row>
    <row r="2181" spans="16:16">
      <c r="P2181" s="13"/>
    </row>
    <row r="2182" spans="16:16">
      <c r="P2182" s="13"/>
    </row>
    <row r="2183" spans="16:16">
      <c r="P2183" s="13"/>
    </row>
    <row r="2184" spans="16:16">
      <c r="P2184" s="13"/>
    </row>
    <row r="2185" spans="16:16">
      <c r="P2185" s="13"/>
    </row>
    <row r="2186" spans="16:16">
      <c r="P2186" s="13"/>
    </row>
    <row r="2187" spans="16:16">
      <c r="P2187" s="13"/>
    </row>
    <row r="2188" spans="16:16">
      <c r="P2188" s="13"/>
    </row>
    <row r="2189" spans="16:16">
      <c r="P2189" s="13"/>
    </row>
    <row r="2190" spans="16:16">
      <c r="P2190" s="13"/>
    </row>
    <row r="2191" spans="16:16">
      <c r="P2191" s="13"/>
    </row>
    <row r="2192" spans="16:16">
      <c r="P2192" s="13"/>
    </row>
    <row r="2193" spans="16:16">
      <c r="P2193" s="13"/>
    </row>
    <row r="2194" spans="16:16">
      <c r="P2194" s="13"/>
    </row>
    <row r="2195" spans="16:16">
      <c r="P2195" s="13"/>
    </row>
    <row r="2196" spans="16:16">
      <c r="P2196" s="13"/>
    </row>
    <row r="2197" spans="16:16">
      <c r="P2197" s="13"/>
    </row>
    <row r="2198" spans="16:16">
      <c r="P2198" s="13"/>
    </row>
    <row r="2199" spans="16:16">
      <c r="P2199" s="13"/>
    </row>
    <row r="2200" spans="16:16">
      <c r="P2200" s="13"/>
    </row>
    <row r="2201" spans="16:16">
      <c r="P2201" s="13"/>
    </row>
    <row r="2202" spans="16:16">
      <c r="P2202" s="13"/>
    </row>
    <row r="2203" spans="16:16">
      <c r="P2203" s="13"/>
    </row>
    <row r="2204" spans="16:16">
      <c r="P2204" s="13"/>
    </row>
    <row r="2205" spans="16:16">
      <c r="P2205" s="13"/>
    </row>
    <row r="2206" spans="16:16">
      <c r="P2206" s="13"/>
    </row>
    <row r="2207" spans="16:16">
      <c r="P2207" s="13"/>
    </row>
    <row r="2208" spans="16:16">
      <c r="P2208" s="13"/>
    </row>
    <row r="2209" spans="16:16">
      <c r="P2209" s="13"/>
    </row>
    <row r="2210" spans="16:16">
      <c r="P2210" s="13"/>
    </row>
    <row r="2211" spans="16:16">
      <c r="P2211" s="13"/>
    </row>
    <row r="2212" spans="16:16">
      <c r="P2212" s="13"/>
    </row>
    <row r="2213" spans="16:16">
      <c r="P2213" s="13"/>
    </row>
    <row r="2214" spans="16:16">
      <c r="P2214" s="13"/>
    </row>
    <row r="2215" spans="16:16">
      <c r="P2215" s="13"/>
    </row>
    <row r="2216" spans="16:16">
      <c r="P2216" s="13"/>
    </row>
    <row r="2217" spans="16:16">
      <c r="P2217" s="13"/>
    </row>
    <row r="2218" spans="16:16">
      <c r="P2218" s="13"/>
    </row>
    <row r="2219" spans="16:16">
      <c r="P2219" s="13"/>
    </row>
    <row r="2220" spans="16:16">
      <c r="P2220" s="13"/>
    </row>
    <row r="2221" spans="16:16">
      <c r="P2221" s="13"/>
    </row>
    <row r="2222" spans="16:16">
      <c r="P2222" s="13"/>
    </row>
    <row r="2223" spans="16:16">
      <c r="P2223" s="13"/>
    </row>
    <row r="2224" spans="16:16">
      <c r="P2224" s="13"/>
    </row>
    <row r="2225" spans="16:16">
      <c r="P2225" s="13"/>
    </row>
    <row r="2226" spans="16:16">
      <c r="P2226" s="13"/>
    </row>
    <row r="2227" spans="16:16">
      <c r="P2227" s="13"/>
    </row>
    <row r="2228" spans="16:16">
      <c r="P2228" s="13"/>
    </row>
    <row r="2229" spans="16:16">
      <c r="P2229" s="13"/>
    </row>
    <row r="2230" spans="16:16">
      <c r="P2230" s="13"/>
    </row>
    <row r="2231" spans="16:16">
      <c r="P2231" s="13"/>
    </row>
    <row r="2232" spans="16:16">
      <c r="P2232" s="13"/>
    </row>
    <row r="2233" spans="16:16">
      <c r="P2233" s="13"/>
    </row>
    <row r="2234" spans="16:16">
      <c r="P2234" s="13"/>
    </row>
    <row r="2235" spans="16:16">
      <c r="P2235" s="13"/>
    </row>
    <row r="2236" spans="16:16">
      <c r="P2236" s="13"/>
    </row>
    <row r="2237" spans="16:16">
      <c r="P2237" s="13"/>
    </row>
    <row r="2238" spans="16:16">
      <c r="P2238" s="13"/>
    </row>
    <row r="2239" spans="16:16">
      <c r="P2239" s="13"/>
    </row>
    <row r="2240" spans="16:16">
      <c r="P2240" s="13"/>
    </row>
    <row r="2241" spans="16:16">
      <c r="P2241" s="13"/>
    </row>
    <row r="2242" spans="16:16">
      <c r="P2242" s="13"/>
    </row>
    <row r="2243" spans="16:16">
      <c r="P2243" s="13"/>
    </row>
    <row r="2244" spans="16:16">
      <c r="P2244" s="13"/>
    </row>
    <row r="2245" spans="16:16">
      <c r="P2245" s="13"/>
    </row>
    <row r="2246" spans="16:16">
      <c r="P2246" s="13"/>
    </row>
    <row r="2247" spans="16:16">
      <c r="P2247" s="13"/>
    </row>
    <row r="2248" spans="16:16">
      <c r="P2248" s="13"/>
    </row>
    <row r="2249" spans="16:16">
      <c r="P2249" s="13"/>
    </row>
    <row r="2250" spans="16:16">
      <c r="P2250" s="13"/>
    </row>
    <row r="2251" spans="16:16">
      <c r="P2251" s="13"/>
    </row>
    <row r="2252" spans="16:16">
      <c r="P2252" s="13"/>
    </row>
    <row r="2253" spans="16:16">
      <c r="P2253" s="13"/>
    </row>
    <row r="2254" spans="16:16">
      <c r="P2254" s="13"/>
    </row>
    <row r="2255" spans="16:16">
      <c r="P2255" s="13"/>
    </row>
    <row r="2256" spans="16:16">
      <c r="P2256" s="13"/>
    </row>
    <row r="2257" spans="16:16">
      <c r="P2257" s="13"/>
    </row>
    <row r="2258" spans="16:16">
      <c r="P2258" s="13"/>
    </row>
    <row r="2259" spans="16:16">
      <c r="P2259" s="13"/>
    </row>
    <row r="2260" spans="16:16">
      <c r="P2260" s="13"/>
    </row>
    <row r="2261" spans="16:16">
      <c r="P2261" s="13"/>
    </row>
    <row r="2262" spans="16:16">
      <c r="P2262" s="13"/>
    </row>
    <row r="2263" spans="16:16">
      <c r="P2263" s="13"/>
    </row>
    <row r="2264" spans="16:16">
      <c r="P2264" s="13"/>
    </row>
    <row r="2265" spans="16:16">
      <c r="P2265" s="13"/>
    </row>
    <row r="2266" spans="16:16">
      <c r="P2266" s="13"/>
    </row>
    <row r="2267" spans="16:16">
      <c r="P2267" s="13"/>
    </row>
    <row r="2268" spans="16:16">
      <c r="P2268" s="13"/>
    </row>
    <row r="2269" spans="16:16">
      <c r="P2269" s="13"/>
    </row>
    <row r="2270" spans="16:16">
      <c r="P2270" s="13"/>
    </row>
    <row r="2271" spans="16:16">
      <c r="P2271" s="13"/>
    </row>
    <row r="2272" spans="16:16">
      <c r="P2272" s="13"/>
    </row>
    <row r="2273" spans="16:16">
      <c r="P2273" s="13"/>
    </row>
    <row r="2274" spans="16:16">
      <c r="P2274" s="13"/>
    </row>
    <row r="2275" spans="16:16">
      <c r="P2275" s="13"/>
    </row>
    <row r="2276" spans="16:16">
      <c r="P2276" s="13"/>
    </row>
    <row r="2277" spans="16:16">
      <c r="P2277" s="13"/>
    </row>
    <row r="2278" spans="16:16">
      <c r="P2278" s="13"/>
    </row>
    <row r="2279" spans="16:16">
      <c r="P2279" s="13"/>
    </row>
    <row r="2280" spans="16:16">
      <c r="P2280" s="13"/>
    </row>
    <row r="2281" spans="16:16">
      <c r="P2281" s="13"/>
    </row>
    <row r="2282" spans="16:16">
      <c r="P2282" s="13"/>
    </row>
    <row r="2283" spans="16:16">
      <c r="P2283" s="13"/>
    </row>
    <row r="2284" spans="16:16">
      <c r="P2284" s="13"/>
    </row>
    <row r="2285" spans="16:16">
      <c r="P2285" s="13"/>
    </row>
    <row r="2286" spans="16:16">
      <c r="P2286" s="13"/>
    </row>
    <row r="2287" spans="16:16">
      <c r="P2287" s="13"/>
    </row>
    <row r="2288" spans="16:16">
      <c r="P2288" s="13"/>
    </row>
    <row r="2289" spans="16:16">
      <c r="P2289" s="13"/>
    </row>
    <row r="2290" spans="16:16">
      <c r="P2290" s="13"/>
    </row>
    <row r="2291" spans="16:16">
      <c r="P2291" s="13"/>
    </row>
    <row r="2292" spans="16:16">
      <c r="P2292" s="13"/>
    </row>
    <row r="2293" spans="16:16">
      <c r="P2293" s="13"/>
    </row>
    <row r="2294" spans="16:16">
      <c r="P2294" s="13"/>
    </row>
    <row r="2295" spans="16:16">
      <c r="P2295" s="13"/>
    </row>
    <row r="2296" spans="16:16">
      <c r="P2296" s="13"/>
    </row>
    <row r="2297" spans="16:16">
      <c r="P2297" s="13"/>
    </row>
    <row r="2298" spans="16:16">
      <c r="P2298" s="13"/>
    </row>
    <row r="2299" spans="16:16">
      <c r="P2299" s="13"/>
    </row>
    <row r="2300" spans="16:16">
      <c r="P2300" s="13"/>
    </row>
    <row r="2301" spans="16:16">
      <c r="P2301" s="13"/>
    </row>
    <row r="2302" spans="16:16">
      <c r="P2302" s="13"/>
    </row>
    <row r="2303" spans="16:16">
      <c r="P2303" s="13"/>
    </row>
    <row r="2304" spans="16:16">
      <c r="P2304" s="13"/>
    </row>
    <row r="2305" spans="16:16">
      <c r="P2305" s="13"/>
    </row>
    <row r="2306" spans="16:16">
      <c r="P2306" s="13"/>
    </row>
    <row r="2307" spans="16:16">
      <c r="P2307" s="13"/>
    </row>
    <row r="2308" spans="16:16">
      <c r="P2308" s="13"/>
    </row>
    <row r="2309" spans="16:16">
      <c r="P2309" s="13"/>
    </row>
    <row r="2310" spans="16:16">
      <c r="P2310" s="13"/>
    </row>
    <row r="2311" spans="16:16">
      <c r="P2311" s="13"/>
    </row>
    <row r="2312" spans="16:16">
      <c r="P2312" s="13"/>
    </row>
    <row r="2313" spans="16:16">
      <c r="P2313" s="13"/>
    </row>
    <row r="2314" spans="16:16">
      <c r="P2314" s="13"/>
    </row>
    <row r="2315" spans="16:16">
      <c r="P2315" s="13"/>
    </row>
    <row r="2316" spans="16:16">
      <c r="P2316" s="13"/>
    </row>
    <row r="2317" spans="16:16">
      <c r="P2317" s="13"/>
    </row>
    <row r="2318" spans="16:16">
      <c r="P2318" s="13"/>
    </row>
    <row r="2319" spans="16:16">
      <c r="P2319" s="13"/>
    </row>
    <row r="2320" spans="16:16">
      <c r="P2320" s="13"/>
    </row>
    <row r="2321" spans="16:16">
      <c r="P2321" s="13"/>
    </row>
    <row r="2322" spans="16:16">
      <c r="P2322" s="13"/>
    </row>
    <row r="2323" spans="16:16">
      <c r="P2323" s="13"/>
    </row>
    <row r="2324" spans="16:16">
      <c r="P2324" s="13"/>
    </row>
    <row r="2325" spans="16:16">
      <c r="P2325" s="13"/>
    </row>
    <row r="2326" spans="16:16">
      <c r="P2326" s="13"/>
    </row>
    <row r="2327" spans="16:16">
      <c r="P2327" s="13"/>
    </row>
    <row r="2328" spans="16:16">
      <c r="P2328" s="13"/>
    </row>
    <row r="2329" spans="16:16">
      <c r="P2329" s="13"/>
    </row>
    <row r="2330" spans="16:16">
      <c r="P2330" s="13"/>
    </row>
    <row r="2331" spans="16:16">
      <c r="P2331" s="13"/>
    </row>
    <row r="2332" spans="16:16">
      <c r="P2332" s="13"/>
    </row>
    <row r="2333" spans="16:16">
      <c r="P2333" s="13"/>
    </row>
    <row r="2334" spans="16:16">
      <c r="P2334" s="13"/>
    </row>
    <row r="2335" spans="16:16">
      <c r="P2335" s="13"/>
    </row>
    <row r="2336" spans="16:16">
      <c r="P2336" s="13"/>
    </row>
    <row r="2337" spans="16:16">
      <c r="P2337" s="13"/>
    </row>
    <row r="2338" spans="16:16">
      <c r="P2338" s="13"/>
    </row>
    <row r="2339" spans="16:16">
      <c r="P2339" s="13"/>
    </row>
    <row r="2340" spans="16:16">
      <c r="P2340" s="13"/>
    </row>
    <row r="2341" spans="16:16">
      <c r="P2341" s="13"/>
    </row>
    <row r="2342" spans="16:16">
      <c r="P2342" s="13"/>
    </row>
    <row r="2343" spans="16:16">
      <c r="P2343" s="13"/>
    </row>
    <row r="2344" spans="16:16">
      <c r="P2344" s="13"/>
    </row>
    <row r="2345" spans="16:16">
      <c r="P2345" s="13"/>
    </row>
    <row r="2346" spans="16:16">
      <c r="P2346" s="13"/>
    </row>
    <row r="2347" spans="16:16">
      <c r="P2347" s="13"/>
    </row>
    <row r="2348" spans="16:16">
      <c r="P2348" s="13"/>
    </row>
    <row r="2349" spans="16:16">
      <c r="P2349" s="13"/>
    </row>
    <row r="2350" spans="16:16">
      <c r="P2350" s="13"/>
    </row>
    <row r="2351" spans="16:16">
      <c r="P2351" s="13"/>
    </row>
    <row r="2352" spans="16:16">
      <c r="P2352" s="13"/>
    </row>
    <row r="2353" spans="16:16">
      <c r="P2353" s="13"/>
    </row>
    <row r="2354" spans="16:16">
      <c r="P2354" s="13"/>
    </row>
    <row r="2355" spans="16:16">
      <c r="P2355" s="13"/>
    </row>
    <row r="2356" spans="16:16">
      <c r="P2356" s="13"/>
    </row>
    <row r="2357" spans="16:16">
      <c r="P2357" s="13"/>
    </row>
    <row r="2358" spans="16:16">
      <c r="P2358" s="13"/>
    </row>
    <row r="2359" spans="16:16">
      <c r="P2359" s="13"/>
    </row>
    <row r="2360" spans="16:16">
      <c r="P2360" s="13"/>
    </row>
    <row r="2361" spans="16:16">
      <c r="P2361" s="13"/>
    </row>
    <row r="2362" spans="16:16">
      <c r="P2362" s="13"/>
    </row>
    <row r="2363" spans="16:16">
      <c r="P2363" s="13"/>
    </row>
    <row r="2364" spans="16:16">
      <c r="P2364" s="13"/>
    </row>
    <row r="2365" spans="16:16">
      <c r="P2365" s="13"/>
    </row>
    <row r="2366" spans="16:16">
      <c r="P2366" s="13"/>
    </row>
    <row r="2367" spans="16:16">
      <c r="P2367" s="13"/>
    </row>
    <row r="2368" spans="16:16">
      <c r="P2368" s="13"/>
    </row>
    <row r="2369" spans="16:16">
      <c r="P2369" s="13"/>
    </row>
    <row r="2370" spans="16:16">
      <c r="P2370" s="13"/>
    </row>
    <row r="2371" spans="16:16">
      <c r="P2371" s="13"/>
    </row>
    <row r="2372" spans="16:16">
      <c r="P2372" s="13"/>
    </row>
    <row r="2373" spans="16:16">
      <c r="P2373" s="13"/>
    </row>
    <row r="2374" spans="16:16">
      <c r="P2374" s="13"/>
    </row>
    <row r="2375" spans="16:16">
      <c r="P2375" s="13"/>
    </row>
    <row r="2376" spans="16:16">
      <c r="P2376" s="13"/>
    </row>
    <row r="2377" spans="16:16">
      <c r="P2377" s="13"/>
    </row>
    <row r="2378" spans="16:16">
      <c r="P2378" s="13"/>
    </row>
    <row r="2379" spans="16:16">
      <c r="P2379" s="13"/>
    </row>
    <row r="2380" spans="16:16">
      <c r="P2380" s="13"/>
    </row>
    <row r="2381" spans="16:16">
      <c r="P2381" s="13"/>
    </row>
    <row r="2382" spans="16:16">
      <c r="P2382" s="13"/>
    </row>
    <row r="2383" spans="16:16">
      <c r="P2383" s="13"/>
    </row>
    <row r="2384" spans="16:16">
      <c r="P2384" s="13"/>
    </row>
    <row r="2385" spans="16:16">
      <c r="P2385" s="13"/>
    </row>
    <row r="2386" spans="16:16">
      <c r="P2386" s="13"/>
    </row>
    <row r="2387" spans="16:16">
      <c r="P2387" s="13"/>
    </row>
    <row r="2388" spans="16:16">
      <c r="P2388" s="13"/>
    </row>
    <row r="2389" spans="16:16">
      <c r="P2389" s="13"/>
    </row>
    <row r="2390" spans="16:16">
      <c r="P2390" s="13"/>
    </row>
    <row r="2391" spans="16:16">
      <c r="P2391" s="13"/>
    </row>
    <row r="2392" spans="16:16">
      <c r="P2392" s="13"/>
    </row>
    <row r="2393" spans="16:16">
      <c r="P2393" s="13"/>
    </row>
    <row r="2394" spans="16:16">
      <c r="P2394" s="13"/>
    </row>
    <row r="2395" spans="16:16">
      <c r="P2395" s="13"/>
    </row>
    <row r="2396" spans="16:16">
      <c r="P2396" s="13"/>
    </row>
    <row r="2397" spans="16:16">
      <c r="P2397" s="13"/>
    </row>
    <row r="2398" spans="16:16">
      <c r="P2398" s="13"/>
    </row>
    <row r="2399" spans="16:16">
      <c r="P2399" s="13"/>
    </row>
    <row r="2400" spans="16:16">
      <c r="P2400" s="13"/>
    </row>
    <row r="2401" spans="16:16">
      <c r="P2401" s="13"/>
    </row>
    <row r="2402" spans="16:16">
      <c r="P2402" s="13"/>
    </row>
    <row r="2403" spans="16:16">
      <c r="P2403" s="13"/>
    </row>
    <row r="2404" spans="16:16">
      <c r="P2404" s="13"/>
    </row>
    <row r="2405" spans="16:16">
      <c r="P2405" s="13"/>
    </row>
    <row r="2406" spans="16:16">
      <c r="P2406" s="13"/>
    </row>
    <row r="2407" spans="16:16">
      <c r="P2407" s="13"/>
    </row>
    <row r="2408" spans="16:16">
      <c r="P2408" s="13"/>
    </row>
    <row r="2409" spans="16:16">
      <c r="P2409" s="13"/>
    </row>
    <row r="2410" spans="16:16">
      <c r="P2410" s="13"/>
    </row>
    <row r="2411" spans="16:16">
      <c r="P2411" s="13"/>
    </row>
    <row r="2412" spans="16:16">
      <c r="P2412" s="13"/>
    </row>
    <row r="2413" spans="16:16">
      <c r="P2413" s="13"/>
    </row>
    <row r="2414" spans="16:16">
      <c r="P2414" s="13"/>
    </row>
    <row r="2415" spans="16:16">
      <c r="P2415" s="13"/>
    </row>
    <row r="2416" spans="16:16">
      <c r="P2416" s="13"/>
    </row>
    <row r="2417" spans="16:16">
      <c r="P2417" s="13"/>
    </row>
    <row r="2418" spans="16:16">
      <c r="P2418" s="13"/>
    </row>
    <row r="2419" spans="16:16">
      <c r="P2419" s="13"/>
    </row>
    <row r="2420" spans="16:16">
      <c r="P2420" s="13"/>
    </row>
    <row r="2421" spans="16:16">
      <c r="P2421" s="13"/>
    </row>
    <row r="2422" spans="16:16">
      <c r="P2422" s="13"/>
    </row>
    <row r="2423" spans="16:16">
      <c r="P2423" s="13"/>
    </row>
    <row r="2424" spans="16:16">
      <c r="P2424" s="13"/>
    </row>
    <row r="2425" spans="16:16">
      <c r="P2425" s="13"/>
    </row>
    <row r="2426" spans="16:16">
      <c r="P2426" s="13"/>
    </row>
    <row r="2427" spans="16:16">
      <c r="P2427" s="13"/>
    </row>
    <row r="2428" spans="16:16">
      <c r="P2428" s="13"/>
    </row>
    <row r="2429" spans="16:16">
      <c r="P2429" s="13"/>
    </row>
    <row r="2430" spans="16:16">
      <c r="P2430" s="13"/>
    </row>
    <row r="2431" spans="16:16">
      <c r="P2431" s="13"/>
    </row>
    <row r="2432" spans="16:16">
      <c r="P2432" s="13"/>
    </row>
    <row r="2433" spans="16:16">
      <c r="P2433" s="13"/>
    </row>
    <row r="2434" spans="16:16">
      <c r="P2434" s="13"/>
    </row>
    <row r="2435" spans="16:16">
      <c r="P2435" s="13"/>
    </row>
    <row r="2436" spans="16:16">
      <c r="P2436" s="13"/>
    </row>
    <row r="2437" spans="16:16">
      <c r="P2437" s="13"/>
    </row>
    <row r="2438" spans="16:16">
      <c r="P2438" s="13"/>
    </row>
    <row r="2439" spans="16:16">
      <c r="P2439" s="13"/>
    </row>
    <row r="2440" spans="16:16">
      <c r="P2440" s="13"/>
    </row>
    <row r="2441" spans="16:16">
      <c r="P2441" s="13"/>
    </row>
    <row r="2442" spans="16:16">
      <c r="P2442" s="13"/>
    </row>
    <row r="2443" spans="16:16">
      <c r="P2443" s="13"/>
    </row>
    <row r="2444" spans="16:16">
      <c r="P2444" s="13"/>
    </row>
    <row r="2445" spans="16:16">
      <c r="P2445" s="13"/>
    </row>
    <row r="2446" spans="16:16">
      <c r="P2446" s="13"/>
    </row>
    <row r="2447" spans="16:16">
      <c r="P2447" s="13"/>
    </row>
    <row r="2448" spans="16:16">
      <c r="P2448" s="13"/>
    </row>
    <row r="2449" spans="16:16">
      <c r="P2449" s="13"/>
    </row>
    <row r="2450" spans="16:16">
      <c r="P2450" s="13"/>
    </row>
    <row r="2451" spans="16:16">
      <c r="P2451" s="13"/>
    </row>
    <row r="2452" spans="16:16">
      <c r="P2452" s="13"/>
    </row>
    <row r="2453" spans="16:16">
      <c r="P2453" s="13"/>
    </row>
    <row r="2454" spans="16:16">
      <c r="P2454" s="13"/>
    </row>
    <row r="2455" spans="16:16">
      <c r="P2455" s="13"/>
    </row>
    <row r="2456" spans="16:16">
      <c r="P2456" s="13"/>
    </row>
    <row r="2457" spans="16:16">
      <c r="P2457" s="13"/>
    </row>
    <row r="2458" spans="16:16">
      <c r="P2458" s="13"/>
    </row>
    <row r="2459" spans="16:16">
      <c r="P2459" s="13"/>
    </row>
    <row r="2460" spans="16:16">
      <c r="P2460" s="13"/>
    </row>
    <row r="2461" spans="16:16">
      <c r="P2461" s="13"/>
    </row>
    <row r="2462" spans="16:16">
      <c r="P2462" s="13"/>
    </row>
    <row r="2463" spans="16:16">
      <c r="P2463" s="13"/>
    </row>
    <row r="2464" spans="16:16">
      <c r="P2464" s="13"/>
    </row>
    <row r="2465" spans="16:16">
      <c r="P2465" s="13"/>
    </row>
    <row r="2466" spans="16:16">
      <c r="P2466" s="13"/>
    </row>
    <row r="2467" spans="16:16">
      <c r="P2467" s="13"/>
    </row>
    <row r="2468" spans="16:16">
      <c r="P2468" s="13"/>
    </row>
    <row r="2469" spans="16:16">
      <c r="P2469" s="13"/>
    </row>
    <row r="2470" spans="16:16">
      <c r="P2470" s="13"/>
    </row>
    <row r="2471" spans="16:16">
      <c r="P2471" s="13"/>
    </row>
    <row r="2472" spans="16:16">
      <c r="P2472" s="13"/>
    </row>
    <row r="2473" spans="16:16">
      <c r="P2473" s="13"/>
    </row>
    <row r="2474" spans="16:16">
      <c r="P2474" s="13"/>
    </row>
    <row r="2475" spans="16:16">
      <c r="P2475" s="13"/>
    </row>
    <row r="2476" spans="16:16">
      <c r="P2476" s="13"/>
    </row>
    <row r="2477" spans="16:16">
      <c r="P2477" s="13"/>
    </row>
    <row r="2478" spans="16:16">
      <c r="P2478" s="13"/>
    </row>
    <row r="2479" spans="16:16">
      <c r="P2479" s="13"/>
    </row>
    <row r="2480" spans="16:16">
      <c r="P2480" s="13"/>
    </row>
    <row r="2481" spans="16:16">
      <c r="P2481" s="13"/>
    </row>
    <row r="2482" spans="16:16">
      <c r="P2482" s="13"/>
    </row>
    <row r="2483" spans="16:16">
      <c r="P2483" s="13"/>
    </row>
    <row r="2484" spans="16:16">
      <c r="P2484" s="13"/>
    </row>
    <row r="2485" spans="16:16">
      <c r="P2485" s="13"/>
    </row>
    <row r="2486" spans="16:16">
      <c r="P2486" s="13"/>
    </row>
    <row r="2487" spans="16:16">
      <c r="P2487" s="13"/>
    </row>
    <row r="2488" spans="16:16">
      <c r="P2488" s="13"/>
    </row>
    <row r="2489" spans="16:16">
      <c r="P2489" s="13"/>
    </row>
    <row r="2490" spans="16:16">
      <c r="P2490" s="13"/>
    </row>
    <row r="2491" spans="16:16">
      <c r="P2491" s="13"/>
    </row>
    <row r="2492" spans="16:16">
      <c r="P2492" s="13"/>
    </row>
    <row r="2493" spans="16:16">
      <c r="P2493" s="13"/>
    </row>
    <row r="2494" spans="16:16">
      <c r="P2494" s="13"/>
    </row>
    <row r="2495" spans="16:16">
      <c r="P2495" s="13"/>
    </row>
    <row r="2496" spans="16:16">
      <c r="P2496" s="13"/>
    </row>
    <row r="2497" spans="16:16">
      <c r="P2497" s="13"/>
    </row>
    <row r="2498" spans="16:16">
      <c r="P2498" s="13"/>
    </row>
    <row r="2499" spans="16:16">
      <c r="P2499" s="13"/>
    </row>
    <row r="2500" spans="16:16">
      <c r="P2500" s="13"/>
    </row>
    <row r="2501" spans="16:16">
      <c r="P2501" s="13"/>
    </row>
    <row r="2502" spans="16:16">
      <c r="P2502" s="13"/>
    </row>
    <row r="2503" spans="16:16">
      <c r="P2503" s="13"/>
    </row>
    <row r="2504" spans="16:16">
      <c r="P2504" s="13"/>
    </row>
    <row r="2505" spans="16:16">
      <c r="P2505" s="13"/>
    </row>
    <row r="2506" spans="16:16">
      <c r="P2506" s="13"/>
    </row>
    <row r="2507" spans="16:16">
      <c r="P2507" s="13"/>
    </row>
    <row r="2508" spans="16:16">
      <c r="P2508" s="13"/>
    </row>
    <row r="2509" spans="16:16">
      <c r="P2509" s="13"/>
    </row>
    <row r="2510" spans="16:16">
      <c r="P2510" s="13"/>
    </row>
    <row r="2511" spans="16:16">
      <c r="P2511" s="13"/>
    </row>
    <row r="2512" spans="16:16">
      <c r="P2512" s="13"/>
    </row>
    <row r="2513" spans="16:16">
      <c r="P2513" s="13"/>
    </row>
    <row r="2514" spans="16:16">
      <c r="P2514" s="13"/>
    </row>
    <row r="2515" spans="16:16">
      <c r="P2515" s="13"/>
    </row>
    <row r="2516" spans="16:16">
      <c r="P2516" s="13"/>
    </row>
    <row r="2517" spans="16:16">
      <c r="P2517" s="13"/>
    </row>
    <row r="2518" spans="16:16">
      <c r="P2518" s="13"/>
    </row>
    <row r="2519" spans="16:16">
      <c r="P2519" s="13"/>
    </row>
    <row r="2520" spans="16:16">
      <c r="P2520" s="13"/>
    </row>
    <row r="2521" spans="16:16">
      <c r="P2521" s="13"/>
    </row>
    <row r="2522" spans="16:16">
      <c r="P2522" s="13"/>
    </row>
    <row r="2523" spans="16:16">
      <c r="P2523" s="13"/>
    </row>
    <row r="2524" spans="16:16">
      <c r="P2524" s="13"/>
    </row>
    <row r="2525" spans="16:16">
      <c r="P2525" s="13"/>
    </row>
    <row r="2526" spans="16:16">
      <c r="P2526" s="13"/>
    </row>
    <row r="2527" spans="16:16">
      <c r="P2527" s="13"/>
    </row>
    <row r="2528" spans="16:16">
      <c r="P2528" s="13"/>
    </row>
    <row r="2529" spans="16:16">
      <c r="P2529" s="13"/>
    </row>
    <row r="2530" spans="16:16">
      <c r="P2530" s="13"/>
    </row>
    <row r="2531" spans="16:16">
      <c r="P2531" s="13"/>
    </row>
    <row r="2532" spans="16:16">
      <c r="P2532" s="13"/>
    </row>
    <row r="2533" spans="16:16">
      <c r="P2533" s="13"/>
    </row>
    <row r="2534" spans="16:16">
      <c r="P2534" s="13"/>
    </row>
    <row r="2535" spans="16:16">
      <c r="P2535" s="13"/>
    </row>
    <row r="2536" spans="16:16">
      <c r="P2536" s="13"/>
    </row>
    <row r="2537" spans="16:16">
      <c r="P2537" s="13"/>
    </row>
    <row r="2538" spans="16:16">
      <c r="P2538" s="13"/>
    </row>
    <row r="2539" spans="16:16">
      <c r="P2539" s="13"/>
    </row>
    <row r="2540" spans="16:16">
      <c r="P2540" s="13"/>
    </row>
    <row r="2541" spans="16:16">
      <c r="P2541" s="13"/>
    </row>
    <row r="2542" spans="16:16">
      <c r="P2542" s="13"/>
    </row>
    <row r="2543" spans="16:16">
      <c r="P2543" s="13"/>
    </row>
    <row r="2544" spans="16:16">
      <c r="P2544" s="13"/>
    </row>
    <row r="2545" spans="16:16">
      <c r="P2545" s="13"/>
    </row>
    <row r="2546" spans="16:16">
      <c r="P2546" s="13"/>
    </row>
    <row r="2547" spans="16:16">
      <c r="P2547" s="13"/>
    </row>
    <row r="2548" spans="16:16">
      <c r="P2548" s="13"/>
    </row>
    <row r="2549" spans="16:16">
      <c r="P2549" s="13"/>
    </row>
    <row r="2550" spans="16:16">
      <c r="P2550" s="13"/>
    </row>
    <row r="2551" spans="16:16">
      <c r="P2551" s="13"/>
    </row>
    <row r="2552" spans="16:16">
      <c r="P2552" s="13"/>
    </row>
    <row r="2553" spans="16:16">
      <c r="P2553" s="13"/>
    </row>
    <row r="2554" spans="16:16">
      <c r="P2554" s="13"/>
    </row>
    <row r="2555" spans="16:16">
      <c r="P2555" s="13"/>
    </row>
    <row r="2556" spans="16:16">
      <c r="P2556" s="13"/>
    </row>
    <row r="2557" spans="16:16">
      <c r="P2557" s="13"/>
    </row>
    <row r="2558" spans="16:16">
      <c r="P2558" s="13"/>
    </row>
    <row r="2559" spans="16:16">
      <c r="P2559" s="13"/>
    </row>
    <row r="2560" spans="16:16">
      <c r="P2560" s="13"/>
    </row>
    <row r="2561" spans="16:16">
      <c r="P2561" s="13"/>
    </row>
    <row r="2562" spans="16:16">
      <c r="P2562" s="13"/>
    </row>
    <row r="2563" spans="16:16">
      <c r="P2563" s="13"/>
    </row>
    <row r="2564" spans="16:16">
      <c r="P2564" s="13"/>
    </row>
    <row r="2565" spans="16:16">
      <c r="P2565" s="13"/>
    </row>
    <row r="2566" spans="16:16">
      <c r="P2566" s="13"/>
    </row>
    <row r="2567" spans="16:16">
      <c r="P2567" s="13"/>
    </row>
    <row r="2568" spans="16:16">
      <c r="P2568" s="13"/>
    </row>
    <row r="2569" spans="16:16">
      <c r="P2569" s="13"/>
    </row>
    <row r="2570" spans="16:16">
      <c r="P2570" s="13"/>
    </row>
    <row r="2571" spans="16:16">
      <c r="P2571" s="13"/>
    </row>
    <row r="2572" spans="16:16">
      <c r="P2572" s="13"/>
    </row>
    <row r="2573" spans="16:16">
      <c r="P2573" s="13"/>
    </row>
    <row r="2574" spans="16:16">
      <c r="P2574" s="13"/>
    </row>
    <row r="2575" spans="16:16">
      <c r="P2575" s="13"/>
    </row>
    <row r="2576" spans="16:16">
      <c r="P2576" s="13"/>
    </row>
    <row r="2577" spans="16:16">
      <c r="P2577" s="13"/>
    </row>
    <row r="2578" spans="16:16">
      <c r="P2578" s="13"/>
    </row>
    <row r="2579" spans="16:16">
      <c r="P2579" s="13"/>
    </row>
    <row r="2580" spans="16:16">
      <c r="P2580" s="13"/>
    </row>
    <row r="2581" spans="16:16">
      <c r="P2581" s="13"/>
    </row>
    <row r="2582" spans="16:16">
      <c r="P2582" s="13"/>
    </row>
    <row r="2583" spans="16:16">
      <c r="P2583" s="13"/>
    </row>
    <row r="2584" spans="16:16">
      <c r="P2584" s="13"/>
    </row>
    <row r="2585" spans="16:16">
      <c r="P2585" s="13"/>
    </row>
    <row r="2586" spans="16:16">
      <c r="P2586" s="13"/>
    </row>
    <row r="2587" spans="16:16">
      <c r="P2587" s="13"/>
    </row>
    <row r="2588" spans="16:16">
      <c r="P2588" s="13"/>
    </row>
    <row r="2589" spans="16:16">
      <c r="P2589" s="13"/>
    </row>
    <row r="2590" spans="16:16">
      <c r="P2590" s="13"/>
    </row>
    <row r="2591" spans="16:16">
      <c r="P2591" s="13"/>
    </row>
    <row r="2592" spans="16:16">
      <c r="P2592" s="13"/>
    </row>
    <row r="2593" spans="16:16">
      <c r="P2593" s="13"/>
    </row>
    <row r="2594" spans="16:16">
      <c r="P2594" s="13"/>
    </row>
    <row r="2595" spans="16:16">
      <c r="P2595" s="13"/>
    </row>
    <row r="2596" spans="16:16">
      <c r="P2596" s="13"/>
    </row>
    <row r="2597" spans="16:16">
      <c r="P2597" s="13"/>
    </row>
    <row r="2598" spans="16:16">
      <c r="P2598" s="13"/>
    </row>
    <row r="2599" spans="16:16">
      <c r="P2599" s="13"/>
    </row>
    <row r="2600" spans="16:16">
      <c r="P2600" s="13"/>
    </row>
    <row r="2601" spans="16:16">
      <c r="P2601" s="13"/>
    </row>
    <row r="2602" spans="16:16">
      <c r="P2602" s="13"/>
    </row>
    <row r="2603" spans="16:16">
      <c r="P2603" s="13"/>
    </row>
    <row r="2604" spans="16:16">
      <c r="P2604" s="13"/>
    </row>
    <row r="2605" spans="16:16">
      <c r="P2605" s="13"/>
    </row>
    <row r="2606" spans="16:16">
      <c r="P2606" s="13"/>
    </row>
    <row r="2607" spans="16:16">
      <c r="P2607" s="13"/>
    </row>
    <row r="2608" spans="16:16">
      <c r="P2608" s="13"/>
    </row>
    <row r="2609" spans="16:16">
      <c r="P2609" s="13"/>
    </row>
    <row r="2610" spans="16:16">
      <c r="P2610" s="13"/>
    </row>
    <row r="2611" spans="16:16">
      <c r="P2611" s="13"/>
    </row>
    <row r="2612" spans="16:16">
      <c r="P2612" s="13"/>
    </row>
    <row r="2613" spans="16:16">
      <c r="P2613" s="13"/>
    </row>
    <row r="2614" spans="16:16">
      <c r="P2614" s="13"/>
    </row>
    <row r="2615" spans="16:16">
      <c r="P2615" s="13"/>
    </row>
    <row r="2616" spans="16:16">
      <c r="P2616" s="13"/>
    </row>
    <row r="2617" spans="16:16">
      <c r="P2617" s="13"/>
    </row>
    <row r="2618" spans="16:16">
      <c r="P2618" s="13"/>
    </row>
    <row r="2619" spans="16:16">
      <c r="P2619" s="13"/>
    </row>
    <row r="2620" spans="16:16">
      <c r="P2620" s="13"/>
    </row>
    <row r="2621" spans="16:16">
      <c r="P2621" s="13"/>
    </row>
    <row r="2622" spans="16:16">
      <c r="P2622" s="13"/>
    </row>
    <row r="2623" spans="16:16">
      <c r="P2623" s="13"/>
    </row>
    <row r="2624" spans="16:16">
      <c r="P2624" s="13"/>
    </row>
    <row r="2625" spans="16:16">
      <c r="P2625" s="13"/>
    </row>
    <row r="2626" spans="16:16">
      <c r="P2626" s="13"/>
    </row>
    <row r="2627" spans="16:16">
      <c r="P2627" s="13"/>
    </row>
    <row r="2628" spans="16:16">
      <c r="P2628" s="13"/>
    </row>
    <row r="2629" spans="16:16">
      <c r="P2629" s="13"/>
    </row>
    <row r="2630" spans="16:16">
      <c r="P2630" s="13"/>
    </row>
    <row r="2631" spans="16:16">
      <c r="P2631" s="13"/>
    </row>
    <row r="2632" spans="16:16">
      <c r="P2632" s="13"/>
    </row>
    <row r="2633" spans="16:16">
      <c r="P2633" s="13"/>
    </row>
    <row r="2634" spans="16:16">
      <c r="P2634" s="13"/>
    </row>
    <row r="2635" spans="16:16">
      <c r="P2635" s="13"/>
    </row>
    <row r="2636" spans="16:16">
      <c r="P2636" s="13"/>
    </row>
    <row r="2637" spans="16:16">
      <c r="P2637" s="13"/>
    </row>
    <row r="2638" spans="16:16">
      <c r="P2638" s="13"/>
    </row>
    <row r="2639" spans="16:16">
      <c r="P2639" s="13"/>
    </row>
    <row r="2640" spans="16:16">
      <c r="P2640" s="13"/>
    </row>
    <row r="2641" spans="16:16">
      <c r="P2641" s="13"/>
    </row>
    <row r="2642" spans="16:16">
      <c r="P2642" s="13"/>
    </row>
    <row r="2643" spans="16:16">
      <c r="P2643" s="13"/>
    </row>
    <row r="2644" spans="16:16">
      <c r="P2644" s="13"/>
    </row>
    <row r="2645" spans="16:16">
      <c r="P2645" s="13"/>
    </row>
    <row r="2646" spans="16:16">
      <c r="P2646" s="13"/>
    </row>
    <row r="2647" spans="16:16">
      <c r="P2647" s="13"/>
    </row>
    <row r="2648" spans="16:16">
      <c r="P2648" s="13"/>
    </row>
    <row r="2649" spans="16:16">
      <c r="P2649" s="13"/>
    </row>
    <row r="2650" spans="16:16">
      <c r="P2650" s="13"/>
    </row>
    <row r="2651" spans="16:16">
      <c r="P2651" s="13"/>
    </row>
    <row r="2652" spans="16:16">
      <c r="P2652" s="13"/>
    </row>
    <row r="2653" spans="16:16">
      <c r="P2653" s="13"/>
    </row>
    <row r="2654" spans="16:16">
      <c r="P2654" s="13"/>
    </row>
    <row r="2655" spans="16:16">
      <c r="P2655" s="13"/>
    </row>
    <row r="2656" spans="16:16">
      <c r="P2656" s="13"/>
    </row>
    <row r="2657" spans="16:16">
      <c r="P2657" s="13"/>
    </row>
    <row r="2658" spans="16:16">
      <c r="P2658" s="13"/>
    </row>
    <row r="2659" spans="16:16">
      <c r="P2659" s="13"/>
    </row>
    <row r="2660" spans="16:16">
      <c r="P2660" s="13"/>
    </row>
    <row r="2661" spans="16:16">
      <c r="P2661" s="13"/>
    </row>
    <row r="2662" spans="16:16">
      <c r="P2662" s="13"/>
    </row>
    <row r="2663" spans="16:16">
      <c r="P2663" s="13"/>
    </row>
    <row r="2664" spans="16:16">
      <c r="P2664" s="13"/>
    </row>
    <row r="2665" spans="16:16">
      <c r="P2665" s="13"/>
    </row>
    <row r="2666" spans="16:16">
      <c r="P2666" s="13"/>
    </row>
    <row r="2667" spans="16:16">
      <c r="P2667" s="13"/>
    </row>
    <row r="2668" spans="16:16">
      <c r="P2668" s="13"/>
    </row>
    <row r="2669" spans="16:16">
      <c r="P2669" s="13"/>
    </row>
    <row r="2670" spans="16:16">
      <c r="P2670" s="13"/>
    </row>
    <row r="2671" spans="16:16">
      <c r="P2671" s="13"/>
    </row>
    <row r="2672" spans="16:16">
      <c r="P2672" s="13"/>
    </row>
    <row r="2673" spans="16:16">
      <c r="P2673" s="13"/>
    </row>
    <row r="2674" spans="16:16">
      <c r="P2674" s="13"/>
    </row>
    <row r="2675" spans="16:16">
      <c r="P2675" s="13"/>
    </row>
    <row r="2676" spans="16:16">
      <c r="P2676" s="13"/>
    </row>
    <row r="2677" spans="16:16">
      <c r="P2677" s="13"/>
    </row>
    <row r="2678" spans="16:16">
      <c r="P2678" s="13"/>
    </row>
    <row r="2679" spans="16:16">
      <c r="P2679" s="13"/>
    </row>
    <row r="2680" spans="16:16">
      <c r="P2680" s="13"/>
    </row>
    <row r="2681" spans="16:16">
      <c r="P2681" s="13"/>
    </row>
    <row r="2682" spans="16:16">
      <c r="P2682" s="13"/>
    </row>
    <row r="2683" spans="16:16">
      <c r="P2683" s="13"/>
    </row>
    <row r="2684" spans="16:16">
      <c r="P2684" s="13"/>
    </row>
    <row r="2685" spans="16:16">
      <c r="P2685" s="13"/>
    </row>
    <row r="2686" spans="16:16">
      <c r="P2686" s="13"/>
    </row>
    <row r="2687" spans="16:16">
      <c r="P2687" s="13"/>
    </row>
    <row r="2688" spans="16:16">
      <c r="P2688" s="13"/>
    </row>
    <row r="2689" spans="16:16">
      <c r="P2689" s="13"/>
    </row>
    <row r="2690" spans="16:16">
      <c r="P2690" s="13"/>
    </row>
    <row r="2691" spans="16:16">
      <c r="P2691" s="13"/>
    </row>
    <row r="2692" spans="16:16">
      <c r="P2692" s="13"/>
    </row>
    <row r="2693" spans="16:16">
      <c r="P2693" s="13"/>
    </row>
    <row r="2694" spans="16:16">
      <c r="P2694" s="13"/>
    </row>
    <row r="2695" spans="16:16">
      <c r="P2695" s="13"/>
    </row>
    <row r="2696" spans="16:16">
      <c r="P2696" s="13"/>
    </row>
    <row r="2697" spans="16:16">
      <c r="P2697" s="13"/>
    </row>
    <row r="2698" spans="16:16">
      <c r="P2698" s="13"/>
    </row>
    <row r="2699" spans="16:16">
      <c r="P2699" s="13"/>
    </row>
    <row r="2700" spans="16:16">
      <c r="P2700" s="13"/>
    </row>
    <row r="2701" spans="16:16">
      <c r="P2701" s="13"/>
    </row>
    <row r="2702" spans="16:16">
      <c r="P2702" s="13"/>
    </row>
    <row r="2703" spans="16:16">
      <c r="P2703" s="13"/>
    </row>
    <row r="2704" spans="16:16">
      <c r="P2704" s="13"/>
    </row>
    <row r="2705" spans="16:16">
      <c r="P2705" s="13"/>
    </row>
    <row r="2706" spans="16:16">
      <c r="P2706" s="13"/>
    </row>
    <row r="2707" spans="16:16">
      <c r="P2707" s="13"/>
    </row>
    <row r="2708" spans="16:16">
      <c r="P2708" s="13"/>
    </row>
    <row r="2709" spans="16:16">
      <c r="P2709" s="13"/>
    </row>
    <row r="2710" spans="16:16">
      <c r="P2710" s="13"/>
    </row>
    <row r="2711" spans="16:16">
      <c r="P2711" s="13"/>
    </row>
    <row r="2712" spans="16:16">
      <c r="P2712" s="13"/>
    </row>
    <row r="2713" spans="16:16">
      <c r="P2713" s="13"/>
    </row>
    <row r="2714" spans="16:16">
      <c r="P2714" s="13"/>
    </row>
    <row r="2715" spans="16:16">
      <c r="P2715" s="13"/>
    </row>
    <row r="2716" spans="16:16">
      <c r="P2716" s="13"/>
    </row>
    <row r="2717" spans="16:16">
      <c r="P2717" s="13"/>
    </row>
    <row r="2718" spans="16:16">
      <c r="P2718" s="13"/>
    </row>
    <row r="2719" spans="16:16">
      <c r="P2719" s="13"/>
    </row>
    <row r="2720" spans="16:16">
      <c r="P2720" s="13"/>
    </row>
    <row r="2721" spans="16:16">
      <c r="P2721" s="13"/>
    </row>
    <row r="2722" spans="16:16">
      <c r="P2722" s="13"/>
    </row>
    <row r="2723" spans="16:16">
      <c r="P2723" s="13"/>
    </row>
    <row r="2724" spans="16:16">
      <c r="P2724" s="13"/>
    </row>
    <row r="2725" spans="16:16">
      <c r="P2725" s="13"/>
    </row>
    <row r="2726" spans="16:16">
      <c r="P2726" s="13"/>
    </row>
    <row r="2727" spans="16:16">
      <c r="P2727" s="13"/>
    </row>
    <row r="2728" spans="16:16">
      <c r="P2728" s="13"/>
    </row>
    <row r="2729" spans="16:16">
      <c r="P2729" s="13"/>
    </row>
    <row r="2730" spans="16:16">
      <c r="P2730" s="13"/>
    </row>
    <row r="2731" spans="16:16">
      <c r="P2731" s="13"/>
    </row>
    <row r="2732" spans="16:16">
      <c r="P2732" s="13"/>
    </row>
    <row r="2733" spans="16:16">
      <c r="P2733" s="13"/>
    </row>
    <row r="2734" spans="16:16">
      <c r="P2734" s="13"/>
    </row>
    <row r="2735" spans="16:16">
      <c r="P2735" s="13"/>
    </row>
    <row r="2736" spans="16:16">
      <c r="P2736" s="13"/>
    </row>
    <row r="2737" spans="16:16">
      <c r="P2737" s="13"/>
    </row>
    <row r="2738" spans="16:16">
      <c r="P2738" s="13"/>
    </row>
    <row r="2739" spans="16:16">
      <c r="P2739" s="13"/>
    </row>
    <row r="2740" spans="16:16">
      <c r="P2740" s="13"/>
    </row>
    <row r="2741" spans="16:16">
      <c r="P2741" s="13"/>
    </row>
    <row r="2742" spans="16:16">
      <c r="P2742" s="13"/>
    </row>
    <row r="2743" spans="16:16">
      <c r="P2743" s="13"/>
    </row>
    <row r="2744" spans="16:16">
      <c r="P2744" s="13"/>
    </row>
    <row r="2745" spans="16:16">
      <c r="P2745" s="13"/>
    </row>
    <row r="2746" spans="16:16">
      <c r="P2746" s="13"/>
    </row>
    <row r="2747" spans="16:16">
      <c r="P2747" s="13"/>
    </row>
    <row r="2748" spans="16:16">
      <c r="P2748" s="13"/>
    </row>
    <row r="2749" spans="16:16">
      <c r="P2749" s="13"/>
    </row>
    <row r="2750" spans="16:16">
      <c r="P2750" s="13"/>
    </row>
    <row r="2751" spans="16:16">
      <c r="P2751" s="13"/>
    </row>
    <row r="2752" spans="16:16">
      <c r="P2752" s="13"/>
    </row>
    <row r="2753" spans="16:16">
      <c r="P2753" s="13"/>
    </row>
    <row r="2754" spans="16:16">
      <c r="P2754" s="13"/>
    </row>
    <row r="2755" spans="16:16">
      <c r="P2755" s="13"/>
    </row>
    <row r="2756" spans="16:16">
      <c r="P2756" s="13"/>
    </row>
    <row r="2757" spans="16:16">
      <c r="P2757" s="13"/>
    </row>
    <row r="2758" spans="16:16">
      <c r="P2758" s="13"/>
    </row>
    <row r="2759" spans="16:16">
      <c r="P2759" s="13"/>
    </row>
    <row r="2760" spans="16:16">
      <c r="P2760" s="13"/>
    </row>
    <row r="2761" spans="16:16">
      <c r="P2761" s="13"/>
    </row>
    <row r="2762" spans="16:16">
      <c r="P2762" s="13"/>
    </row>
    <row r="2763" spans="16:16">
      <c r="P2763" s="13"/>
    </row>
    <row r="2764" spans="16:16">
      <c r="P2764" s="13"/>
    </row>
    <row r="2765" spans="16:16">
      <c r="P2765" s="13"/>
    </row>
    <row r="2766" spans="16:16">
      <c r="P2766" s="13"/>
    </row>
    <row r="2767" spans="16:16">
      <c r="P2767" s="13"/>
    </row>
    <row r="2768" spans="16:16">
      <c r="P2768" s="13"/>
    </row>
    <row r="2769" spans="16:16">
      <c r="P2769" s="13"/>
    </row>
    <row r="2770" spans="16:16">
      <c r="P2770" s="13"/>
    </row>
    <row r="2771" spans="16:16">
      <c r="P2771" s="13"/>
    </row>
    <row r="2772" spans="16:16">
      <c r="P2772" s="13"/>
    </row>
    <row r="2773" spans="16:16">
      <c r="P2773" s="13"/>
    </row>
    <row r="2774" spans="16:16">
      <c r="P2774" s="13"/>
    </row>
    <row r="2775" spans="16:16">
      <c r="P2775" s="13"/>
    </row>
    <row r="2776" spans="16:16">
      <c r="P2776" s="13"/>
    </row>
    <row r="2777" spans="16:16">
      <c r="P2777" s="13"/>
    </row>
    <row r="2778" spans="16:16">
      <c r="P2778" s="13"/>
    </row>
    <row r="2779" spans="16:16">
      <c r="P2779" s="13"/>
    </row>
    <row r="2780" spans="16:16">
      <c r="P2780" s="13"/>
    </row>
    <row r="2781" spans="16:16">
      <c r="P2781" s="13"/>
    </row>
    <row r="2782" spans="16:16">
      <c r="P2782" s="13"/>
    </row>
    <row r="2783" spans="16:16">
      <c r="P2783" s="13"/>
    </row>
    <row r="2784" spans="16:16">
      <c r="P2784" s="13"/>
    </row>
    <row r="2785" spans="16:16">
      <c r="P2785" s="13"/>
    </row>
    <row r="2786" spans="16:16">
      <c r="P2786" s="13"/>
    </row>
    <row r="2787" spans="16:16">
      <c r="P2787" s="13"/>
    </row>
    <row r="2788" spans="16:16">
      <c r="P2788" s="13"/>
    </row>
    <row r="2789" spans="16:16">
      <c r="P2789" s="13"/>
    </row>
    <row r="2790" spans="16:16">
      <c r="P2790" s="13"/>
    </row>
    <row r="2791" spans="16:16">
      <c r="P2791" s="13"/>
    </row>
    <row r="2792" spans="16:16">
      <c r="P2792" s="13"/>
    </row>
    <row r="2793" spans="16:16">
      <c r="P2793" s="13"/>
    </row>
    <row r="2794" spans="16:16">
      <c r="P2794" s="13"/>
    </row>
    <row r="2795" spans="16:16">
      <c r="P2795" s="13"/>
    </row>
    <row r="2796" spans="16:16">
      <c r="P2796" s="13"/>
    </row>
    <row r="2797" spans="16:16">
      <c r="P2797" s="13"/>
    </row>
    <row r="2798" spans="16:16">
      <c r="P2798" s="13"/>
    </row>
    <row r="2799" spans="16:16">
      <c r="P2799" s="13"/>
    </row>
    <row r="2800" spans="16:16">
      <c r="P2800" s="13"/>
    </row>
    <row r="2801" spans="16:16">
      <c r="P2801" s="13"/>
    </row>
    <row r="2802" spans="16:16">
      <c r="P2802" s="13"/>
    </row>
    <row r="2803" spans="16:16">
      <c r="P2803" s="13"/>
    </row>
    <row r="2804" spans="16:16">
      <c r="P2804" s="13"/>
    </row>
    <row r="2805" spans="16:16">
      <c r="P2805" s="13"/>
    </row>
    <row r="2806" spans="16:16">
      <c r="P2806" s="13"/>
    </row>
    <row r="2807" spans="16:16">
      <c r="P2807" s="13"/>
    </row>
    <row r="2808" spans="16:16">
      <c r="P2808" s="13"/>
    </row>
    <row r="2809" spans="16:16">
      <c r="P2809" s="13"/>
    </row>
    <row r="2810" spans="16:16">
      <c r="P2810" s="13"/>
    </row>
    <row r="2811" spans="16:16">
      <c r="P2811" s="13"/>
    </row>
    <row r="2812" spans="16:16">
      <c r="P2812" s="13"/>
    </row>
    <row r="2813" spans="16:16">
      <c r="P2813" s="13"/>
    </row>
    <row r="2814" spans="16:16">
      <c r="P2814" s="13"/>
    </row>
    <row r="2815" spans="16:16">
      <c r="P2815" s="13"/>
    </row>
    <row r="2816" spans="16:16">
      <c r="P2816" s="13"/>
    </row>
    <row r="2817" spans="16:16">
      <c r="P2817" s="13"/>
    </row>
    <row r="2818" spans="16:16">
      <c r="P2818" s="13"/>
    </row>
    <row r="2819" spans="16:16">
      <c r="P2819" s="13"/>
    </row>
    <row r="2820" spans="16:16">
      <c r="P2820" s="13"/>
    </row>
    <row r="2821" spans="16:16">
      <c r="P2821" s="13"/>
    </row>
    <row r="2822" spans="16:16">
      <c r="P2822" s="13"/>
    </row>
    <row r="2823" spans="16:16">
      <c r="P2823" s="13"/>
    </row>
    <row r="2824" spans="16:16">
      <c r="P2824" s="13"/>
    </row>
    <row r="2825" spans="16:16">
      <c r="P2825" s="13"/>
    </row>
    <row r="2826" spans="16:16">
      <c r="P2826" s="13"/>
    </row>
    <row r="2827" spans="16:16">
      <c r="P2827" s="13"/>
    </row>
    <row r="2828" spans="16:16">
      <c r="P2828" s="13"/>
    </row>
    <row r="2829" spans="16:16">
      <c r="P2829" s="13"/>
    </row>
    <row r="2830" spans="16:16">
      <c r="P2830" s="13"/>
    </row>
    <row r="2831" spans="16:16">
      <c r="P2831" s="13"/>
    </row>
    <row r="2832" spans="16:16">
      <c r="P2832" s="13"/>
    </row>
    <row r="2833" spans="16:16">
      <c r="P2833" s="13"/>
    </row>
    <row r="2834" spans="16:16">
      <c r="P2834" s="13"/>
    </row>
    <row r="2835" spans="16:16">
      <c r="P2835" s="13"/>
    </row>
    <row r="2836" spans="16:16">
      <c r="P2836" s="13"/>
    </row>
    <row r="2837" spans="16:16">
      <c r="P2837" s="13"/>
    </row>
    <row r="2838" spans="16:16">
      <c r="P2838" s="13"/>
    </row>
    <row r="2839" spans="16:16">
      <c r="P2839" s="13"/>
    </row>
    <row r="2840" spans="16:16">
      <c r="P2840" s="13"/>
    </row>
    <row r="2841" spans="16:16">
      <c r="P2841" s="13"/>
    </row>
    <row r="2842" spans="16:16">
      <c r="P2842" s="13"/>
    </row>
    <row r="2843" spans="16:16">
      <c r="P2843" s="13"/>
    </row>
    <row r="2844" spans="16:16">
      <c r="P2844" s="13"/>
    </row>
    <row r="2845" spans="16:16">
      <c r="P2845" s="13"/>
    </row>
    <row r="2846" spans="16:16">
      <c r="P2846" s="13"/>
    </row>
    <row r="2847" spans="16:16">
      <c r="P2847" s="13"/>
    </row>
    <row r="2848" spans="16:16">
      <c r="P2848" s="13"/>
    </row>
    <row r="2849" spans="16:16">
      <c r="P2849" s="13"/>
    </row>
    <row r="2850" spans="16:16">
      <c r="P2850" s="13"/>
    </row>
    <row r="2851" spans="16:16">
      <c r="P2851" s="13"/>
    </row>
    <row r="2852" spans="16:16">
      <c r="P2852" s="13"/>
    </row>
    <row r="2853" spans="16:16">
      <c r="P2853" s="13"/>
    </row>
    <row r="2854" spans="16:16">
      <c r="P2854" s="13"/>
    </row>
    <row r="2855" spans="16:16">
      <c r="P2855" s="13"/>
    </row>
    <row r="2856" spans="16:16">
      <c r="P2856" s="13"/>
    </row>
    <row r="2857" spans="16:16">
      <c r="P2857" s="13"/>
    </row>
    <row r="2858" spans="16:16">
      <c r="P2858" s="13"/>
    </row>
    <row r="2859" spans="16:16">
      <c r="P2859" s="13"/>
    </row>
    <row r="2860" spans="16:16">
      <c r="P2860" s="13"/>
    </row>
    <row r="2861" spans="16:16">
      <c r="P2861" s="13"/>
    </row>
    <row r="2862" spans="16:16">
      <c r="P2862" s="13"/>
    </row>
    <row r="2863" spans="16:16">
      <c r="P2863" s="13"/>
    </row>
    <row r="2864" spans="16:16">
      <c r="P2864" s="13"/>
    </row>
    <row r="2865" spans="16:16">
      <c r="P2865" s="13"/>
    </row>
    <row r="2866" spans="16:16">
      <c r="P2866" s="13"/>
    </row>
    <row r="2867" spans="16:16">
      <c r="P2867" s="13"/>
    </row>
    <row r="2868" spans="16:16">
      <c r="P2868" s="13"/>
    </row>
    <row r="2869" spans="16:16">
      <c r="P2869" s="13"/>
    </row>
    <row r="2870" spans="16:16">
      <c r="P2870" s="13"/>
    </row>
    <row r="2871" spans="16:16">
      <c r="P2871" s="13"/>
    </row>
    <row r="2872" spans="16:16">
      <c r="P2872" s="13"/>
    </row>
    <row r="2873" spans="16:16">
      <c r="P2873" s="13"/>
    </row>
    <row r="2874" spans="16:16">
      <c r="P2874" s="13"/>
    </row>
    <row r="2875" spans="16:16">
      <c r="P2875" s="13"/>
    </row>
    <row r="2876" spans="16:16">
      <c r="P2876" s="13"/>
    </row>
    <row r="2877" spans="16:16">
      <c r="P2877" s="13"/>
    </row>
    <row r="2878" spans="16:16">
      <c r="P2878" s="13"/>
    </row>
    <row r="2879" spans="16:16">
      <c r="P2879" s="13"/>
    </row>
    <row r="2880" spans="16:16">
      <c r="P2880" s="13"/>
    </row>
    <row r="2881" spans="16:16">
      <c r="P2881" s="13"/>
    </row>
    <row r="2882" spans="16:16">
      <c r="P2882" s="13"/>
    </row>
    <row r="2883" spans="16:16">
      <c r="P2883" s="13"/>
    </row>
    <row r="2884" spans="16:16">
      <c r="P2884" s="13"/>
    </row>
    <row r="2885" spans="16:16">
      <c r="P2885" s="13"/>
    </row>
    <row r="2886" spans="16:16">
      <c r="P2886" s="13"/>
    </row>
    <row r="2887" spans="16:16">
      <c r="P2887" s="13"/>
    </row>
    <row r="2888" spans="16:16">
      <c r="P2888" s="13"/>
    </row>
    <row r="2889" spans="16:16">
      <c r="P2889" s="13"/>
    </row>
    <row r="2890" spans="16:16">
      <c r="P2890" s="13"/>
    </row>
    <row r="2891" spans="16:16">
      <c r="P2891" s="13"/>
    </row>
    <row r="2892" spans="16:16">
      <c r="P2892" s="13"/>
    </row>
    <row r="2893" spans="16:16">
      <c r="P2893" s="13"/>
    </row>
    <row r="2894" spans="16:16">
      <c r="P2894" s="13"/>
    </row>
    <row r="2895" spans="16:16">
      <c r="P2895" s="13"/>
    </row>
    <row r="2896" spans="16:16">
      <c r="P2896" s="13"/>
    </row>
    <row r="2897" spans="16:16">
      <c r="P2897" s="13"/>
    </row>
    <row r="2898" spans="16:16">
      <c r="P2898" s="13"/>
    </row>
    <row r="2899" spans="16:16">
      <c r="P2899" s="13"/>
    </row>
    <row r="2900" spans="16:16">
      <c r="P2900" s="13"/>
    </row>
    <row r="2901" spans="16:16">
      <c r="P2901" s="13"/>
    </row>
    <row r="2902" spans="16:16">
      <c r="P2902" s="13"/>
    </row>
    <row r="2903" spans="16:16">
      <c r="P2903" s="13"/>
    </row>
    <row r="2904" spans="16:16">
      <c r="P2904" s="13"/>
    </row>
    <row r="2905" spans="16:16">
      <c r="P2905" s="13"/>
    </row>
    <row r="2906" spans="16:16">
      <c r="P2906" s="13"/>
    </row>
    <row r="2907" spans="16:16">
      <c r="P2907" s="13"/>
    </row>
    <row r="2908" spans="16:16">
      <c r="P2908" s="13"/>
    </row>
    <row r="2909" spans="16:16">
      <c r="P2909" s="13"/>
    </row>
    <row r="2910" spans="16:16">
      <c r="P2910" s="13"/>
    </row>
    <row r="2911" spans="16:16">
      <c r="P2911" s="13"/>
    </row>
    <row r="2912" spans="16:16">
      <c r="P2912" s="13"/>
    </row>
    <row r="2913" spans="16:16">
      <c r="P2913" s="13"/>
    </row>
    <row r="2914" spans="16:16">
      <c r="P2914" s="13"/>
    </row>
    <row r="2915" spans="16:16">
      <c r="P2915" s="13"/>
    </row>
    <row r="2916" spans="16:16">
      <c r="P2916" s="13"/>
    </row>
    <row r="2917" spans="16:16">
      <c r="P2917" s="13"/>
    </row>
    <row r="2918" spans="16:16">
      <c r="P2918" s="13"/>
    </row>
    <row r="2919" spans="16:16">
      <c r="P2919" s="13"/>
    </row>
    <row r="2920" spans="16:16">
      <c r="P2920" s="13"/>
    </row>
    <row r="2921" spans="16:16">
      <c r="P2921" s="13"/>
    </row>
    <row r="2922" spans="16:16">
      <c r="P2922" s="13"/>
    </row>
    <row r="2923" spans="16:16">
      <c r="P2923" s="13"/>
    </row>
    <row r="2924" spans="16:16">
      <c r="P2924" s="13"/>
    </row>
    <row r="2925" spans="16:16">
      <c r="P2925" s="13"/>
    </row>
    <row r="2926" spans="16:16">
      <c r="P2926" s="13"/>
    </row>
    <row r="2927" spans="16:16">
      <c r="P2927" s="13"/>
    </row>
    <row r="2928" spans="16:16">
      <c r="P2928" s="13"/>
    </row>
    <row r="2929" spans="16:16">
      <c r="P2929" s="13"/>
    </row>
    <row r="2930" spans="16:16">
      <c r="P2930" s="13"/>
    </row>
    <row r="2931" spans="16:16">
      <c r="P2931" s="13"/>
    </row>
    <row r="2932" spans="16:16">
      <c r="P2932" s="13"/>
    </row>
    <row r="2933" spans="16:16">
      <c r="P2933" s="13"/>
    </row>
    <row r="2934" spans="16:16">
      <c r="P2934" s="13"/>
    </row>
    <row r="2935" spans="16:16">
      <c r="P2935" s="13"/>
    </row>
    <row r="2936" spans="16:16">
      <c r="P2936" s="13"/>
    </row>
    <row r="2937" spans="16:16">
      <c r="P2937" s="13"/>
    </row>
    <row r="2938" spans="16:16">
      <c r="P2938" s="13"/>
    </row>
    <row r="2939" spans="16:16">
      <c r="P2939" s="13"/>
    </row>
    <row r="2940" spans="16:16">
      <c r="P2940" s="13"/>
    </row>
    <row r="2941" spans="16:16">
      <c r="P2941" s="13"/>
    </row>
    <row r="2942" spans="16:16">
      <c r="P2942" s="13"/>
    </row>
    <row r="2943" spans="16:16">
      <c r="P2943" s="13"/>
    </row>
    <row r="2944" spans="16:16">
      <c r="P2944" s="13"/>
    </row>
    <row r="2945" spans="16:16">
      <c r="P2945" s="13"/>
    </row>
    <row r="2946" spans="16:16">
      <c r="P2946" s="13"/>
    </row>
    <row r="2947" spans="16:16">
      <c r="P2947" s="13"/>
    </row>
    <row r="2948" spans="16:16">
      <c r="P2948" s="13"/>
    </row>
    <row r="2949" spans="16:16">
      <c r="P2949" s="13"/>
    </row>
    <row r="2950" spans="16:16">
      <c r="P2950" s="13"/>
    </row>
    <row r="2951" spans="16:16">
      <c r="P2951" s="13"/>
    </row>
    <row r="2952" spans="16:16">
      <c r="P2952" s="13"/>
    </row>
    <row r="2953" spans="16:16">
      <c r="P2953" s="13"/>
    </row>
    <row r="2954" spans="16:16">
      <c r="P2954" s="13"/>
    </row>
    <row r="2955" spans="16:16">
      <c r="P2955" s="13"/>
    </row>
    <row r="2956" spans="16:16">
      <c r="P2956" s="13"/>
    </row>
    <row r="2957" spans="16:16">
      <c r="P2957" s="13"/>
    </row>
    <row r="2958" spans="16:16">
      <c r="P2958" s="13"/>
    </row>
    <row r="2959" spans="16:16">
      <c r="P2959" s="13"/>
    </row>
    <row r="2960" spans="16:16">
      <c r="P2960" s="13"/>
    </row>
    <row r="2961" spans="16:16">
      <c r="P2961" s="13"/>
    </row>
    <row r="2962" spans="16:16">
      <c r="P2962" s="13"/>
    </row>
    <row r="2963" spans="16:16">
      <c r="P2963" s="13"/>
    </row>
    <row r="2964" spans="16:16">
      <c r="P2964" s="13"/>
    </row>
    <row r="2965" spans="16:16">
      <c r="P2965" s="13"/>
    </row>
    <row r="2966" spans="16:16">
      <c r="P2966" s="13"/>
    </row>
    <row r="2967" spans="16:16">
      <c r="P2967" s="13"/>
    </row>
    <row r="2968" spans="16:16">
      <c r="P2968" s="13"/>
    </row>
    <row r="2969" spans="16:16">
      <c r="P2969" s="13"/>
    </row>
    <row r="2970" spans="16:16">
      <c r="P2970" s="13"/>
    </row>
    <row r="2971" spans="16:16">
      <c r="P2971" s="13"/>
    </row>
    <row r="2972" spans="16:16">
      <c r="P2972" s="13"/>
    </row>
    <row r="2973" spans="16:16">
      <c r="P2973" s="13"/>
    </row>
    <row r="2974" spans="16:16">
      <c r="P2974" s="13"/>
    </row>
    <row r="2975" spans="16:16">
      <c r="P2975" s="13"/>
    </row>
    <row r="2976" spans="16:16">
      <c r="P2976" s="13"/>
    </row>
    <row r="2977" spans="16:16">
      <c r="P2977" s="13"/>
    </row>
    <row r="2978" spans="16:16">
      <c r="P2978" s="13"/>
    </row>
    <row r="2979" spans="16:16">
      <c r="P2979" s="13"/>
    </row>
    <row r="2980" spans="16:16">
      <c r="P2980" s="13"/>
    </row>
    <row r="2981" spans="16:16">
      <c r="P2981" s="13"/>
    </row>
    <row r="2982" spans="16:16">
      <c r="P2982" s="13"/>
    </row>
    <row r="2983" spans="16:16">
      <c r="P2983" s="13"/>
    </row>
    <row r="2984" spans="16:16">
      <c r="P2984" s="13"/>
    </row>
    <row r="2985" spans="16:16">
      <c r="P2985" s="13"/>
    </row>
    <row r="2986" spans="16:16">
      <c r="P2986" s="13"/>
    </row>
    <row r="2987" spans="16:16">
      <c r="P2987" s="13"/>
    </row>
    <row r="2988" spans="16:16">
      <c r="P2988" s="13"/>
    </row>
    <row r="2989" spans="16:16">
      <c r="P2989" s="13"/>
    </row>
    <row r="2990" spans="16:16">
      <c r="P2990" s="13"/>
    </row>
    <row r="2991" spans="16:16">
      <c r="P2991" s="13"/>
    </row>
    <row r="2992" spans="16:16">
      <c r="P2992" s="13"/>
    </row>
    <row r="2993" spans="16:16">
      <c r="P2993" s="13"/>
    </row>
    <row r="2994" spans="16:16">
      <c r="P2994" s="13"/>
    </row>
    <row r="2995" spans="16:16">
      <c r="P2995" s="13"/>
    </row>
    <row r="2996" spans="16:16">
      <c r="P2996" s="13"/>
    </row>
    <row r="2997" spans="16:16">
      <c r="P2997" s="13"/>
    </row>
    <row r="2998" spans="16:16">
      <c r="P2998" s="13"/>
    </row>
    <row r="2999" spans="16:16">
      <c r="P2999" s="13"/>
    </row>
    <row r="3000" spans="16:16">
      <c r="P3000" s="13"/>
    </row>
    <row r="3001" spans="16:16">
      <c r="P3001" s="13"/>
    </row>
    <row r="3002" spans="16:16">
      <c r="P3002" s="13"/>
    </row>
    <row r="3003" spans="16:16">
      <c r="P3003" s="13"/>
    </row>
    <row r="3004" spans="16:16">
      <c r="P3004" s="13"/>
    </row>
    <row r="3005" spans="16:16">
      <c r="P3005" s="13"/>
    </row>
    <row r="3006" spans="16:16">
      <c r="P3006" s="13"/>
    </row>
    <row r="3007" spans="16:16">
      <c r="P3007" s="13"/>
    </row>
    <row r="3008" spans="16:16">
      <c r="P3008" s="13"/>
    </row>
    <row r="3009" spans="16:16">
      <c r="P3009" s="13"/>
    </row>
    <row r="3010" spans="16:16">
      <c r="P3010" s="13"/>
    </row>
    <row r="3011" spans="16:16">
      <c r="P3011" s="13"/>
    </row>
    <row r="3012" spans="16:16">
      <c r="P3012" s="13"/>
    </row>
    <row r="3013" spans="16:16">
      <c r="P3013" s="13"/>
    </row>
    <row r="3014" spans="16:16">
      <c r="P3014" s="13"/>
    </row>
    <row r="3015" spans="16:16">
      <c r="P3015" s="13"/>
    </row>
    <row r="3016" spans="16:16">
      <c r="P3016" s="13"/>
    </row>
    <row r="3017" spans="16:16">
      <c r="P3017" s="13"/>
    </row>
    <row r="3018" spans="16:16">
      <c r="P3018" s="13"/>
    </row>
    <row r="3019" spans="16:16">
      <c r="P3019" s="13"/>
    </row>
    <row r="3020" spans="16:16">
      <c r="P3020" s="13"/>
    </row>
    <row r="3021" spans="16:16">
      <c r="P3021" s="13"/>
    </row>
    <row r="3022" spans="16:16">
      <c r="P3022" s="13"/>
    </row>
    <row r="3023" spans="16:16">
      <c r="P3023" s="13"/>
    </row>
    <row r="3024" spans="16:16">
      <c r="P3024" s="13"/>
    </row>
    <row r="3025" spans="16:16">
      <c r="P3025" s="13"/>
    </row>
    <row r="3026" spans="16:16">
      <c r="P3026" s="13"/>
    </row>
    <row r="3027" spans="16:16">
      <c r="P3027" s="13"/>
    </row>
    <row r="3028" spans="16:16">
      <c r="P3028" s="13"/>
    </row>
    <row r="3029" spans="16:16">
      <c r="P3029" s="13"/>
    </row>
    <row r="3030" spans="16:16">
      <c r="P3030" s="13"/>
    </row>
    <row r="3031" spans="16:16">
      <c r="P3031" s="13"/>
    </row>
    <row r="3032" spans="16:16">
      <c r="P3032" s="13"/>
    </row>
    <row r="3033" spans="16:16">
      <c r="P3033" s="13"/>
    </row>
    <row r="3034" spans="16:16">
      <c r="P3034" s="13"/>
    </row>
    <row r="3035" spans="16:16">
      <c r="P3035" s="13"/>
    </row>
    <row r="3036" spans="16:16">
      <c r="P3036" s="13"/>
    </row>
    <row r="3037" spans="16:16">
      <c r="P3037" s="13"/>
    </row>
    <row r="3038" spans="16:16">
      <c r="P3038" s="13"/>
    </row>
    <row r="3039" spans="16:16">
      <c r="P3039" s="13"/>
    </row>
    <row r="3040" spans="16:16">
      <c r="P3040" s="13"/>
    </row>
    <row r="3041" spans="16:16">
      <c r="P3041" s="13"/>
    </row>
    <row r="3042" spans="16:16">
      <c r="P3042" s="13"/>
    </row>
    <row r="3043" spans="16:16">
      <c r="P3043" s="13"/>
    </row>
    <row r="3044" spans="16:16">
      <c r="P3044" s="13"/>
    </row>
    <row r="3045" spans="16:16">
      <c r="P3045" s="13"/>
    </row>
    <row r="3046" spans="16:16">
      <c r="P3046" s="13"/>
    </row>
    <row r="3047" spans="16:16">
      <c r="P3047" s="13"/>
    </row>
    <row r="3048" spans="16:16">
      <c r="P3048" s="13"/>
    </row>
    <row r="3049" spans="16:16">
      <c r="P3049" s="13"/>
    </row>
    <row r="3050" spans="16:16">
      <c r="P3050" s="13"/>
    </row>
    <row r="3051" spans="16:16">
      <c r="P3051" s="13"/>
    </row>
    <row r="3052" spans="16:16">
      <c r="P3052" s="13"/>
    </row>
    <row r="3053" spans="16:16">
      <c r="P3053" s="13"/>
    </row>
    <row r="3054" spans="16:16">
      <c r="P3054" s="13"/>
    </row>
    <row r="3055" spans="16:16">
      <c r="P3055" s="13"/>
    </row>
    <row r="3056" spans="16:16">
      <c r="P3056" s="13"/>
    </row>
    <row r="3057" spans="16:16">
      <c r="P3057" s="13"/>
    </row>
    <row r="3058" spans="16:16">
      <c r="P3058" s="13"/>
    </row>
    <row r="3059" spans="16:16">
      <c r="P3059" s="13"/>
    </row>
    <row r="3060" spans="16:16">
      <c r="P3060" s="13"/>
    </row>
    <row r="3061" spans="16:16">
      <c r="P3061" s="13"/>
    </row>
    <row r="3062" spans="16:16">
      <c r="P3062" s="13"/>
    </row>
    <row r="3063" spans="16:16">
      <c r="P3063" s="13"/>
    </row>
    <row r="3064" spans="16:16">
      <c r="P3064" s="13"/>
    </row>
    <row r="3065" spans="16:16">
      <c r="P3065" s="13"/>
    </row>
    <row r="3066" spans="16:16">
      <c r="P3066" s="13"/>
    </row>
    <row r="3067" spans="16:16">
      <c r="P3067" s="13"/>
    </row>
    <row r="3068" spans="16:16">
      <c r="P3068" s="13"/>
    </row>
    <row r="3069" spans="16:16">
      <c r="P3069" s="13"/>
    </row>
    <row r="3070" spans="16:16">
      <c r="P3070" s="13"/>
    </row>
    <row r="3071" spans="16:16">
      <c r="P3071" s="13"/>
    </row>
    <row r="3072" spans="16:16">
      <c r="P3072" s="13"/>
    </row>
    <row r="3073" spans="16:16">
      <c r="P3073" s="13"/>
    </row>
    <row r="3074" spans="16:16">
      <c r="P3074" s="13"/>
    </row>
    <row r="3075" spans="16:16">
      <c r="P3075" s="13"/>
    </row>
    <row r="3076" spans="16:16">
      <c r="P3076" s="13"/>
    </row>
    <row r="3077" spans="16:16">
      <c r="P3077" s="13"/>
    </row>
    <row r="3078" spans="16:16">
      <c r="P3078" s="13"/>
    </row>
    <row r="3079" spans="16:16">
      <c r="P3079" s="13"/>
    </row>
    <row r="3080" spans="16:16">
      <c r="P3080" s="13"/>
    </row>
    <row r="3081" spans="16:16">
      <c r="P3081" s="13"/>
    </row>
    <row r="3082" spans="16:16">
      <c r="P3082" s="13"/>
    </row>
    <row r="3083" spans="16:16">
      <c r="P3083" s="13"/>
    </row>
    <row r="3084" spans="16:16">
      <c r="P3084" s="13"/>
    </row>
    <row r="3085" spans="16:16">
      <c r="P3085" s="13"/>
    </row>
    <row r="3086" spans="16:16">
      <c r="P3086" s="13"/>
    </row>
    <row r="3087" spans="16:16">
      <c r="P3087" s="13"/>
    </row>
    <row r="3088" spans="16:16">
      <c r="P3088" s="13"/>
    </row>
    <row r="3089" spans="16:16">
      <c r="P3089" s="13"/>
    </row>
    <row r="3090" spans="16:16">
      <c r="P3090" s="13"/>
    </row>
    <row r="3091" spans="16:16">
      <c r="P3091" s="13"/>
    </row>
    <row r="3092" spans="16:16">
      <c r="P3092" s="13"/>
    </row>
    <row r="3093" spans="16:16">
      <c r="P3093" s="13"/>
    </row>
    <row r="3094" spans="16:16">
      <c r="P3094" s="13"/>
    </row>
    <row r="3095" spans="16:16">
      <c r="P3095" s="13"/>
    </row>
    <row r="3096" spans="16:16">
      <c r="P3096" s="13"/>
    </row>
    <row r="3097" spans="16:16">
      <c r="P3097" s="13"/>
    </row>
    <row r="3098" spans="16:16">
      <c r="P3098" s="13"/>
    </row>
    <row r="3099" spans="16:16">
      <c r="P3099" s="13"/>
    </row>
    <row r="3100" spans="16:16">
      <c r="P3100" s="13"/>
    </row>
    <row r="3101" spans="16:16">
      <c r="P3101" s="13"/>
    </row>
    <row r="3102" spans="16:16">
      <c r="P3102" s="13"/>
    </row>
    <row r="3103" spans="16:16">
      <c r="P3103" s="13"/>
    </row>
    <row r="3104" spans="16:16">
      <c r="P3104" s="13"/>
    </row>
    <row r="3105" spans="16:16">
      <c r="P3105" s="13"/>
    </row>
    <row r="3106" spans="16:16">
      <c r="P3106" s="13"/>
    </row>
    <row r="3107" spans="16:16">
      <c r="P3107" s="13"/>
    </row>
    <row r="3108" spans="16:16">
      <c r="P3108" s="13"/>
    </row>
    <row r="3109" spans="16:16">
      <c r="P3109" s="13"/>
    </row>
    <row r="3110" spans="16:16">
      <c r="P3110" s="13"/>
    </row>
    <row r="3111" spans="16:16">
      <c r="P3111" s="13"/>
    </row>
    <row r="3112" spans="16:16">
      <c r="P3112" s="13"/>
    </row>
    <row r="3113" spans="16:16">
      <c r="P3113" s="13"/>
    </row>
    <row r="3114" spans="16:16">
      <c r="P3114" s="13"/>
    </row>
    <row r="3115" spans="16:16">
      <c r="P3115" s="13"/>
    </row>
    <row r="3116" spans="16:16">
      <c r="P3116" s="13"/>
    </row>
    <row r="3117" spans="16:16">
      <c r="P3117" s="13"/>
    </row>
    <row r="3118" spans="16:16">
      <c r="P3118" s="13"/>
    </row>
    <row r="3119" spans="16:16">
      <c r="P3119" s="13"/>
    </row>
    <row r="3120" spans="16:16">
      <c r="P3120" s="13"/>
    </row>
    <row r="3121" spans="16:16">
      <c r="P3121" s="13"/>
    </row>
    <row r="3122" spans="16:16">
      <c r="P3122" s="13"/>
    </row>
    <row r="3123" spans="16:16">
      <c r="P3123" s="13"/>
    </row>
    <row r="3124" spans="16:16">
      <c r="P3124" s="13"/>
    </row>
    <row r="3125" spans="16:16">
      <c r="P3125" s="13"/>
    </row>
    <row r="3126" spans="16:16">
      <c r="P3126" s="13"/>
    </row>
    <row r="3127" spans="16:16">
      <c r="P3127" s="13"/>
    </row>
    <row r="3128" spans="16:16">
      <c r="P3128" s="13"/>
    </row>
    <row r="3129" spans="16:16">
      <c r="P3129" s="13"/>
    </row>
    <row r="3130" spans="16:16">
      <c r="P3130" s="13"/>
    </row>
    <row r="3131" spans="16:16">
      <c r="P3131" s="13"/>
    </row>
    <row r="3132" spans="16:16">
      <c r="P3132" s="13"/>
    </row>
    <row r="3133" spans="16:16">
      <c r="P3133" s="13"/>
    </row>
    <row r="3134" spans="16:16">
      <c r="P3134" s="13"/>
    </row>
    <row r="3135" spans="16:16">
      <c r="P3135" s="13"/>
    </row>
    <row r="3136" spans="16:16">
      <c r="P3136" s="13"/>
    </row>
    <row r="3137" spans="16:16">
      <c r="P3137" s="13"/>
    </row>
    <row r="3138" spans="16:16">
      <c r="P3138" s="13"/>
    </row>
    <row r="3139" spans="16:16">
      <c r="P3139" s="13"/>
    </row>
    <row r="3140" spans="16:16">
      <c r="P3140" s="13"/>
    </row>
    <row r="3141" spans="16:16">
      <c r="P3141" s="13"/>
    </row>
    <row r="3142" spans="16:16">
      <c r="P3142" s="13"/>
    </row>
    <row r="3143" spans="16:16">
      <c r="P3143" s="13"/>
    </row>
    <row r="3144" spans="16:16">
      <c r="P3144" s="13"/>
    </row>
    <row r="3145" spans="16:16">
      <c r="P3145" s="13"/>
    </row>
    <row r="3146" spans="16:16">
      <c r="P3146" s="13"/>
    </row>
    <row r="3147" spans="16:16">
      <c r="P3147" s="13"/>
    </row>
    <row r="3148" spans="16:16">
      <c r="P3148" s="13"/>
    </row>
    <row r="3149" spans="16:16">
      <c r="P3149" s="13"/>
    </row>
    <row r="3150" spans="16:16">
      <c r="P3150" s="13"/>
    </row>
    <row r="3151" spans="16:16">
      <c r="P3151" s="13"/>
    </row>
    <row r="3152" spans="16:16">
      <c r="P3152" s="13"/>
    </row>
    <row r="3153" spans="16:16">
      <c r="P3153" s="13"/>
    </row>
    <row r="3154" spans="16:16">
      <c r="P3154" s="13"/>
    </row>
    <row r="3155" spans="16:16">
      <c r="P3155" s="13"/>
    </row>
    <row r="3156" spans="16:16">
      <c r="P3156" s="13"/>
    </row>
    <row r="3157" spans="16:16">
      <c r="P3157" s="13"/>
    </row>
    <row r="3158" spans="16:16">
      <c r="P3158" s="13"/>
    </row>
    <row r="3159" spans="16:16">
      <c r="P3159" s="13"/>
    </row>
    <row r="3160" spans="16:16">
      <c r="P3160" s="13"/>
    </row>
    <row r="3161" spans="16:16">
      <c r="P3161" s="13"/>
    </row>
    <row r="3162" spans="16:16">
      <c r="P3162" s="13"/>
    </row>
    <row r="3163" spans="16:16">
      <c r="P3163" s="13"/>
    </row>
    <row r="3164" spans="16:16">
      <c r="P3164" s="13"/>
    </row>
    <row r="3165" spans="16:16">
      <c r="P3165" s="13"/>
    </row>
    <row r="3166" spans="16:16">
      <c r="P3166" s="13"/>
    </row>
    <row r="3167" spans="16:16">
      <c r="P3167" s="13"/>
    </row>
    <row r="3168" spans="16:16">
      <c r="P3168" s="13"/>
    </row>
    <row r="3169" spans="16:16">
      <c r="P3169" s="13"/>
    </row>
    <row r="3170" spans="16:16">
      <c r="P3170" s="13"/>
    </row>
    <row r="3171" spans="16:16">
      <c r="P3171" s="13"/>
    </row>
    <row r="3172" spans="16:16">
      <c r="P3172" s="13"/>
    </row>
    <row r="3173" spans="16:16">
      <c r="P3173" s="13"/>
    </row>
    <row r="3174" spans="16:16">
      <c r="P3174" s="13"/>
    </row>
    <row r="3175" spans="16:16">
      <c r="P3175" s="13"/>
    </row>
    <row r="3176" spans="16:16">
      <c r="P3176" s="13"/>
    </row>
    <row r="3177" spans="16:16">
      <c r="P3177" s="13"/>
    </row>
    <row r="3178" spans="16:16">
      <c r="P3178" s="13"/>
    </row>
    <row r="3179" spans="16:16">
      <c r="P3179" s="13"/>
    </row>
    <row r="3180" spans="16:16">
      <c r="P3180" s="13"/>
    </row>
    <row r="3181" spans="16:16">
      <c r="P3181" s="13"/>
    </row>
    <row r="3182" spans="16:16">
      <c r="P3182" s="13"/>
    </row>
    <row r="3183" spans="16:16">
      <c r="P3183" s="13"/>
    </row>
    <row r="3184" spans="16:16">
      <c r="P3184" s="13"/>
    </row>
    <row r="3185" spans="16:16">
      <c r="P3185" s="13"/>
    </row>
    <row r="3186" spans="16:16">
      <c r="P3186" s="13"/>
    </row>
    <row r="3187" spans="16:16">
      <c r="P3187" s="13"/>
    </row>
    <row r="3188" spans="16:16">
      <c r="P3188" s="13"/>
    </row>
    <row r="3189" spans="16:16">
      <c r="P3189" s="13"/>
    </row>
    <row r="3190" spans="16:16">
      <c r="P3190" s="13"/>
    </row>
    <row r="3191" spans="16:16">
      <c r="P3191" s="13"/>
    </row>
    <row r="3192" spans="16:16">
      <c r="P3192" s="13"/>
    </row>
    <row r="3193" spans="16:16">
      <c r="P3193" s="13"/>
    </row>
    <row r="3194" spans="16:16">
      <c r="P3194" s="13"/>
    </row>
    <row r="3195" spans="16:16">
      <c r="P3195" s="13"/>
    </row>
    <row r="3196" spans="16:16">
      <c r="P3196" s="13"/>
    </row>
    <row r="3197" spans="16:16">
      <c r="P3197" s="13"/>
    </row>
    <row r="3198" spans="16:16">
      <c r="P3198" s="13"/>
    </row>
    <row r="3199" spans="16:16">
      <c r="P3199" s="13"/>
    </row>
    <row r="3200" spans="16:16">
      <c r="P3200" s="13"/>
    </row>
    <row r="3201" spans="16:16">
      <c r="P3201" s="13"/>
    </row>
    <row r="3202" spans="16:16">
      <c r="P3202" s="13"/>
    </row>
    <row r="3203" spans="16:16">
      <c r="P3203" s="13"/>
    </row>
    <row r="3204" spans="16:16">
      <c r="P3204" s="13"/>
    </row>
    <row r="3205" spans="16:16">
      <c r="P3205" s="13"/>
    </row>
    <row r="3206" spans="16:16">
      <c r="P3206" s="13"/>
    </row>
    <row r="3207" spans="16:16">
      <c r="P3207" s="13"/>
    </row>
    <row r="3208" spans="16:16">
      <c r="P3208" s="13"/>
    </row>
    <row r="3209" spans="16:16">
      <c r="P3209" s="13"/>
    </row>
    <row r="3210" spans="16:16">
      <c r="P3210" s="13"/>
    </row>
    <row r="3211" spans="16:16">
      <c r="P3211" s="13"/>
    </row>
    <row r="3212" spans="16:16">
      <c r="P3212" s="13"/>
    </row>
    <row r="3213" spans="16:16">
      <c r="P3213" s="13"/>
    </row>
    <row r="3214" spans="16:16">
      <c r="P3214" s="13"/>
    </row>
    <row r="3215" spans="16:16">
      <c r="P3215" s="13"/>
    </row>
    <row r="3216" spans="16:16">
      <c r="P3216" s="13"/>
    </row>
    <row r="3217" spans="16:16">
      <c r="P3217" s="13"/>
    </row>
    <row r="3218" spans="16:16">
      <c r="P3218" s="13"/>
    </row>
    <row r="3219" spans="16:16">
      <c r="P3219" s="13"/>
    </row>
    <row r="3220" spans="16:16">
      <c r="P3220" s="13"/>
    </row>
    <row r="3221" spans="16:16">
      <c r="P3221" s="13"/>
    </row>
    <row r="3222" spans="16:16">
      <c r="P3222" s="13"/>
    </row>
    <row r="3223" spans="16:16">
      <c r="P3223" s="13"/>
    </row>
    <row r="3224" spans="16:16">
      <c r="P3224" s="13"/>
    </row>
    <row r="3225" spans="16:16">
      <c r="P3225" s="13"/>
    </row>
    <row r="3226" spans="16:16">
      <c r="P3226" s="13"/>
    </row>
    <row r="3227" spans="16:16">
      <c r="P3227" s="13"/>
    </row>
    <row r="3228" spans="16:16">
      <c r="P3228" s="13"/>
    </row>
    <row r="3229" spans="16:16">
      <c r="P3229" s="13"/>
    </row>
    <row r="3230" spans="16:16">
      <c r="P3230" s="13"/>
    </row>
    <row r="3231" spans="16:16">
      <c r="P3231" s="13"/>
    </row>
    <row r="3232" spans="16:16">
      <c r="P3232" s="13"/>
    </row>
    <row r="3233" spans="16:16">
      <c r="P3233" s="13"/>
    </row>
    <row r="3234" spans="16:16">
      <c r="P3234" s="13"/>
    </row>
    <row r="3235" spans="16:16">
      <c r="P3235" s="13"/>
    </row>
    <row r="3236" spans="16:16">
      <c r="P3236" s="13"/>
    </row>
    <row r="3237" spans="16:16">
      <c r="P3237" s="13"/>
    </row>
    <row r="3238" spans="16:16">
      <c r="P3238" s="13"/>
    </row>
    <row r="3239" spans="16:16">
      <c r="P3239" s="13"/>
    </row>
    <row r="3240" spans="16:16">
      <c r="P3240" s="13"/>
    </row>
    <row r="3241" spans="16:16">
      <c r="P3241" s="13"/>
    </row>
    <row r="3242" spans="16:16">
      <c r="P3242" s="13"/>
    </row>
    <row r="3243" spans="16:16">
      <c r="P3243" s="13"/>
    </row>
    <row r="3244" spans="16:16">
      <c r="P3244" s="13"/>
    </row>
    <row r="3245" spans="16:16">
      <c r="P3245" s="13"/>
    </row>
    <row r="3246" spans="16:16">
      <c r="P3246" s="13"/>
    </row>
    <row r="3247" spans="16:16">
      <c r="P3247" s="13"/>
    </row>
    <row r="3248" spans="16:16">
      <c r="P3248" s="13"/>
    </row>
    <row r="3249" spans="16:16">
      <c r="P3249" s="13"/>
    </row>
    <row r="3250" spans="16:16">
      <c r="P3250" s="13"/>
    </row>
    <row r="3251" spans="16:16">
      <c r="P3251" s="13"/>
    </row>
    <row r="3252" spans="16:16">
      <c r="P3252" s="13"/>
    </row>
    <row r="3253" spans="16:16">
      <c r="P3253" s="13"/>
    </row>
    <row r="3254" spans="16:16">
      <c r="P3254" s="13"/>
    </row>
    <row r="3255" spans="16:16">
      <c r="P3255" s="13"/>
    </row>
    <row r="3256" spans="16:16">
      <c r="P3256" s="13"/>
    </row>
    <row r="3257" spans="16:16">
      <c r="P3257" s="13"/>
    </row>
    <row r="3258" spans="16:16">
      <c r="P3258" s="13"/>
    </row>
    <row r="3259" spans="16:16">
      <c r="P3259" s="13"/>
    </row>
    <row r="3260" spans="16:16">
      <c r="P3260" s="13"/>
    </row>
    <row r="3261" spans="16:16">
      <c r="P3261" s="13"/>
    </row>
    <row r="3262" spans="16:16">
      <c r="P3262" s="13"/>
    </row>
    <row r="3263" spans="16:16">
      <c r="P3263" s="13"/>
    </row>
    <row r="3264" spans="16:16">
      <c r="P3264" s="13"/>
    </row>
    <row r="3265" spans="16:16">
      <c r="P3265" s="13"/>
    </row>
    <row r="3266" spans="16:16">
      <c r="P3266" s="13"/>
    </row>
    <row r="3267" spans="16:16">
      <c r="P3267" s="13"/>
    </row>
    <row r="3268" spans="16:16">
      <c r="P3268" s="13"/>
    </row>
    <row r="3269" spans="16:16">
      <c r="P3269" s="13"/>
    </row>
    <row r="3270" spans="16:16">
      <c r="P3270" s="13"/>
    </row>
    <row r="3271" spans="16:16">
      <c r="P3271" s="13"/>
    </row>
    <row r="3272" spans="16:16">
      <c r="P3272" s="13"/>
    </row>
    <row r="3273" spans="16:16">
      <c r="P3273" s="13"/>
    </row>
    <row r="3274" spans="16:16">
      <c r="P3274" s="13"/>
    </row>
    <row r="3275" spans="16:16">
      <c r="P3275" s="13"/>
    </row>
    <row r="3276" spans="16:16">
      <c r="P3276" s="13"/>
    </row>
    <row r="3277" spans="16:16">
      <c r="P3277" s="13"/>
    </row>
    <row r="3278" spans="16:16">
      <c r="P3278" s="13"/>
    </row>
    <row r="3279" spans="16:16">
      <c r="P3279" s="13"/>
    </row>
    <row r="3280" spans="16:16">
      <c r="P3280" s="13"/>
    </row>
    <row r="3281" spans="16:16">
      <c r="P3281" s="13"/>
    </row>
    <row r="3282" spans="16:16">
      <c r="P3282" s="13"/>
    </row>
    <row r="3283" spans="16:16">
      <c r="P3283" s="13"/>
    </row>
    <row r="3284" spans="16:16">
      <c r="P3284" s="13"/>
    </row>
    <row r="3285" spans="16:16">
      <c r="P3285" s="13"/>
    </row>
    <row r="3286" spans="16:16">
      <c r="P3286" s="13"/>
    </row>
    <row r="3287" spans="16:16">
      <c r="P3287" s="13"/>
    </row>
    <row r="3288" spans="16:16">
      <c r="P3288" s="13"/>
    </row>
    <row r="3289" spans="16:16">
      <c r="P3289" s="13"/>
    </row>
    <row r="3290" spans="16:16">
      <c r="P3290" s="13"/>
    </row>
    <row r="3291" spans="16:16">
      <c r="P3291" s="13"/>
    </row>
    <row r="3292" spans="16:16">
      <c r="P3292" s="13"/>
    </row>
    <row r="3293" spans="16:16">
      <c r="P3293" s="13"/>
    </row>
    <row r="3294" spans="16:16">
      <c r="P3294" s="13"/>
    </row>
    <row r="3295" spans="16:16">
      <c r="P3295" s="13"/>
    </row>
    <row r="3296" spans="16:16">
      <c r="P3296" s="13"/>
    </row>
    <row r="3297" spans="16:16">
      <c r="P3297" s="13"/>
    </row>
    <row r="3298" spans="16:16">
      <c r="P3298" s="13"/>
    </row>
    <row r="3299" spans="16:16">
      <c r="P3299" s="13"/>
    </row>
    <row r="3300" spans="16:16">
      <c r="P3300" s="13"/>
    </row>
    <row r="3301" spans="16:16">
      <c r="P3301" s="13"/>
    </row>
    <row r="3302" spans="16:16">
      <c r="P3302" s="13"/>
    </row>
    <row r="3303" spans="16:16">
      <c r="P3303" s="13"/>
    </row>
    <row r="3304" spans="16:16">
      <c r="P3304" s="13"/>
    </row>
    <row r="3305" spans="16:16">
      <c r="P3305" s="13"/>
    </row>
    <row r="3306" spans="16:16">
      <c r="P3306" s="13"/>
    </row>
    <row r="3307" spans="16:16">
      <c r="P3307" s="13"/>
    </row>
    <row r="3308" spans="16:16">
      <c r="P3308" s="13"/>
    </row>
    <row r="3309" spans="16:16">
      <c r="P3309" s="13"/>
    </row>
    <row r="3310" spans="16:16">
      <c r="P3310" s="13"/>
    </row>
    <row r="3311" spans="16:16">
      <c r="P3311" s="13"/>
    </row>
    <row r="3312" spans="16:16">
      <c r="P3312" s="13"/>
    </row>
    <row r="3313" spans="16:16">
      <c r="P3313" s="13"/>
    </row>
    <row r="3314" spans="16:16">
      <c r="P3314" s="13"/>
    </row>
    <row r="3315" spans="16:16">
      <c r="P3315" s="13"/>
    </row>
    <row r="3316" spans="16:16">
      <c r="P3316" s="13"/>
    </row>
    <row r="3317" spans="16:16">
      <c r="P3317" s="13"/>
    </row>
    <row r="3318" spans="16:16">
      <c r="P3318" s="13"/>
    </row>
    <row r="3319" spans="16:16">
      <c r="P3319" s="13"/>
    </row>
    <row r="3320" spans="16:16">
      <c r="P3320" s="13"/>
    </row>
    <row r="3321" spans="16:16">
      <c r="P3321" s="13"/>
    </row>
    <row r="3322" spans="16:16">
      <c r="P3322" s="13"/>
    </row>
    <row r="3323" spans="16:16">
      <c r="P3323" s="13"/>
    </row>
    <row r="3324" spans="16:16">
      <c r="P3324" s="13"/>
    </row>
    <row r="3325" spans="16:16">
      <c r="P3325" s="13"/>
    </row>
    <row r="3326" spans="16:16">
      <c r="P3326" s="13"/>
    </row>
    <row r="3327" spans="16:16">
      <c r="P3327" s="13"/>
    </row>
    <row r="3328" spans="16:16">
      <c r="P3328" s="13"/>
    </row>
    <row r="3329" spans="16:16">
      <c r="P3329" s="13"/>
    </row>
    <row r="3330" spans="16:16">
      <c r="P3330" s="13"/>
    </row>
    <row r="3331" spans="16:16">
      <c r="P3331" s="13"/>
    </row>
    <row r="3332" spans="16:16">
      <c r="P3332" s="13"/>
    </row>
    <row r="3333" spans="16:16">
      <c r="P3333" s="13"/>
    </row>
    <row r="3334" spans="16:16">
      <c r="P3334" s="13"/>
    </row>
    <row r="3335" spans="16:16">
      <c r="P3335" s="13"/>
    </row>
    <row r="3336" spans="16:16">
      <c r="P3336" s="13"/>
    </row>
    <row r="3337" spans="16:16">
      <c r="P3337" s="13"/>
    </row>
    <row r="3338" spans="16:16">
      <c r="P3338" s="13"/>
    </row>
    <row r="3339" spans="16:16">
      <c r="P3339" s="13"/>
    </row>
    <row r="3340" spans="16:16">
      <c r="P3340" s="13"/>
    </row>
    <row r="3341" spans="16:16">
      <c r="P3341" s="13"/>
    </row>
    <row r="3342" spans="16:16">
      <c r="P3342" s="13"/>
    </row>
    <row r="3343" spans="16:16">
      <c r="P3343" s="13"/>
    </row>
    <row r="3344" spans="16:16">
      <c r="P3344" s="13"/>
    </row>
    <row r="3345" spans="16:16">
      <c r="P3345" s="13"/>
    </row>
    <row r="3346" spans="16:16">
      <c r="P3346" s="13"/>
    </row>
    <row r="3347" spans="16:16">
      <c r="P3347" s="13"/>
    </row>
    <row r="3348" spans="16:16">
      <c r="P3348" s="13"/>
    </row>
    <row r="3349" spans="16:16">
      <c r="P3349" s="13"/>
    </row>
    <row r="3350" spans="16:16">
      <c r="P3350" s="13"/>
    </row>
    <row r="3351" spans="16:16">
      <c r="P3351" s="13"/>
    </row>
    <row r="3352" spans="16:16">
      <c r="P3352" s="13"/>
    </row>
    <row r="3353" spans="16:16">
      <c r="P3353" s="13"/>
    </row>
    <row r="3354" spans="16:16">
      <c r="P3354" s="13"/>
    </row>
    <row r="3355" spans="16:16">
      <c r="P3355" s="13"/>
    </row>
    <row r="3356" spans="16:16">
      <c r="P3356" s="13"/>
    </row>
    <row r="3357" spans="16:16">
      <c r="P3357" s="13"/>
    </row>
    <row r="3358" spans="16:16">
      <c r="P3358" s="13"/>
    </row>
    <row r="3359" spans="16:16">
      <c r="P3359" s="13"/>
    </row>
    <row r="3360" spans="16:16">
      <c r="P3360" s="13"/>
    </row>
    <row r="3361" spans="16:16">
      <c r="P3361" s="13"/>
    </row>
    <row r="3362" spans="16:16">
      <c r="P3362" s="13"/>
    </row>
    <row r="3363" spans="16:16">
      <c r="P3363" s="13"/>
    </row>
    <row r="3364" spans="16:16">
      <c r="P3364" s="13"/>
    </row>
    <row r="3365" spans="16:16">
      <c r="P3365" s="13"/>
    </row>
    <row r="3366" spans="16:16">
      <c r="P3366" s="13"/>
    </row>
    <row r="3367" spans="16:16">
      <c r="P3367" s="13"/>
    </row>
    <row r="3368" spans="16:16">
      <c r="P3368" s="13"/>
    </row>
    <row r="3369" spans="16:16">
      <c r="P3369" s="13"/>
    </row>
    <row r="3370" spans="16:16">
      <c r="P3370" s="13"/>
    </row>
    <row r="3371" spans="16:16">
      <c r="P3371" s="13"/>
    </row>
    <row r="3372" spans="16:16">
      <c r="P3372" s="13"/>
    </row>
    <row r="3373" spans="16:16">
      <c r="P3373" s="13"/>
    </row>
    <row r="3374" spans="16:16">
      <c r="P3374" s="13"/>
    </row>
    <row r="3375" spans="16:16">
      <c r="P3375" s="13"/>
    </row>
    <row r="3376" spans="16:16">
      <c r="P3376" s="13"/>
    </row>
    <row r="3377" spans="16:16">
      <c r="P3377" s="13"/>
    </row>
    <row r="3378" spans="16:16">
      <c r="P3378" s="13"/>
    </row>
    <row r="3379" spans="16:16">
      <c r="P3379" s="13"/>
    </row>
    <row r="3380" spans="16:16">
      <c r="P3380" s="13"/>
    </row>
    <row r="3381" spans="16:16">
      <c r="P3381" s="13"/>
    </row>
    <row r="3382" spans="16:16">
      <c r="P3382" s="13"/>
    </row>
    <row r="3383" spans="16:16">
      <c r="P3383" s="13"/>
    </row>
    <row r="3384" spans="16:16">
      <c r="P3384" s="13"/>
    </row>
    <row r="3385" spans="16:16">
      <c r="P3385" s="13"/>
    </row>
    <row r="3386" spans="16:16">
      <c r="P3386" s="13"/>
    </row>
    <row r="3387" spans="16:16">
      <c r="P3387" s="13"/>
    </row>
    <row r="3388" spans="16:16">
      <c r="P3388" s="13"/>
    </row>
    <row r="3389" spans="16:16">
      <c r="P3389" s="13"/>
    </row>
    <row r="3390" spans="16:16">
      <c r="P3390" s="13"/>
    </row>
    <row r="3391" spans="16:16">
      <c r="P3391" s="13"/>
    </row>
    <row r="3392" spans="16:16">
      <c r="P3392" s="13"/>
    </row>
    <row r="3393" spans="16:16">
      <c r="P3393" s="13"/>
    </row>
    <row r="3394" spans="16:16">
      <c r="P3394" s="13"/>
    </row>
    <row r="3395" spans="16:16">
      <c r="P3395" s="13"/>
    </row>
    <row r="3396" spans="16:16">
      <c r="P3396" s="13"/>
    </row>
    <row r="3397" spans="16:16">
      <c r="P3397" s="13"/>
    </row>
    <row r="3398" spans="16:16">
      <c r="P3398" s="13"/>
    </row>
    <row r="3399" spans="16:16">
      <c r="P3399" s="13"/>
    </row>
    <row r="3400" spans="16:16">
      <c r="P3400" s="13"/>
    </row>
    <row r="3401" spans="16:16">
      <c r="P3401" s="13"/>
    </row>
    <row r="3402" spans="16:16">
      <c r="P3402" s="13"/>
    </row>
    <row r="3403" spans="16:16">
      <c r="P3403" s="13"/>
    </row>
    <row r="3404" spans="16:16">
      <c r="P3404" s="13"/>
    </row>
    <row r="3405" spans="16:16">
      <c r="P3405" s="13"/>
    </row>
    <row r="3406" spans="16:16">
      <c r="P3406" s="13"/>
    </row>
    <row r="3407" spans="16:16">
      <c r="P3407" s="13"/>
    </row>
    <row r="3408" spans="16:16">
      <c r="P3408" s="13"/>
    </row>
    <row r="3409" spans="16:16">
      <c r="P3409" s="13"/>
    </row>
    <row r="3410" spans="16:16">
      <c r="P3410" s="13"/>
    </row>
    <row r="3411" spans="16:16">
      <c r="P3411" s="13"/>
    </row>
    <row r="3412" spans="16:16">
      <c r="P3412" s="13"/>
    </row>
    <row r="3413" spans="16:16">
      <c r="P3413" s="13"/>
    </row>
    <row r="3414" spans="16:16">
      <c r="P3414" s="13"/>
    </row>
    <row r="3415" spans="16:16">
      <c r="P3415" s="13"/>
    </row>
    <row r="3416" spans="16:16">
      <c r="P3416" s="13"/>
    </row>
    <row r="3417" spans="16:16">
      <c r="P3417" s="13"/>
    </row>
    <row r="3418" spans="16:16">
      <c r="P3418" s="13"/>
    </row>
    <row r="3419" spans="16:16">
      <c r="P3419" s="13"/>
    </row>
    <row r="3420" spans="16:16">
      <c r="P3420" s="13"/>
    </row>
    <row r="3421" spans="16:16">
      <c r="P3421" s="13"/>
    </row>
    <row r="3422" spans="16:16">
      <c r="P3422" s="13"/>
    </row>
    <row r="3423" spans="16:16">
      <c r="P3423" s="13"/>
    </row>
    <row r="3424" spans="16:16">
      <c r="P3424" s="13"/>
    </row>
    <row r="3425" spans="16:16">
      <c r="P3425" s="13"/>
    </row>
    <row r="3426" spans="16:16">
      <c r="P3426" s="13"/>
    </row>
    <row r="3427" spans="16:16">
      <c r="P3427" s="13"/>
    </row>
    <row r="3428" spans="16:16">
      <c r="P3428" s="13"/>
    </row>
    <row r="3429" spans="16:16">
      <c r="P3429" s="13"/>
    </row>
    <row r="3430" spans="16:16">
      <c r="P3430" s="13"/>
    </row>
    <row r="3431" spans="16:16">
      <c r="P3431" s="13"/>
    </row>
    <row r="3432" spans="16:16">
      <c r="P3432" s="13"/>
    </row>
    <row r="3433" spans="16:16">
      <c r="P3433" s="13"/>
    </row>
    <row r="3434" spans="16:16">
      <c r="P3434" s="13"/>
    </row>
    <row r="3435" spans="16:16">
      <c r="P3435" s="13"/>
    </row>
    <row r="3436" spans="16:16">
      <c r="P3436" s="13"/>
    </row>
    <row r="3437" spans="16:16">
      <c r="P3437" s="13"/>
    </row>
    <row r="3438" spans="16:16">
      <c r="P3438" s="13"/>
    </row>
    <row r="3439" spans="16:16">
      <c r="P3439" s="13"/>
    </row>
    <row r="3440" spans="16:16">
      <c r="P3440" s="13"/>
    </row>
    <row r="3441" spans="16:16">
      <c r="P3441" s="13"/>
    </row>
    <row r="3442" spans="16:16">
      <c r="P3442" s="13"/>
    </row>
    <row r="3443" spans="16:16">
      <c r="P3443" s="13"/>
    </row>
    <row r="3444" spans="16:16">
      <c r="P3444" s="13"/>
    </row>
    <row r="3445" spans="16:16">
      <c r="P3445" s="13"/>
    </row>
    <row r="3446" spans="16:16">
      <c r="P3446" s="13"/>
    </row>
    <row r="3447" spans="16:16">
      <c r="P3447" s="13"/>
    </row>
    <row r="3448" spans="16:16">
      <c r="P3448" s="13"/>
    </row>
    <row r="3449" spans="16:16">
      <c r="P3449" s="13"/>
    </row>
    <row r="3450" spans="16:16">
      <c r="P3450" s="13"/>
    </row>
    <row r="3451" spans="16:16">
      <c r="P3451" s="13"/>
    </row>
    <row r="3452" spans="16:16">
      <c r="P3452" s="13"/>
    </row>
    <row r="3453" spans="16:16">
      <c r="P3453" s="13"/>
    </row>
    <row r="3454" spans="16:16">
      <c r="P3454" s="13"/>
    </row>
    <row r="3455" spans="16:16">
      <c r="P3455" s="13"/>
    </row>
    <row r="3456" spans="16:16">
      <c r="P3456" s="13"/>
    </row>
    <row r="3457" spans="16:16">
      <c r="P3457" s="13"/>
    </row>
    <row r="3458" spans="16:16">
      <c r="P3458" s="13"/>
    </row>
    <row r="3459" spans="16:16">
      <c r="P3459" s="13"/>
    </row>
    <row r="3460" spans="16:16">
      <c r="P3460" s="13"/>
    </row>
    <row r="3461" spans="16:16">
      <c r="P3461" s="13"/>
    </row>
    <row r="3462" spans="16:16">
      <c r="P3462" s="13"/>
    </row>
    <row r="3463" spans="16:16">
      <c r="P3463" s="13"/>
    </row>
    <row r="3464" spans="16:16">
      <c r="P3464" s="13"/>
    </row>
    <row r="3465" spans="16:16">
      <c r="P3465" s="13"/>
    </row>
    <row r="3466" spans="16:16">
      <c r="P3466" s="13"/>
    </row>
    <row r="3467" spans="16:16">
      <c r="P3467" s="13"/>
    </row>
    <row r="3468" spans="16:16">
      <c r="P3468" s="13"/>
    </row>
    <row r="3469" spans="16:16">
      <c r="P3469" s="13"/>
    </row>
    <row r="3470" spans="16:16">
      <c r="P3470" s="13"/>
    </row>
    <row r="3471" spans="16:16">
      <c r="P3471" s="13"/>
    </row>
    <row r="3472" spans="16:16">
      <c r="P3472" s="13"/>
    </row>
    <row r="3473" spans="16:16">
      <c r="P3473" s="13"/>
    </row>
    <row r="3474" spans="16:16">
      <c r="P3474" s="13"/>
    </row>
    <row r="3475" spans="16:16">
      <c r="P3475" s="13"/>
    </row>
    <row r="3476" spans="16:16">
      <c r="P3476" s="13"/>
    </row>
    <row r="3477" spans="16:16">
      <c r="P3477" s="13"/>
    </row>
    <row r="3478" spans="16:16">
      <c r="P3478" s="13"/>
    </row>
    <row r="3479" spans="16:16">
      <c r="P3479" s="13"/>
    </row>
    <row r="3480" spans="16:16">
      <c r="P3480" s="13"/>
    </row>
    <row r="3481" spans="16:16">
      <c r="P3481" s="13"/>
    </row>
    <row r="3482" spans="16:16">
      <c r="P3482" s="13"/>
    </row>
    <row r="3483" spans="16:16">
      <c r="P3483" s="13"/>
    </row>
    <row r="3484" spans="16:16">
      <c r="P3484" s="13"/>
    </row>
    <row r="3485" spans="16:16">
      <c r="P3485" s="13"/>
    </row>
    <row r="3486" spans="16:16">
      <c r="P3486" s="13"/>
    </row>
    <row r="3487" spans="16:16">
      <c r="P3487" s="13"/>
    </row>
    <row r="3488" spans="16:16">
      <c r="P3488" s="13"/>
    </row>
    <row r="3489" spans="16:16">
      <c r="P3489" s="13"/>
    </row>
    <row r="3490" spans="16:16">
      <c r="P3490" s="13"/>
    </row>
    <row r="3491" spans="16:16">
      <c r="P3491" s="13"/>
    </row>
    <row r="3492" spans="16:16">
      <c r="P3492" s="13"/>
    </row>
    <row r="3493" spans="16:16">
      <c r="P3493" s="13"/>
    </row>
    <row r="3494" spans="16:16">
      <c r="P3494" s="13"/>
    </row>
    <row r="3495" spans="16:16">
      <c r="P3495" s="13"/>
    </row>
    <row r="3496" spans="16:16">
      <c r="P3496" s="13"/>
    </row>
    <row r="3497" spans="16:16">
      <c r="P3497" s="13"/>
    </row>
    <row r="3498" spans="16:16">
      <c r="P3498" s="13"/>
    </row>
    <row r="3499" spans="16:16">
      <c r="P3499" s="13"/>
    </row>
    <row r="3500" spans="16:16">
      <c r="P3500" s="13"/>
    </row>
    <row r="3501" spans="16:16">
      <c r="P3501" s="13"/>
    </row>
    <row r="3502" spans="16:16">
      <c r="P3502" s="13"/>
    </row>
    <row r="3503" spans="16:16">
      <c r="P3503" s="13"/>
    </row>
    <row r="3504" spans="16:16">
      <c r="P3504" s="13"/>
    </row>
    <row r="3505" spans="16:16">
      <c r="P3505" s="13"/>
    </row>
    <row r="3506" spans="16:16">
      <c r="P3506" s="13"/>
    </row>
    <row r="3507" spans="16:16">
      <c r="P3507" s="13"/>
    </row>
    <row r="3508" spans="16:16">
      <c r="P3508" s="13"/>
    </row>
    <row r="3509" spans="16:16">
      <c r="P3509" s="13"/>
    </row>
    <row r="3510" spans="16:16">
      <c r="P3510" s="13"/>
    </row>
    <row r="3511" spans="16:16">
      <c r="P3511" s="13"/>
    </row>
    <row r="3512" spans="16:16">
      <c r="P3512" s="13"/>
    </row>
    <row r="3513" spans="16:16">
      <c r="P3513" s="13"/>
    </row>
    <row r="3514" spans="16:16">
      <c r="P3514" s="13"/>
    </row>
    <row r="3515" spans="16:16">
      <c r="P3515" s="13"/>
    </row>
    <row r="3516" spans="16:16">
      <c r="P3516" s="13"/>
    </row>
    <row r="3517" spans="16:16">
      <c r="P3517" s="13"/>
    </row>
    <row r="3518" spans="16:16">
      <c r="P3518" s="13"/>
    </row>
    <row r="3519" spans="16:16">
      <c r="P3519" s="13"/>
    </row>
    <row r="3520" spans="16:16">
      <c r="P3520" s="13"/>
    </row>
    <row r="3521" spans="16:16">
      <c r="P3521" s="13"/>
    </row>
    <row r="3522" spans="16:16">
      <c r="P3522" s="13"/>
    </row>
    <row r="3523" spans="16:16">
      <c r="P3523" s="13"/>
    </row>
    <row r="3524" spans="16:16">
      <c r="P3524" s="13"/>
    </row>
    <row r="3525" spans="16:16">
      <c r="P3525" s="13"/>
    </row>
    <row r="3526" spans="16:16">
      <c r="P3526" s="13"/>
    </row>
    <row r="3527" spans="16:16">
      <c r="P3527" s="13"/>
    </row>
    <row r="3528" spans="16:16">
      <c r="P3528" s="13"/>
    </row>
    <row r="3529" spans="16:16">
      <c r="P3529" s="13"/>
    </row>
    <row r="3530" spans="16:16">
      <c r="P3530" s="13"/>
    </row>
    <row r="3531" spans="16:16">
      <c r="P3531" s="13"/>
    </row>
    <row r="3532" spans="16:16">
      <c r="P3532" s="13"/>
    </row>
    <row r="3533" spans="16:16">
      <c r="P3533" s="13"/>
    </row>
    <row r="3534" spans="16:16">
      <c r="P3534" s="13"/>
    </row>
    <row r="3535" spans="16:16">
      <c r="P3535" s="13"/>
    </row>
    <row r="3536" spans="16:16">
      <c r="P3536" s="13"/>
    </row>
    <row r="3537" spans="16:16">
      <c r="P3537" s="13"/>
    </row>
    <row r="3538" spans="16:16">
      <c r="P3538" s="13"/>
    </row>
    <row r="3539" spans="16:16">
      <c r="P3539" s="13"/>
    </row>
    <row r="3540" spans="16:16">
      <c r="P3540" s="13"/>
    </row>
    <row r="3541" spans="16:16">
      <c r="P3541" s="13"/>
    </row>
    <row r="3542" spans="16:16">
      <c r="P3542" s="13"/>
    </row>
    <row r="3543" spans="16:16">
      <c r="P3543" s="13"/>
    </row>
    <row r="3544" spans="16:16">
      <c r="P3544" s="13"/>
    </row>
    <row r="3545" spans="16:16">
      <c r="P3545" s="13"/>
    </row>
    <row r="3546" spans="16:16">
      <c r="P3546" s="13"/>
    </row>
    <row r="3547" spans="16:16">
      <c r="P3547" s="13"/>
    </row>
    <row r="3548" spans="16:16">
      <c r="P3548" s="13"/>
    </row>
    <row r="3549" spans="16:16">
      <c r="P3549" s="13"/>
    </row>
    <row r="3550" spans="16:16">
      <c r="P3550" s="13"/>
    </row>
    <row r="3551" spans="16:16">
      <c r="P3551" s="13"/>
    </row>
    <row r="3552" spans="16:16">
      <c r="P3552" s="13"/>
    </row>
    <row r="3553" spans="16:16">
      <c r="P3553" s="13"/>
    </row>
    <row r="3554" spans="16:16">
      <c r="P3554" s="13"/>
    </row>
    <row r="3555" spans="16:16">
      <c r="P3555" s="13"/>
    </row>
    <row r="3556" spans="16:16">
      <c r="P3556" s="13"/>
    </row>
    <row r="3557" spans="16:16">
      <c r="P3557" s="13"/>
    </row>
    <row r="3558" spans="16:16">
      <c r="P3558" s="13"/>
    </row>
    <row r="3559" spans="16:16">
      <c r="P3559" s="13"/>
    </row>
    <row r="3560" spans="16:16">
      <c r="P3560" s="13"/>
    </row>
    <row r="3561" spans="16:16">
      <c r="P3561" s="13"/>
    </row>
    <row r="3562" spans="16:16">
      <c r="P3562" s="13"/>
    </row>
    <row r="3563" spans="16:16">
      <c r="P3563" s="13"/>
    </row>
    <row r="3564" spans="16:16">
      <c r="P3564" s="13"/>
    </row>
    <row r="3565" spans="16:16">
      <c r="P3565" s="13"/>
    </row>
    <row r="3566" spans="16:16">
      <c r="P3566" s="13"/>
    </row>
    <row r="3567" spans="16:16">
      <c r="P3567" s="13"/>
    </row>
    <row r="3568" spans="16:16">
      <c r="P3568" s="13"/>
    </row>
    <row r="3569" spans="16:16">
      <c r="P3569" s="13"/>
    </row>
    <row r="3570" spans="16:16">
      <c r="P3570" s="13"/>
    </row>
    <row r="3571" spans="16:16">
      <c r="P3571" s="13"/>
    </row>
    <row r="3572" spans="16:16">
      <c r="P3572" s="13"/>
    </row>
    <row r="3573" spans="16:16">
      <c r="P3573" s="13"/>
    </row>
    <row r="3574" spans="16:16">
      <c r="P3574" s="13"/>
    </row>
    <row r="3575" spans="16:16">
      <c r="P3575" s="13"/>
    </row>
    <row r="3576" spans="16:16">
      <c r="P3576" s="13"/>
    </row>
    <row r="3577" spans="16:16">
      <c r="P3577" s="13"/>
    </row>
    <row r="3578" spans="16:16">
      <c r="P3578" s="13"/>
    </row>
    <row r="3579" spans="16:16">
      <c r="P3579" s="13"/>
    </row>
    <row r="3580" spans="16:16">
      <c r="P3580" s="13"/>
    </row>
    <row r="3581" spans="16:16">
      <c r="P3581" s="13"/>
    </row>
    <row r="3582" spans="16:16">
      <c r="P3582" s="13"/>
    </row>
    <row r="3583" spans="16:16">
      <c r="P3583" s="13"/>
    </row>
    <row r="3584" spans="16:16">
      <c r="P3584" s="13"/>
    </row>
    <row r="3585" spans="16:16">
      <c r="P3585" s="13"/>
    </row>
    <row r="3586" spans="16:16">
      <c r="P3586" s="13"/>
    </row>
    <row r="3587" spans="16:16">
      <c r="P3587" s="13"/>
    </row>
    <row r="3588" spans="16:16">
      <c r="P3588" s="13"/>
    </row>
    <row r="3589" spans="16:16">
      <c r="P3589" s="13"/>
    </row>
    <row r="3590" spans="16:16">
      <c r="P3590" s="13"/>
    </row>
    <row r="3591" spans="16:16">
      <c r="P3591" s="13"/>
    </row>
    <row r="3592" spans="16:16">
      <c r="P3592" s="13"/>
    </row>
    <row r="3593" spans="16:16">
      <c r="P3593" s="13"/>
    </row>
    <row r="3594" spans="16:16">
      <c r="P3594" s="13"/>
    </row>
    <row r="3595" spans="16:16">
      <c r="P3595" s="13"/>
    </row>
    <row r="3596" spans="16:16">
      <c r="P3596" s="13"/>
    </row>
    <row r="3597" spans="16:16">
      <c r="P3597" s="13"/>
    </row>
    <row r="3598" spans="16:16">
      <c r="P3598" s="13"/>
    </row>
    <row r="3599" spans="16:16">
      <c r="P3599" s="13"/>
    </row>
    <row r="3600" spans="16:16">
      <c r="P3600" s="13"/>
    </row>
    <row r="3601" spans="16:16">
      <c r="P3601" s="13"/>
    </row>
    <row r="3602" spans="16:16">
      <c r="P3602" s="13"/>
    </row>
    <row r="3603" spans="16:16">
      <c r="P3603" s="13"/>
    </row>
    <row r="3604" spans="16:16">
      <c r="P3604" s="13"/>
    </row>
    <row r="3605" spans="16:16">
      <c r="P3605" s="13"/>
    </row>
    <row r="3606" spans="16:16">
      <c r="P3606" s="13"/>
    </row>
    <row r="3607" spans="16:16">
      <c r="P3607" s="13"/>
    </row>
    <row r="3608" spans="16:16">
      <c r="P3608" s="13"/>
    </row>
    <row r="3609" spans="16:16">
      <c r="P3609" s="13"/>
    </row>
    <row r="3610" spans="16:16">
      <c r="P3610" s="13"/>
    </row>
    <row r="3611" spans="16:16">
      <c r="P3611" s="13"/>
    </row>
    <row r="3612" spans="16:16">
      <c r="P3612" s="13"/>
    </row>
    <row r="3613" spans="16:16">
      <c r="P3613" s="13"/>
    </row>
    <row r="3614" spans="16:16">
      <c r="P3614" s="13"/>
    </row>
    <row r="3615" spans="16:16">
      <c r="P3615" s="13"/>
    </row>
    <row r="3616" spans="16:16">
      <c r="P3616" s="13"/>
    </row>
    <row r="3617" spans="16:16">
      <c r="P3617" s="13"/>
    </row>
    <row r="3618" spans="16:16">
      <c r="P3618" s="13"/>
    </row>
    <row r="3619" spans="16:16">
      <c r="P3619" s="13"/>
    </row>
    <row r="3620" spans="16:16">
      <c r="P3620" s="13"/>
    </row>
    <row r="3621" spans="16:16">
      <c r="P3621" s="13"/>
    </row>
    <row r="3622" spans="16:16">
      <c r="P3622" s="13"/>
    </row>
    <row r="3623" spans="16:16">
      <c r="P3623" s="13"/>
    </row>
    <row r="3624" spans="16:16">
      <c r="P3624" s="13"/>
    </row>
    <row r="3625" spans="16:16">
      <c r="P3625" s="13"/>
    </row>
    <row r="3626" spans="16:16">
      <c r="P3626" s="13"/>
    </row>
    <row r="3627" spans="16:16">
      <c r="P3627" s="13"/>
    </row>
    <row r="3628" spans="16:16">
      <c r="P3628" s="13"/>
    </row>
    <row r="3629" spans="16:16">
      <c r="P3629" s="13"/>
    </row>
    <row r="3630" spans="16:16">
      <c r="P3630" s="13"/>
    </row>
    <row r="3631" spans="16:16">
      <c r="P3631" s="13"/>
    </row>
    <row r="3632" spans="16:16">
      <c r="P3632" s="13"/>
    </row>
    <row r="3633" spans="16:16">
      <c r="P3633" s="13"/>
    </row>
    <row r="3634" spans="16:16">
      <c r="P3634" s="13"/>
    </row>
    <row r="3635" spans="16:16">
      <c r="P3635" s="13"/>
    </row>
    <row r="3636" spans="16:16">
      <c r="P3636" s="13"/>
    </row>
    <row r="3637" spans="16:16">
      <c r="P3637" s="13"/>
    </row>
    <row r="3638" spans="16:16">
      <c r="P3638" s="13"/>
    </row>
    <row r="3639" spans="16:16">
      <c r="P3639" s="13"/>
    </row>
    <row r="3640" spans="16:16">
      <c r="P3640" s="13"/>
    </row>
    <row r="3641" spans="16:16">
      <c r="P3641" s="13"/>
    </row>
    <row r="3642" spans="16:16">
      <c r="P3642" s="13"/>
    </row>
    <row r="3643" spans="16:16">
      <c r="P3643" s="13"/>
    </row>
    <row r="3644" spans="16:16">
      <c r="P3644" s="13"/>
    </row>
    <row r="3645" spans="16:16">
      <c r="P3645" s="13"/>
    </row>
    <row r="3646" spans="16:16">
      <c r="P3646" s="13"/>
    </row>
    <row r="3647" spans="16:16">
      <c r="P3647" s="13"/>
    </row>
    <row r="3648" spans="16:16">
      <c r="P3648" s="13"/>
    </row>
    <row r="3649" spans="16:16">
      <c r="P3649" s="13"/>
    </row>
    <row r="3650" spans="16:16">
      <c r="P3650" s="13"/>
    </row>
    <row r="3651" spans="16:16">
      <c r="P3651" s="13"/>
    </row>
    <row r="3652" spans="16:16">
      <c r="P3652" s="13"/>
    </row>
    <row r="3653" spans="16:16">
      <c r="P3653" s="13"/>
    </row>
    <row r="3654" spans="16:16">
      <c r="P3654" s="13"/>
    </row>
    <row r="3655" spans="16:16">
      <c r="P3655" s="13"/>
    </row>
    <row r="3656" spans="16:16">
      <c r="P3656" s="13"/>
    </row>
    <row r="3657" spans="16:16">
      <c r="P3657" s="13"/>
    </row>
    <row r="3658" spans="16:16">
      <c r="P3658" s="13"/>
    </row>
    <row r="3659" spans="16:16">
      <c r="P3659" s="13"/>
    </row>
    <row r="3660" spans="16:16">
      <c r="P3660" s="13"/>
    </row>
    <row r="3661" spans="16:16">
      <c r="P3661" s="13"/>
    </row>
    <row r="3662" spans="16:16">
      <c r="P3662" s="13"/>
    </row>
    <row r="3663" spans="16:16">
      <c r="P3663" s="13"/>
    </row>
    <row r="3664" spans="16:16">
      <c r="P3664" s="13"/>
    </row>
    <row r="3665" spans="16:16">
      <c r="P3665" s="13"/>
    </row>
    <row r="3666" spans="16:16">
      <c r="P3666" s="13"/>
    </row>
    <row r="3667" spans="16:16">
      <c r="P3667" s="13"/>
    </row>
    <row r="3668" spans="16:16">
      <c r="P3668" s="13"/>
    </row>
    <row r="3669" spans="16:16">
      <c r="P3669" s="13"/>
    </row>
    <row r="3670" spans="16:16">
      <c r="P3670" s="13"/>
    </row>
    <row r="3671" spans="16:16">
      <c r="P3671" s="13"/>
    </row>
    <row r="3672" spans="16:16">
      <c r="P3672" s="13"/>
    </row>
    <row r="3673" spans="16:16">
      <c r="P3673" s="13"/>
    </row>
    <row r="3674" spans="16:16">
      <c r="P3674" s="13"/>
    </row>
    <row r="3675" spans="16:16">
      <c r="P3675" s="13"/>
    </row>
    <row r="3676" spans="16:16">
      <c r="P3676" s="13"/>
    </row>
    <row r="3677" spans="16:16">
      <c r="P3677" s="13"/>
    </row>
    <row r="3678" spans="16:16">
      <c r="P3678" s="13"/>
    </row>
    <row r="3679" spans="16:16">
      <c r="P3679" s="13"/>
    </row>
    <row r="3680" spans="16:16">
      <c r="P3680" s="13"/>
    </row>
    <row r="3681" spans="16:16">
      <c r="P3681" s="13"/>
    </row>
    <row r="3682" spans="16:16">
      <c r="P3682" s="13"/>
    </row>
    <row r="3683" spans="16:16">
      <c r="P3683" s="13"/>
    </row>
    <row r="3684" spans="16:16">
      <c r="P3684" s="13"/>
    </row>
    <row r="3685" spans="16:16">
      <c r="P3685" s="13"/>
    </row>
    <row r="3686" spans="16:16">
      <c r="P3686" s="13"/>
    </row>
    <row r="3687" spans="16:16">
      <c r="P3687" s="13"/>
    </row>
    <row r="3688" spans="16:16">
      <c r="P3688" s="13"/>
    </row>
    <row r="3689" spans="16:16">
      <c r="P3689" s="13"/>
    </row>
    <row r="3690" spans="16:16">
      <c r="P3690" s="13"/>
    </row>
    <row r="3691" spans="16:16">
      <c r="P3691" s="13"/>
    </row>
    <row r="3692" spans="16:16">
      <c r="P3692" s="13"/>
    </row>
    <row r="3693" spans="16:16">
      <c r="P3693" s="13"/>
    </row>
    <row r="3694" spans="16:16">
      <c r="P3694" s="13"/>
    </row>
    <row r="3695" spans="16:16">
      <c r="P3695" s="13"/>
    </row>
    <row r="3696" spans="16:16">
      <c r="P3696" s="13"/>
    </row>
    <row r="3697" spans="16:16">
      <c r="P3697" s="13"/>
    </row>
    <row r="3698" spans="16:16">
      <c r="P3698" s="13"/>
    </row>
    <row r="3699" spans="16:16">
      <c r="P3699" s="13"/>
    </row>
    <row r="3700" spans="16:16">
      <c r="P3700" s="13"/>
    </row>
    <row r="3701" spans="16:16">
      <c r="P3701" s="13"/>
    </row>
    <row r="3702" spans="16:16">
      <c r="P3702" s="13"/>
    </row>
    <row r="3703" spans="16:16">
      <c r="P3703" s="13"/>
    </row>
    <row r="3704" spans="16:16">
      <c r="P3704" s="13"/>
    </row>
    <row r="3705" spans="16:16">
      <c r="P3705" s="13"/>
    </row>
    <row r="3706" spans="16:16">
      <c r="P3706" s="13"/>
    </row>
    <row r="3707" spans="16:16">
      <c r="P3707" s="13"/>
    </row>
    <row r="3708" spans="16:16">
      <c r="P3708" s="13"/>
    </row>
    <row r="3709" spans="16:16">
      <c r="P3709" s="13"/>
    </row>
    <row r="3710" spans="16:16">
      <c r="P3710" s="13"/>
    </row>
    <row r="3711" spans="16:16">
      <c r="P3711" s="13"/>
    </row>
    <row r="3712" spans="16:16">
      <c r="P3712" s="13"/>
    </row>
    <row r="3713" spans="16:16">
      <c r="P3713" s="13"/>
    </row>
    <row r="3714" spans="16:16">
      <c r="P3714" s="13"/>
    </row>
    <row r="3715" spans="16:16">
      <c r="P3715" s="13"/>
    </row>
    <row r="3716" spans="16:16">
      <c r="P3716" s="13"/>
    </row>
    <row r="3717" spans="16:16">
      <c r="P3717" s="13"/>
    </row>
    <row r="3718" spans="16:16">
      <c r="P3718" s="13"/>
    </row>
    <row r="3719" spans="16:16">
      <c r="P3719" s="13"/>
    </row>
    <row r="3720" spans="16:16">
      <c r="P3720" s="13"/>
    </row>
    <row r="3721" spans="16:16">
      <c r="P3721" s="13"/>
    </row>
    <row r="3722" spans="16:16">
      <c r="P3722" s="13"/>
    </row>
    <row r="3723" spans="16:16">
      <c r="P3723" s="13"/>
    </row>
    <row r="3724" spans="16:16">
      <c r="P3724" s="13"/>
    </row>
    <row r="3725" spans="16:16">
      <c r="P3725" s="13"/>
    </row>
    <row r="3726" spans="16:16">
      <c r="P3726" s="13"/>
    </row>
    <row r="3727" spans="16:16">
      <c r="P3727" s="13"/>
    </row>
    <row r="3728" spans="16:16">
      <c r="P3728" s="13"/>
    </row>
    <row r="3729" spans="16:16">
      <c r="P3729" s="13"/>
    </row>
    <row r="3730" spans="16:16">
      <c r="P3730" s="13"/>
    </row>
    <row r="3731" spans="16:16">
      <c r="P3731" s="13"/>
    </row>
    <row r="3732" spans="16:16">
      <c r="P3732" s="13"/>
    </row>
    <row r="3733" spans="16:16">
      <c r="P3733" s="13"/>
    </row>
    <row r="3734" spans="16:16">
      <c r="P3734" s="13"/>
    </row>
    <row r="3735" spans="16:16">
      <c r="P3735" s="13"/>
    </row>
    <row r="3736" spans="16:16">
      <c r="P3736" s="13"/>
    </row>
    <row r="3737" spans="16:16">
      <c r="P3737" s="13"/>
    </row>
    <row r="3738" spans="16:16">
      <c r="P3738" s="13"/>
    </row>
    <row r="3739" spans="16:16">
      <c r="P3739" s="13"/>
    </row>
    <row r="3740" spans="16:16">
      <c r="P3740" s="13"/>
    </row>
    <row r="3741" spans="16:16">
      <c r="P3741" s="13"/>
    </row>
    <row r="3742" spans="16:16">
      <c r="P3742" s="13"/>
    </row>
    <row r="3743" spans="16:16">
      <c r="P3743" s="13"/>
    </row>
    <row r="3744" spans="16:16">
      <c r="P3744" s="13"/>
    </row>
    <row r="3745" spans="16:16">
      <c r="P3745" s="13"/>
    </row>
    <row r="3746" spans="16:16">
      <c r="P3746" s="13"/>
    </row>
    <row r="3747" spans="16:16">
      <c r="P3747" s="13"/>
    </row>
    <row r="3748" spans="16:16">
      <c r="P3748" s="13"/>
    </row>
    <row r="3749" spans="16:16">
      <c r="P3749" s="13"/>
    </row>
    <row r="3750" spans="16:16">
      <c r="P3750" s="13"/>
    </row>
    <row r="3751" spans="16:16">
      <c r="P3751" s="13"/>
    </row>
    <row r="3752" spans="16:16">
      <c r="P3752" s="13"/>
    </row>
    <row r="3753" spans="16:16">
      <c r="P3753" s="13"/>
    </row>
    <row r="3754" spans="16:16">
      <c r="P3754" s="13"/>
    </row>
    <row r="3755" spans="16:16">
      <c r="P3755" s="13"/>
    </row>
    <row r="3756" spans="16:16">
      <c r="P3756" s="13"/>
    </row>
    <row r="3757" spans="16:16">
      <c r="P3757" s="13"/>
    </row>
    <row r="3758" spans="16:16">
      <c r="P3758" s="13"/>
    </row>
    <row r="3759" spans="16:16">
      <c r="P3759" s="13"/>
    </row>
    <row r="3760" spans="16:16">
      <c r="P3760" s="13"/>
    </row>
    <row r="3761" spans="16:16">
      <c r="P3761" s="13"/>
    </row>
    <row r="3762" spans="16:16">
      <c r="P3762" s="13"/>
    </row>
    <row r="3763" spans="16:16">
      <c r="P3763" s="13"/>
    </row>
    <row r="3764" spans="16:16">
      <c r="P3764" s="13"/>
    </row>
    <row r="3765" spans="16:16">
      <c r="P3765" s="13"/>
    </row>
    <row r="3766" spans="16:16">
      <c r="P3766" s="13"/>
    </row>
    <row r="3767" spans="16:16">
      <c r="P3767" s="13"/>
    </row>
    <row r="3768" spans="16:16">
      <c r="P3768" s="13"/>
    </row>
    <row r="3769" spans="16:16">
      <c r="P3769" s="13"/>
    </row>
    <row r="3770" spans="16:16">
      <c r="P3770" s="13"/>
    </row>
    <row r="3771" spans="16:16">
      <c r="P3771" s="13"/>
    </row>
    <row r="3772" spans="16:16">
      <c r="P3772" s="13"/>
    </row>
    <row r="3773" spans="16:16">
      <c r="P3773" s="13"/>
    </row>
    <row r="3774" spans="16:16">
      <c r="P3774" s="13"/>
    </row>
    <row r="3775" spans="16:16">
      <c r="P3775" s="13"/>
    </row>
    <row r="3776" spans="16:16">
      <c r="P3776" s="13"/>
    </row>
    <row r="3777" spans="16:16">
      <c r="P3777" s="13"/>
    </row>
    <row r="3778" spans="16:16">
      <c r="P3778" s="13"/>
    </row>
    <row r="3779" spans="16:16">
      <c r="P3779" s="13"/>
    </row>
    <row r="3780" spans="16:16">
      <c r="P3780" s="13"/>
    </row>
    <row r="3781" spans="16:16">
      <c r="P3781" s="13"/>
    </row>
    <row r="3782" spans="16:16">
      <c r="P3782" s="13"/>
    </row>
    <row r="3783" spans="16:16">
      <c r="P3783" s="13"/>
    </row>
    <row r="3784" spans="16:16">
      <c r="P3784" s="13"/>
    </row>
    <row r="3785" spans="16:16">
      <c r="P3785" s="13"/>
    </row>
    <row r="3786" spans="16:16">
      <c r="P3786" s="13"/>
    </row>
    <row r="3787" spans="16:16">
      <c r="P3787" s="13"/>
    </row>
    <row r="3788" spans="16:16">
      <c r="P3788" s="13"/>
    </row>
    <row r="3789" spans="16:16">
      <c r="P3789" s="13"/>
    </row>
    <row r="3790" spans="16:16">
      <c r="P3790" s="13"/>
    </row>
    <row r="3791" spans="16:16">
      <c r="P3791" s="13"/>
    </row>
    <row r="3792" spans="16:16">
      <c r="P3792" s="13"/>
    </row>
    <row r="3793" spans="16:16">
      <c r="P3793" s="13"/>
    </row>
    <row r="3794" spans="16:16">
      <c r="P3794" s="13"/>
    </row>
    <row r="3795" spans="16:16">
      <c r="P3795" s="13"/>
    </row>
    <row r="3796" spans="16:16">
      <c r="P3796" s="13"/>
    </row>
    <row r="3797" spans="16:16">
      <c r="P3797" s="13"/>
    </row>
    <row r="3798" spans="16:16">
      <c r="P3798" s="13"/>
    </row>
    <row r="3799" spans="16:16">
      <c r="P3799" s="13"/>
    </row>
    <row r="3800" spans="16:16">
      <c r="P3800" s="13"/>
    </row>
    <row r="3801" spans="16:16">
      <c r="P3801" s="13"/>
    </row>
    <row r="3802" spans="16:16">
      <c r="P3802" s="13"/>
    </row>
    <row r="3803" spans="16:16">
      <c r="P3803" s="13"/>
    </row>
    <row r="3804" spans="16:16">
      <c r="P3804" s="13"/>
    </row>
    <row r="3805" spans="16:16">
      <c r="P3805" s="13"/>
    </row>
    <row r="3806" spans="16:16">
      <c r="P3806" s="13"/>
    </row>
    <row r="3807" spans="16:16">
      <c r="P3807" s="13"/>
    </row>
    <row r="3808" spans="16:16">
      <c r="P3808" s="13"/>
    </row>
    <row r="3809" spans="16:16">
      <c r="P3809" s="13"/>
    </row>
    <row r="3810" spans="16:16">
      <c r="P3810" s="13"/>
    </row>
    <row r="3811" spans="16:16">
      <c r="P3811" s="13"/>
    </row>
    <row r="3812" spans="16:16">
      <c r="P3812" s="13"/>
    </row>
    <row r="3813" spans="16:16">
      <c r="P3813" s="13"/>
    </row>
    <row r="3814" spans="16:16">
      <c r="P3814" s="13"/>
    </row>
    <row r="3815" spans="16:16">
      <c r="P3815" s="13"/>
    </row>
    <row r="3816" spans="16:16">
      <c r="P3816" s="13"/>
    </row>
    <row r="3817" spans="16:16">
      <c r="P3817" s="13"/>
    </row>
    <row r="3818" spans="16:16">
      <c r="P3818" s="13"/>
    </row>
    <row r="3819" spans="16:16">
      <c r="P3819" s="13"/>
    </row>
    <row r="3820" spans="16:16">
      <c r="P3820" s="13"/>
    </row>
    <row r="3821" spans="16:16">
      <c r="P3821" s="13"/>
    </row>
    <row r="3822" spans="16:16">
      <c r="P3822" s="13"/>
    </row>
    <row r="3823" spans="16:16">
      <c r="P3823" s="13"/>
    </row>
    <row r="3824" spans="16:16">
      <c r="P3824" s="13"/>
    </row>
    <row r="3825" spans="16:16">
      <c r="P3825" s="13"/>
    </row>
    <row r="3826" spans="16:16">
      <c r="P3826" s="13"/>
    </row>
    <row r="3827" spans="16:16">
      <c r="P3827" s="13"/>
    </row>
    <row r="3828" spans="16:16">
      <c r="P3828" s="13"/>
    </row>
    <row r="3829" spans="16:16">
      <c r="P3829" s="13"/>
    </row>
    <row r="3830" spans="16:16">
      <c r="P3830" s="13"/>
    </row>
    <row r="3831" spans="16:16">
      <c r="P3831" s="13"/>
    </row>
    <row r="3832" spans="16:16">
      <c r="P3832" s="13"/>
    </row>
    <row r="3833" spans="16:16">
      <c r="P3833" s="13"/>
    </row>
    <row r="3834" spans="16:16">
      <c r="P3834" s="13"/>
    </row>
    <row r="3835" spans="16:16">
      <c r="P3835" s="13"/>
    </row>
    <row r="3836" spans="16:16">
      <c r="P3836" s="13"/>
    </row>
    <row r="3837" spans="16:16">
      <c r="P3837" s="13"/>
    </row>
    <row r="3838" spans="16:16">
      <c r="P3838" s="13"/>
    </row>
    <row r="3839" spans="16:16">
      <c r="P3839" s="13"/>
    </row>
    <row r="3840" spans="16:16">
      <c r="P3840" s="13"/>
    </row>
    <row r="3841" spans="16:16">
      <c r="P3841" s="13"/>
    </row>
    <row r="3842" spans="16:16">
      <c r="P3842" s="13"/>
    </row>
    <row r="3843" spans="16:16">
      <c r="P3843" s="13"/>
    </row>
    <row r="3844" spans="16:16">
      <c r="P3844" s="13"/>
    </row>
    <row r="3845" spans="16:16">
      <c r="P3845" s="13"/>
    </row>
    <row r="3846" spans="16:16">
      <c r="P3846" s="13"/>
    </row>
    <row r="3847" spans="16:16">
      <c r="P3847" s="13"/>
    </row>
    <row r="3848" spans="16:16">
      <c r="P3848" s="13"/>
    </row>
    <row r="3849" spans="16:16">
      <c r="P3849" s="13"/>
    </row>
    <row r="3850" spans="16:16">
      <c r="P3850" s="13"/>
    </row>
    <row r="3851" spans="16:16">
      <c r="P3851" s="13"/>
    </row>
    <row r="3852" spans="16:16">
      <c r="P3852" s="13"/>
    </row>
    <row r="3853" spans="16:16">
      <c r="P3853" s="13"/>
    </row>
    <row r="3854" spans="16:16">
      <c r="P3854" s="13"/>
    </row>
    <row r="3855" spans="16:16">
      <c r="P3855" s="13"/>
    </row>
    <row r="3856" spans="16:16">
      <c r="P3856" s="13"/>
    </row>
    <row r="3857" spans="16:16">
      <c r="P3857" s="13"/>
    </row>
    <row r="3858" spans="16:16">
      <c r="P3858" s="13"/>
    </row>
    <row r="3859" spans="16:16">
      <c r="P3859" s="13"/>
    </row>
    <row r="3860" spans="16:16">
      <c r="P3860" s="13"/>
    </row>
    <row r="3861" spans="16:16">
      <c r="P3861" s="13"/>
    </row>
    <row r="3862" spans="16:16">
      <c r="P3862" s="13"/>
    </row>
    <row r="3863" spans="16:16">
      <c r="P3863" s="13"/>
    </row>
    <row r="3864" spans="16:16">
      <c r="P3864" s="13"/>
    </row>
    <row r="3865" spans="16:16">
      <c r="P3865" s="13"/>
    </row>
    <row r="3866" spans="16:16">
      <c r="P3866" s="13"/>
    </row>
    <row r="3867" spans="16:16">
      <c r="P3867" s="13"/>
    </row>
    <row r="3868" spans="16:16">
      <c r="P3868" s="13"/>
    </row>
    <row r="3869" spans="16:16">
      <c r="P3869" s="13"/>
    </row>
    <row r="3870" spans="16:16">
      <c r="P3870" s="13"/>
    </row>
    <row r="3871" spans="16:16">
      <c r="P3871" s="13"/>
    </row>
    <row r="3872" spans="16:16">
      <c r="P3872" s="13"/>
    </row>
    <row r="3873" spans="16:16">
      <c r="P3873" s="13"/>
    </row>
    <row r="3874" spans="16:16">
      <c r="P3874" s="13"/>
    </row>
    <row r="3875" spans="16:16">
      <c r="P3875" s="13"/>
    </row>
    <row r="3876" spans="16:16">
      <c r="P3876" s="13"/>
    </row>
    <row r="3877" spans="16:16">
      <c r="P3877" s="13"/>
    </row>
    <row r="3878" spans="16:16">
      <c r="P3878" s="13"/>
    </row>
    <row r="3879" spans="16:16">
      <c r="P3879" s="13"/>
    </row>
    <row r="3880" spans="16:16">
      <c r="P3880" s="13"/>
    </row>
    <row r="3881" spans="16:16">
      <c r="P3881" s="13"/>
    </row>
    <row r="3882" spans="16:16">
      <c r="P3882" s="13"/>
    </row>
    <row r="3883" spans="16:16">
      <c r="P3883" s="13"/>
    </row>
    <row r="3884" spans="16:16">
      <c r="P3884" s="13"/>
    </row>
    <row r="3885" spans="16:16">
      <c r="P3885" s="13"/>
    </row>
    <row r="3886" spans="16:16">
      <c r="P3886" s="13"/>
    </row>
    <row r="3887" spans="16:16">
      <c r="P3887" s="13"/>
    </row>
    <row r="3888" spans="16:16">
      <c r="P3888" s="13"/>
    </row>
    <row r="3889" spans="16:16">
      <c r="P3889" s="13"/>
    </row>
    <row r="3890" spans="16:16">
      <c r="P3890" s="13"/>
    </row>
    <row r="3891" spans="16:16">
      <c r="P3891" s="13"/>
    </row>
    <row r="3892" spans="16:16">
      <c r="P3892" s="13"/>
    </row>
    <row r="3893" spans="16:16">
      <c r="P3893" s="13"/>
    </row>
    <row r="3894" spans="16:16">
      <c r="P3894" s="13"/>
    </row>
    <row r="3895" spans="16:16">
      <c r="P3895" s="13"/>
    </row>
    <row r="3896" spans="16:16">
      <c r="P3896" s="13"/>
    </row>
    <row r="3897" spans="16:16">
      <c r="P3897" s="13"/>
    </row>
    <row r="3898" spans="16:16">
      <c r="P3898" s="13"/>
    </row>
    <row r="3899" spans="16:16">
      <c r="P3899" s="13"/>
    </row>
    <row r="3900" spans="16:16">
      <c r="P3900" s="13"/>
    </row>
    <row r="3901" spans="16:16">
      <c r="P3901" s="13"/>
    </row>
    <row r="3902" spans="16:16">
      <c r="P3902" s="13"/>
    </row>
    <row r="3903" spans="16:16">
      <c r="P3903" s="13"/>
    </row>
    <row r="3904" spans="16:16">
      <c r="P3904" s="13"/>
    </row>
    <row r="3905" spans="16:16">
      <c r="P3905" s="13"/>
    </row>
    <row r="3906" spans="16:16">
      <c r="P3906" s="13"/>
    </row>
    <row r="3907" spans="16:16">
      <c r="P3907" s="13"/>
    </row>
    <row r="3908" spans="16:16">
      <c r="P3908" s="13"/>
    </row>
    <row r="3909" spans="16:16">
      <c r="P3909" s="13"/>
    </row>
    <row r="3910" spans="16:16">
      <c r="P3910" s="13"/>
    </row>
    <row r="3911" spans="16:16">
      <c r="P3911" s="13"/>
    </row>
    <row r="3912" spans="16:16">
      <c r="P3912" s="13"/>
    </row>
    <row r="3913" spans="16:16">
      <c r="P3913" s="13"/>
    </row>
    <row r="3914" spans="16:16">
      <c r="P3914" s="13"/>
    </row>
    <row r="3915" spans="16:16">
      <c r="P3915" s="13"/>
    </row>
    <row r="3916" spans="16:16">
      <c r="P3916" s="13"/>
    </row>
    <row r="3917" spans="16:16">
      <c r="P3917" s="13"/>
    </row>
    <row r="3918" spans="16:16">
      <c r="P3918" s="13"/>
    </row>
    <row r="3919" spans="16:16">
      <c r="P3919" s="13"/>
    </row>
    <row r="3920" spans="16:16">
      <c r="P3920" s="13"/>
    </row>
    <row r="3921" spans="16:16">
      <c r="P3921" s="13"/>
    </row>
    <row r="3922" spans="16:16">
      <c r="P3922" s="13"/>
    </row>
    <row r="3923" spans="16:16">
      <c r="P3923" s="13"/>
    </row>
    <row r="3924" spans="16:16">
      <c r="P3924" s="13"/>
    </row>
    <row r="3925" spans="16:16">
      <c r="P3925" s="13"/>
    </row>
    <row r="3926" spans="16:16">
      <c r="P3926" s="13"/>
    </row>
    <row r="3927" spans="16:16">
      <c r="P3927" s="13"/>
    </row>
    <row r="3928" spans="16:16">
      <c r="P3928" s="13"/>
    </row>
    <row r="3929" spans="16:16">
      <c r="P3929" s="13"/>
    </row>
    <row r="3930" spans="16:16">
      <c r="P3930" s="13"/>
    </row>
    <row r="3931" spans="16:16">
      <c r="P3931" s="13"/>
    </row>
    <row r="3932" spans="16:16">
      <c r="P3932" s="13"/>
    </row>
    <row r="3933" spans="16:16">
      <c r="P3933" s="13"/>
    </row>
    <row r="3934" spans="16:16">
      <c r="P3934" s="13"/>
    </row>
    <row r="3935" spans="16:16">
      <c r="P3935" s="13"/>
    </row>
    <row r="3936" spans="16:16">
      <c r="P3936" s="13"/>
    </row>
    <row r="3937" spans="16:16">
      <c r="P3937" s="13"/>
    </row>
    <row r="3938" spans="16:16">
      <c r="P3938" s="13"/>
    </row>
    <row r="3939" spans="16:16">
      <c r="P3939" s="13"/>
    </row>
    <row r="3940" spans="16:16">
      <c r="P3940" s="13"/>
    </row>
    <row r="3941" spans="16:16">
      <c r="P3941" s="13"/>
    </row>
    <row r="3942" spans="16:16">
      <c r="P3942" s="13"/>
    </row>
    <row r="3943" spans="16:16">
      <c r="P3943" s="13"/>
    </row>
    <row r="3944" spans="16:16">
      <c r="P3944" s="13"/>
    </row>
    <row r="3945" spans="16:16">
      <c r="P3945" s="13"/>
    </row>
    <row r="3946" spans="16:16">
      <c r="P3946" s="13"/>
    </row>
    <row r="3947" spans="16:16">
      <c r="P3947" s="13"/>
    </row>
    <row r="3948" spans="16:16">
      <c r="P3948" s="13"/>
    </row>
    <row r="3949" spans="16:16">
      <c r="P3949" s="13"/>
    </row>
    <row r="3950" spans="16:16">
      <c r="P3950" s="13"/>
    </row>
    <row r="3951" spans="16:16">
      <c r="P3951" s="13"/>
    </row>
    <row r="3952" spans="16:16">
      <c r="P3952" s="13"/>
    </row>
    <row r="3953" spans="16:16">
      <c r="P3953" s="13"/>
    </row>
    <row r="3954" spans="16:16">
      <c r="P3954" s="13"/>
    </row>
    <row r="3955" spans="16:16">
      <c r="P3955" s="13"/>
    </row>
    <row r="3956" spans="16:16">
      <c r="P3956" s="13"/>
    </row>
    <row r="3957" spans="16:16">
      <c r="P3957" s="13"/>
    </row>
    <row r="3958" spans="16:16">
      <c r="P3958" s="13"/>
    </row>
    <row r="3959" spans="16:16">
      <c r="P3959" s="13"/>
    </row>
    <row r="3960" spans="16:16">
      <c r="P3960" s="13"/>
    </row>
    <row r="3961" spans="16:16">
      <c r="P3961" s="13"/>
    </row>
    <row r="3962" spans="16:16">
      <c r="P3962" s="13"/>
    </row>
    <row r="3963" spans="16:16">
      <c r="P3963" s="13"/>
    </row>
    <row r="3964" spans="16:16">
      <c r="P3964" s="13"/>
    </row>
    <row r="3965" spans="16:16">
      <c r="P3965" s="13"/>
    </row>
    <row r="3966" spans="16:16">
      <c r="P3966" s="13"/>
    </row>
    <row r="3967" spans="16:16">
      <c r="P3967" s="13"/>
    </row>
    <row r="3968" spans="16:16">
      <c r="P3968" s="13"/>
    </row>
    <row r="3969" spans="16:16">
      <c r="P3969" s="13"/>
    </row>
    <row r="3970" spans="16:16">
      <c r="P3970" s="13"/>
    </row>
    <row r="3971" spans="16:16">
      <c r="P3971" s="13"/>
    </row>
    <row r="3972" spans="16:16">
      <c r="P3972" s="13"/>
    </row>
    <row r="3973" spans="16:16">
      <c r="P3973" s="13"/>
    </row>
    <row r="3974" spans="16:16">
      <c r="P3974" s="13"/>
    </row>
    <row r="3975" spans="16:16">
      <c r="P3975" s="13"/>
    </row>
    <row r="3976" spans="16:16">
      <c r="P3976" s="13"/>
    </row>
    <row r="3977" spans="16:16">
      <c r="P3977" s="13"/>
    </row>
    <row r="3978" spans="16:16">
      <c r="P3978" s="13"/>
    </row>
    <row r="3979" spans="16:16">
      <c r="P3979" s="13"/>
    </row>
    <row r="3980" spans="16:16">
      <c r="P3980" s="13"/>
    </row>
    <row r="3981" spans="16:16">
      <c r="P3981" s="13"/>
    </row>
    <row r="3982" spans="16:16">
      <c r="P3982" s="13"/>
    </row>
    <row r="3983" spans="16:16">
      <c r="P3983" s="13"/>
    </row>
    <row r="3984" spans="16:16">
      <c r="P3984" s="13"/>
    </row>
    <row r="3985" spans="16:16">
      <c r="P3985" s="13"/>
    </row>
    <row r="3986" spans="16:16">
      <c r="P3986" s="13"/>
    </row>
    <row r="3987" spans="16:16">
      <c r="P3987" s="13"/>
    </row>
    <row r="3988" spans="16:16">
      <c r="P3988" s="13"/>
    </row>
    <row r="3989" spans="16:16">
      <c r="P3989" s="13"/>
    </row>
    <row r="3990" spans="16:16">
      <c r="P3990" s="13"/>
    </row>
    <row r="3991" spans="16:16">
      <c r="P3991" s="13"/>
    </row>
    <row r="3992" spans="16:16">
      <c r="P3992" s="13"/>
    </row>
    <row r="3993" spans="16:16">
      <c r="P3993" s="13"/>
    </row>
    <row r="3994" spans="16:16">
      <c r="P3994" s="13"/>
    </row>
    <row r="3995" spans="16:16">
      <c r="P3995" s="13"/>
    </row>
    <row r="3996" spans="16:16">
      <c r="P3996" s="13"/>
    </row>
    <row r="3997" spans="16:16">
      <c r="P3997" s="13"/>
    </row>
    <row r="3998" spans="16:16">
      <c r="P3998" s="13"/>
    </row>
    <row r="3999" spans="16:16">
      <c r="P3999" s="13"/>
    </row>
    <row r="4000" spans="16:16">
      <c r="P4000" s="13"/>
    </row>
    <row r="4001" spans="16:16">
      <c r="P4001" s="13"/>
    </row>
    <row r="4002" spans="16:16">
      <c r="P4002" s="13"/>
    </row>
    <row r="4003" spans="16:16">
      <c r="P4003" s="13"/>
    </row>
    <row r="4004" spans="16:16">
      <c r="P4004" s="13"/>
    </row>
    <row r="4005" spans="16:16">
      <c r="P4005" s="13"/>
    </row>
    <row r="4006" spans="16:16">
      <c r="P4006" s="13"/>
    </row>
    <row r="4007" spans="16:16">
      <c r="P4007" s="13"/>
    </row>
    <row r="4008" spans="16:16">
      <c r="P4008" s="13"/>
    </row>
    <row r="4009" spans="16:16">
      <c r="P4009" s="13"/>
    </row>
    <row r="4010" spans="16:16">
      <c r="P4010" s="13"/>
    </row>
    <row r="4011" spans="16:16">
      <c r="P4011" s="13"/>
    </row>
    <row r="4012" spans="16:16">
      <c r="P4012" s="13"/>
    </row>
    <row r="4013" spans="16:16">
      <c r="P4013" s="13"/>
    </row>
    <row r="4014" spans="16:16">
      <c r="P4014" s="13"/>
    </row>
    <row r="4015" spans="16:16">
      <c r="P4015" s="13"/>
    </row>
    <row r="4016" spans="16:16">
      <c r="P4016" s="13"/>
    </row>
    <row r="4017" spans="16:16">
      <c r="P4017" s="13"/>
    </row>
    <row r="4018" spans="16:16">
      <c r="P4018" s="13"/>
    </row>
    <row r="4019" spans="16:16">
      <c r="P4019" s="13"/>
    </row>
    <row r="4020" spans="16:16">
      <c r="P4020" s="13"/>
    </row>
    <row r="4021" spans="16:16">
      <c r="P4021" s="13"/>
    </row>
    <row r="4022" spans="16:16">
      <c r="P4022" s="13"/>
    </row>
    <row r="4023" spans="16:16">
      <c r="P4023" s="13"/>
    </row>
    <row r="4024" spans="16:16">
      <c r="P4024" s="13"/>
    </row>
    <row r="4025" spans="16:16">
      <c r="P4025" s="13"/>
    </row>
    <row r="4026" spans="16:16">
      <c r="P4026" s="13"/>
    </row>
    <row r="4027" spans="16:16">
      <c r="P4027" s="13"/>
    </row>
    <row r="4028" spans="16:16">
      <c r="P4028" s="13"/>
    </row>
    <row r="4029" spans="16:16">
      <c r="P4029" s="13"/>
    </row>
    <row r="4030" spans="16:16">
      <c r="P4030" s="13"/>
    </row>
    <row r="4031" spans="16:16">
      <c r="P4031" s="13"/>
    </row>
    <row r="4032" spans="16:16">
      <c r="P4032" s="13"/>
    </row>
    <row r="4033" spans="16:16">
      <c r="P4033" s="13"/>
    </row>
    <row r="4034" spans="16:16">
      <c r="P4034" s="13"/>
    </row>
    <row r="4035" spans="16:16">
      <c r="P4035" s="13"/>
    </row>
    <row r="4036" spans="16:16">
      <c r="P4036" s="13"/>
    </row>
    <row r="4037" spans="16:16">
      <c r="P4037" s="13"/>
    </row>
    <row r="4038" spans="16:16">
      <c r="P4038" s="13"/>
    </row>
    <row r="4039" spans="16:16">
      <c r="P4039" s="13"/>
    </row>
    <row r="4040" spans="16:16">
      <c r="P4040" s="13"/>
    </row>
    <row r="4041" spans="16:16">
      <c r="P4041" s="13"/>
    </row>
    <row r="4042" spans="16:16">
      <c r="P4042" s="13"/>
    </row>
    <row r="4043" spans="16:16">
      <c r="P4043" s="13"/>
    </row>
    <row r="4044" spans="16:16">
      <c r="P4044" s="13"/>
    </row>
    <row r="4045" spans="16:16">
      <c r="P4045" s="13"/>
    </row>
    <row r="4046" spans="16:16">
      <c r="P4046" s="13"/>
    </row>
    <row r="4047" spans="16:16">
      <c r="P4047" s="13"/>
    </row>
    <row r="4048" spans="16:16">
      <c r="P4048" s="13"/>
    </row>
    <row r="4049" spans="16:16">
      <c r="P4049" s="13"/>
    </row>
    <row r="4050" spans="16:16">
      <c r="P4050" s="13"/>
    </row>
    <row r="4051" spans="16:16">
      <c r="P4051" s="13"/>
    </row>
    <row r="4052" spans="16:16">
      <c r="P4052" s="13"/>
    </row>
    <row r="4053" spans="16:16">
      <c r="P4053" s="13"/>
    </row>
    <row r="4054" spans="16:16">
      <c r="P4054" s="13"/>
    </row>
    <row r="4055" spans="16:16">
      <c r="P4055" s="13"/>
    </row>
    <row r="4056" spans="16:16">
      <c r="P4056" s="13"/>
    </row>
    <row r="4057" spans="16:16">
      <c r="P4057" s="13"/>
    </row>
    <row r="4058" spans="16:16">
      <c r="P4058" s="13"/>
    </row>
    <row r="4059" spans="16:16">
      <c r="P4059" s="13"/>
    </row>
    <row r="4060" spans="16:16">
      <c r="P4060" s="13"/>
    </row>
    <row r="4061" spans="16:16">
      <c r="P4061" s="13"/>
    </row>
    <row r="4062" spans="16:16">
      <c r="P4062" s="13"/>
    </row>
    <row r="4063" spans="16:16">
      <c r="P4063" s="13"/>
    </row>
    <row r="4064" spans="16:16">
      <c r="P4064" s="13"/>
    </row>
    <row r="4065" spans="16:16">
      <c r="P4065" s="13"/>
    </row>
    <row r="4066" spans="16:16">
      <c r="P4066" s="13"/>
    </row>
    <row r="4067" spans="16:16">
      <c r="P4067" s="13"/>
    </row>
    <row r="4068" spans="16:16">
      <c r="P4068" s="13"/>
    </row>
    <row r="4069" spans="16:16">
      <c r="P4069" s="13"/>
    </row>
    <row r="4070" spans="16:16">
      <c r="P4070" s="13"/>
    </row>
    <row r="4071" spans="16:16">
      <c r="P4071" s="13"/>
    </row>
    <row r="4072" spans="16:16">
      <c r="P4072" s="13"/>
    </row>
    <row r="4073" spans="16:16">
      <c r="P4073" s="13"/>
    </row>
    <row r="4074" spans="16:16">
      <c r="P4074" s="13"/>
    </row>
    <row r="4075" spans="16:16">
      <c r="P4075" s="13"/>
    </row>
    <row r="4076" spans="16:16">
      <c r="P4076" s="13"/>
    </row>
    <row r="4077" spans="16:16">
      <c r="P4077" s="13"/>
    </row>
    <row r="4078" spans="16:16">
      <c r="P4078" s="13"/>
    </row>
    <row r="4079" spans="16:16">
      <c r="P4079" s="13"/>
    </row>
    <row r="4080" spans="16:16">
      <c r="P4080" s="13"/>
    </row>
    <row r="4081" spans="16:16">
      <c r="P4081" s="13"/>
    </row>
    <row r="4082" spans="16:16">
      <c r="P4082" s="13"/>
    </row>
    <row r="4083" spans="16:16">
      <c r="P4083" s="13"/>
    </row>
    <row r="4084" spans="16:16">
      <c r="P4084" s="13"/>
    </row>
    <row r="4085" spans="16:16">
      <c r="P4085" s="13"/>
    </row>
    <row r="4086" spans="16:16">
      <c r="P4086" s="13"/>
    </row>
    <row r="4087" spans="16:16">
      <c r="P4087" s="13"/>
    </row>
    <row r="4088" spans="16:16">
      <c r="P4088" s="13"/>
    </row>
    <row r="4089" spans="16:16">
      <c r="P4089" s="13"/>
    </row>
    <row r="4090" spans="16:16">
      <c r="P4090" s="13"/>
    </row>
    <row r="4091" spans="16:16">
      <c r="P4091" s="13"/>
    </row>
    <row r="4092" spans="16:16">
      <c r="P4092" s="13"/>
    </row>
    <row r="4093" spans="16:16">
      <c r="P4093" s="13"/>
    </row>
    <row r="4094" spans="16:16">
      <c r="P4094" s="13"/>
    </row>
    <row r="4095" spans="16:16">
      <c r="P4095" s="13"/>
    </row>
    <row r="4096" spans="16:16">
      <c r="P4096" s="13"/>
    </row>
    <row r="4097" spans="16:16">
      <c r="P4097" s="13"/>
    </row>
    <row r="4098" spans="16:16">
      <c r="P4098" s="13"/>
    </row>
    <row r="4099" spans="16:16">
      <c r="P4099" s="13"/>
    </row>
    <row r="4100" spans="16:16">
      <c r="P4100" s="13"/>
    </row>
    <row r="4101" spans="16:16">
      <c r="P4101" s="13"/>
    </row>
    <row r="4102" spans="16:16">
      <c r="P4102" s="13"/>
    </row>
    <row r="4103" spans="16:16">
      <c r="P4103" s="13"/>
    </row>
    <row r="4104" spans="16:16">
      <c r="P4104" s="13"/>
    </row>
    <row r="4105" spans="16:16">
      <c r="P4105" s="13"/>
    </row>
    <row r="4106" spans="16:16">
      <c r="P4106" s="13"/>
    </row>
    <row r="4107" spans="16:16">
      <c r="P4107" s="13"/>
    </row>
    <row r="4108" spans="16:16">
      <c r="P4108" s="13"/>
    </row>
    <row r="4109" spans="16:16">
      <c r="P4109" s="13"/>
    </row>
    <row r="4110" spans="16:16">
      <c r="P4110" s="13"/>
    </row>
    <row r="4111" spans="16:16">
      <c r="P4111" s="13"/>
    </row>
    <row r="4112" spans="16:16">
      <c r="P4112" s="13"/>
    </row>
    <row r="4113" spans="16:16">
      <c r="P4113" s="13"/>
    </row>
    <row r="4114" spans="16:16">
      <c r="P4114" s="13"/>
    </row>
    <row r="4115" spans="16:16">
      <c r="P4115" s="13"/>
    </row>
    <row r="4116" spans="16:16">
      <c r="P4116" s="13"/>
    </row>
    <row r="4117" spans="16:16">
      <c r="P4117" s="13"/>
    </row>
    <row r="4118" spans="16:16">
      <c r="P4118" s="13"/>
    </row>
    <row r="4119" spans="16:16">
      <c r="P4119" s="13"/>
    </row>
    <row r="4120" spans="16:16">
      <c r="P4120" s="13"/>
    </row>
    <row r="4121" spans="16:16">
      <c r="P4121" s="13"/>
    </row>
    <row r="4122" spans="16:16">
      <c r="P4122" s="13"/>
    </row>
    <row r="4123" spans="16:16">
      <c r="P4123" s="13"/>
    </row>
    <row r="4124" spans="16:16">
      <c r="P4124" s="13"/>
    </row>
    <row r="4125" spans="16:16">
      <c r="P4125" s="13"/>
    </row>
    <row r="4126" spans="16:16">
      <c r="P4126" s="13"/>
    </row>
    <row r="4127" spans="16:16">
      <c r="P4127" s="13"/>
    </row>
    <row r="4128" spans="16:16">
      <c r="P4128" s="13"/>
    </row>
    <row r="4129" spans="16:16">
      <c r="P4129" s="13"/>
    </row>
    <row r="4130" spans="16:16">
      <c r="P4130" s="13"/>
    </row>
    <row r="4131" spans="16:16">
      <c r="P4131" s="13"/>
    </row>
    <row r="4132" spans="16:16">
      <c r="P4132" s="13"/>
    </row>
    <row r="4133" spans="16:16">
      <c r="P4133" s="13"/>
    </row>
    <row r="4134" spans="16:16">
      <c r="P4134" s="13"/>
    </row>
    <row r="4135" spans="16:16">
      <c r="P4135" s="13"/>
    </row>
    <row r="4136" spans="16:16">
      <c r="P4136" s="13"/>
    </row>
    <row r="4137" spans="16:16">
      <c r="P4137" s="13"/>
    </row>
    <row r="4138" spans="16:16">
      <c r="P4138" s="13"/>
    </row>
    <row r="4139" spans="16:16">
      <c r="P4139" s="13"/>
    </row>
    <row r="4140" spans="16:16">
      <c r="P4140" s="13"/>
    </row>
    <row r="4141" spans="16:16">
      <c r="P4141" s="13"/>
    </row>
    <row r="4142" spans="16:16">
      <c r="P4142" s="13"/>
    </row>
    <row r="4143" spans="16:16">
      <c r="P4143" s="13"/>
    </row>
    <row r="4144" spans="16:16">
      <c r="P4144" s="13"/>
    </row>
    <row r="4145" spans="16:16">
      <c r="P4145" s="13"/>
    </row>
    <row r="4146" spans="16:16">
      <c r="P4146" s="13"/>
    </row>
    <row r="4147" spans="16:16">
      <c r="P4147" s="13"/>
    </row>
    <row r="4148" spans="16:16">
      <c r="P4148" s="13"/>
    </row>
    <row r="4149" spans="16:16">
      <c r="P4149" s="13"/>
    </row>
    <row r="4150" spans="16:16">
      <c r="P4150" s="13"/>
    </row>
    <row r="4151" spans="16:16">
      <c r="P4151" s="13"/>
    </row>
    <row r="4152" spans="16:16">
      <c r="P4152" s="13"/>
    </row>
    <row r="4153" spans="16:16">
      <c r="P4153" s="13"/>
    </row>
    <row r="4154" spans="16:16">
      <c r="P4154" s="13"/>
    </row>
    <row r="4155" spans="16:16">
      <c r="P4155" s="13"/>
    </row>
    <row r="4156" spans="16:16">
      <c r="P4156" s="13"/>
    </row>
    <row r="4157" spans="16:16">
      <c r="P4157" s="13"/>
    </row>
    <row r="4158" spans="16:16">
      <c r="P4158" s="13"/>
    </row>
    <row r="4159" spans="16:16">
      <c r="P4159" s="13"/>
    </row>
    <row r="4160" spans="16:16">
      <c r="P4160" s="13"/>
    </row>
    <row r="4161" spans="16:16">
      <c r="P4161" s="13"/>
    </row>
    <row r="4162" spans="16:16">
      <c r="P4162" s="13"/>
    </row>
    <row r="4163" spans="16:16">
      <c r="P4163" s="13"/>
    </row>
    <row r="4164" spans="16:16">
      <c r="P4164" s="13"/>
    </row>
    <row r="4165" spans="16:16">
      <c r="P4165" s="13"/>
    </row>
    <row r="4166" spans="16:16">
      <c r="P4166" s="13"/>
    </row>
    <row r="4167" spans="16:16">
      <c r="P4167" s="13"/>
    </row>
    <row r="4168" spans="16:16">
      <c r="P4168" s="13"/>
    </row>
    <row r="4169" spans="16:16">
      <c r="P4169" s="13"/>
    </row>
    <row r="4170" spans="16:16">
      <c r="P4170" s="13"/>
    </row>
    <row r="4171" spans="16:16">
      <c r="P4171" s="13"/>
    </row>
    <row r="4172" spans="16:16">
      <c r="P4172" s="13"/>
    </row>
    <row r="4173" spans="16:16">
      <c r="P4173" s="13"/>
    </row>
    <row r="4174" spans="16:16">
      <c r="P4174" s="13"/>
    </row>
    <row r="4175" spans="16:16">
      <c r="P4175" s="13"/>
    </row>
    <row r="4176" spans="16:16">
      <c r="P4176" s="13"/>
    </row>
    <row r="4177" spans="16:16">
      <c r="P4177" s="13"/>
    </row>
    <row r="4178" spans="16:16">
      <c r="P4178" s="13"/>
    </row>
    <row r="4179" spans="16:16">
      <c r="P4179" s="13"/>
    </row>
    <row r="4180" spans="16:16">
      <c r="P4180" s="13"/>
    </row>
    <row r="4181" spans="16:16">
      <c r="P4181" s="13"/>
    </row>
    <row r="4182" spans="16:16">
      <c r="P4182" s="13"/>
    </row>
    <row r="4183" spans="16:16">
      <c r="P4183" s="13"/>
    </row>
    <row r="4184" spans="16:16">
      <c r="P4184" s="13"/>
    </row>
    <row r="4185" spans="16:16">
      <c r="P4185" s="13"/>
    </row>
    <row r="4186" spans="16:16">
      <c r="P4186" s="13"/>
    </row>
    <row r="4187" spans="16:16">
      <c r="P4187" s="13"/>
    </row>
    <row r="4188" spans="16:16">
      <c r="P4188" s="13"/>
    </row>
    <row r="4189" spans="16:16">
      <c r="P4189" s="13"/>
    </row>
    <row r="4190" spans="16:16">
      <c r="P4190" s="13"/>
    </row>
    <row r="4191" spans="16:16">
      <c r="P4191" s="13"/>
    </row>
    <row r="4192" spans="16:16">
      <c r="P4192" s="13"/>
    </row>
    <row r="4193" spans="16:16">
      <c r="P4193" s="13"/>
    </row>
    <row r="4194" spans="16:16">
      <c r="P4194" s="13"/>
    </row>
    <row r="4195" spans="16:16">
      <c r="P4195" s="13"/>
    </row>
    <row r="4196" spans="16:16">
      <c r="P4196" s="13"/>
    </row>
    <row r="4197" spans="16:16">
      <c r="P4197" s="13"/>
    </row>
    <row r="4198" spans="16:16">
      <c r="P4198" s="13"/>
    </row>
    <row r="4199" spans="16:16">
      <c r="P4199" s="13"/>
    </row>
    <row r="4200" spans="16:16">
      <c r="P4200" s="13"/>
    </row>
    <row r="4201" spans="16:16">
      <c r="P4201" s="13"/>
    </row>
    <row r="4202" spans="16:16">
      <c r="P4202" s="13"/>
    </row>
    <row r="4203" spans="16:16">
      <c r="P4203" s="13"/>
    </row>
    <row r="4204" spans="16:16">
      <c r="P4204" s="13"/>
    </row>
    <row r="4205" spans="16:16">
      <c r="P4205" s="13"/>
    </row>
    <row r="4206" spans="16:16">
      <c r="P4206" s="13"/>
    </row>
    <row r="4207" spans="16:16">
      <c r="P4207" s="13"/>
    </row>
    <row r="4208" spans="16:16">
      <c r="P4208" s="13"/>
    </row>
    <row r="4209" spans="16:16">
      <c r="P4209" s="13"/>
    </row>
    <row r="4210" spans="16:16">
      <c r="P4210" s="13"/>
    </row>
    <row r="4211" spans="16:16">
      <c r="P4211" s="13"/>
    </row>
    <row r="4212" spans="16:16">
      <c r="P4212" s="13"/>
    </row>
    <row r="4213" spans="16:16">
      <c r="P4213" s="13"/>
    </row>
    <row r="4214" spans="16:16">
      <c r="P4214" s="13"/>
    </row>
    <row r="4215" spans="16:16">
      <c r="P4215" s="13"/>
    </row>
    <row r="4216" spans="16:16">
      <c r="P4216" s="13"/>
    </row>
    <row r="4217" spans="16:16">
      <c r="P4217" s="13"/>
    </row>
    <row r="4218" spans="16:16">
      <c r="P4218" s="13"/>
    </row>
    <row r="4219" spans="16:16">
      <c r="P4219" s="13"/>
    </row>
    <row r="4220" spans="16:16">
      <c r="P4220" s="13"/>
    </row>
    <row r="4221" spans="16:16">
      <c r="P4221" s="13"/>
    </row>
    <row r="4222" spans="16:16">
      <c r="P4222" s="13"/>
    </row>
    <row r="4223" spans="16:16">
      <c r="P4223" s="13"/>
    </row>
    <row r="4224" spans="16:16">
      <c r="P4224" s="13"/>
    </row>
    <row r="4225" spans="16:16">
      <c r="P4225" s="13"/>
    </row>
    <row r="4226" spans="16:16">
      <c r="P4226" s="13"/>
    </row>
    <row r="4227" spans="16:16">
      <c r="P4227" s="13"/>
    </row>
    <row r="4228" spans="16:16">
      <c r="P4228" s="13"/>
    </row>
    <row r="4229" spans="16:16">
      <c r="P4229" s="13"/>
    </row>
    <row r="4230" spans="16:16">
      <c r="P4230" s="13"/>
    </row>
    <row r="4231" spans="16:16">
      <c r="P4231" s="13"/>
    </row>
    <row r="4232" spans="16:16">
      <c r="P4232" s="13"/>
    </row>
    <row r="4233" spans="16:16">
      <c r="P4233" s="13"/>
    </row>
    <row r="4234" spans="16:16">
      <c r="P4234" s="13"/>
    </row>
    <row r="4235" spans="16:16">
      <c r="P4235" s="13"/>
    </row>
    <row r="4236" spans="16:16">
      <c r="P4236" s="13"/>
    </row>
    <row r="4237" spans="16:16">
      <c r="P4237" s="13"/>
    </row>
    <row r="4238" spans="16:16">
      <c r="P4238" s="13"/>
    </row>
    <row r="4239" spans="16:16">
      <c r="P4239" s="13"/>
    </row>
    <row r="4240" spans="16:16">
      <c r="P4240" s="13"/>
    </row>
    <row r="4241" spans="16:16">
      <c r="P4241" s="13"/>
    </row>
    <row r="4242" spans="16:16">
      <c r="P4242" s="13"/>
    </row>
    <row r="4243" spans="16:16">
      <c r="P4243" s="13"/>
    </row>
    <row r="4244" spans="16:16">
      <c r="P4244" s="13"/>
    </row>
  </sheetData>
  <mergeCells count="102">
    <mergeCell ref="F99:H99"/>
    <mergeCell ref="I101:J101"/>
    <mergeCell ref="L101:M101"/>
    <mergeCell ref="L91:M91"/>
    <mergeCell ref="D85:E85"/>
    <mergeCell ref="D86:F86"/>
    <mergeCell ref="D87:F87"/>
    <mergeCell ref="D90:N90"/>
    <mergeCell ref="N71:N72"/>
    <mergeCell ref="F75:H75"/>
    <mergeCell ref="F79:H79"/>
    <mergeCell ref="F80:H80"/>
    <mergeCell ref="F81:H81"/>
    <mergeCell ref="I83:J83"/>
    <mergeCell ref="N91:N92"/>
    <mergeCell ref="F95:H95"/>
    <mergeCell ref="F97:H97"/>
    <mergeCell ref="F98:H98"/>
    <mergeCell ref="F96:H96"/>
    <mergeCell ref="D91:D92"/>
    <mergeCell ref="E91:E92"/>
    <mergeCell ref="F91:H92"/>
    <mergeCell ref="I91:J91"/>
    <mergeCell ref="K91:K92"/>
    <mergeCell ref="D65:E65"/>
    <mergeCell ref="D66:F66"/>
    <mergeCell ref="D55:D56"/>
    <mergeCell ref="E55:E56"/>
    <mergeCell ref="F55:H56"/>
    <mergeCell ref="L55:M55"/>
    <mergeCell ref="D67:F67"/>
    <mergeCell ref="D70:M70"/>
    <mergeCell ref="L83:M83"/>
    <mergeCell ref="D71:D72"/>
    <mergeCell ref="E71:E72"/>
    <mergeCell ref="F71:H72"/>
    <mergeCell ref="I71:J71"/>
    <mergeCell ref="K71:K72"/>
    <mergeCell ref="L71:M71"/>
    <mergeCell ref="F76:H76"/>
    <mergeCell ref="F77:H77"/>
    <mergeCell ref="F78:H78"/>
    <mergeCell ref="N55:N56"/>
    <mergeCell ref="F59:H59"/>
    <mergeCell ref="F60:H60"/>
    <mergeCell ref="I55:J55"/>
    <mergeCell ref="D50:F50"/>
    <mergeCell ref="D51:F51"/>
    <mergeCell ref="F61:H61"/>
    <mergeCell ref="K55:K56"/>
    <mergeCell ref="I63:J63"/>
    <mergeCell ref="D54:K54"/>
    <mergeCell ref="L63:M63"/>
    <mergeCell ref="D49:E49"/>
    <mergeCell ref="F26:H26"/>
    <mergeCell ref="J9:L9"/>
    <mergeCell ref="F41:H41"/>
    <mergeCell ref="K16:K17"/>
    <mergeCell ref="I16:J16"/>
    <mergeCell ref="L16:M16"/>
    <mergeCell ref="D37:D38"/>
    <mergeCell ref="F16:H17"/>
    <mergeCell ref="E37:E38"/>
    <mergeCell ref="F37:H38"/>
    <mergeCell ref="D12:F12"/>
    <mergeCell ref="D11:F11"/>
    <mergeCell ref="D33:F33"/>
    <mergeCell ref="F21:H21"/>
    <mergeCell ref="L47:M47"/>
    <mergeCell ref="I47:J47"/>
    <mergeCell ref="F45:H45"/>
    <mergeCell ref="L37:M37"/>
    <mergeCell ref="F43:H43"/>
    <mergeCell ref="F44:H44"/>
    <mergeCell ref="I37:J37"/>
    <mergeCell ref="K37:K38"/>
    <mergeCell ref="F42:H42"/>
    <mergeCell ref="B2:N2"/>
    <mergeCell ref="B3:N3"/>
    <mergeCell ref="B5:N5"/>
    <mergeCell ref="B6:N6"/>
    <mergeCell ref="B4:N4"/>
    <mergeCell ref="B7:N7"/>
    <mergeCell ref="N16:N17"/>
    <mergeCell ref="B8:L8"/>
    <mergeCell ref="D36:J36"/>
    <mergeCell ref="F20:H20"/>
    <mergeCell ref="D10:E10"/>
    <mergeCell ref="D15:L15"/>
    <mergeCell ref="D31:E31"/>
    <mergeCell ref="D32:F32"/>
    <mergeCell ref="M8:N8"/>
    <mergeCell ref="N37:N38"/>
    <mergeCell ref="E16:E17"/>
    <mergeCell ref="D16:D17"/>
    <mergeCell ref="F27:H27"/>
    <mergeCell ref="L29:M29"/>
    <mergeCell ref="I29:J29"/>
    <mergeCell ref="F22:H22"/>
    <mergeCell ref="F23:H23"/>
    <mergeCell ref="F24:H24"/>
    <mergeCell ref="F25:H25"/>
  </mergeCells>
  <phoneticPr fontId="0" type="noConversion"/>
  <printOptions horizontalCentered="1" verticalCentered="1"/>
  <pageMargins left="0.11811023622047245" right="0.51181102362204722" top="0.74803149606299213" bottom="0.15748031496062992" header="0.31496062992125984" footer="0.31496062992125984"/>
  <pageSetup scale="48" orientation="landscape" blackAndWhite="1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K114"/>
  <sheetViews>
    <sheetView topLeftCell="C13" zoomScale="70" zoomScaleNormal="70" zoomScaleSheetLayoutView="100" workbookViewId="0">
      <selection activeCell="K31" sqref="K31"/>
    </sheetView>
  </sheetViews>
  <sheetFormatPr baseColWidth="10" defaultRowHeight="12.75"/>
  <cols>
    <col min="1" max="1" width="2.28515625" customWidth="1"/>
    <col min="2" max="2" width="10.5703125" style="320" customWidth="1"/>
    <col min="3" max="3" width="22.7109375" customWidth="1"/>
    <col min="4" max="4" width="16.42578125" customWidth="1"/>
    <col min="5" max="5" width="15.42578125" customWidth="1"/>
    <col min="6" max="6" width="15.5703125" customWidth="1"/>
    <col min="7" max="7" width="24.42578125" customWidth="1"/>
    <col min="8" max="8" width="20.42578125" customWidth="1"/>
    <col min="9" max="9" width="21.7109375" customWidth="1"/>
    <col min="10" max="10" width="21" customWidth="1"/>
    <col min="11" max="11" width="27" customWidth="1"/>
    <col min="12" max="12" width="25.5703125" customWidth="1"/>
    <col min="13" max="13" width="17.85546875" bestFit="1" customWidth="1"/>
  </cols>
  <sheetData>
    <row r="1" spans="2:11" ht="12" customHeight="1"/>
    <row r="2" spans="2:11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  <c r="I2" s="758"/>
      <c r="J2" s="758"/>
      <c r="K2" s="758"/>
    </row>
    <row r="3" spans="2:11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  <c r="I3" s="758"/>
      <c r="J3" s="758"/>
      <c r="K3" s="758"/>
    </row>
    <row r="4" spans="2:11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  <c r="I4" s="759"/>
      <c r="J4" s="759"/>
      <c r="K4" s="759"/>
    </row>
    <row r="5" spans="2:11" ht="24.95" customHeight="1" thickBot="1">
      <c r="B5" s="716" t="str">
        <f>HABILITACION!B5</f>
        <v>ORGANIZACIÓN, ADMINISTRACIÓN Y EJECUCIÓN DE LA LOGÍSTICA, PARA LA APLICACIÓN DE PRUEBAS ICFES</v>
      </c>
      <c r="C5" s="716"/>
      <c r="D5" s="716"/>
      <c r="E5" s="716"/>
      <c r="F5" s="716"/>
      <c r="G5" s="716"/>
      <c r="H5" s="716"/>
      <c r="I5" s="716"/>
      <c r="J5" s="716"/>
      <c r="K5" s="716"/>
    </row>
    <row r="6" spans="2:11" ht="15.95" customHeight="1">
      <c r="B6" s="844" t="s">
        <v>163</v>
      </c>
      <c r="C6" s="761"/>
      <c r="D6" s="761"/>
      <c r="E6" s="761"/>
      <c r="F6" s="761"/>
      <c r="G6" s="761"/>
      <c r="H6" s="761"/>
      <c r="I6" s="761"/>
      <c r="J6" s="761"/>
      <c r="K6" s="762"/>
    </row>
    <row r="7" spans="2:11" ht="15.95" customHeight="1" thickBot="1">
      <c r="B7" s="763" t="s">
        <v>162</v>
      </c>
      <c r="C7" s="764"/>
      <c r="D7" s="764"/>
      <c r="E7" s="764"/>
      <c r="F7" s="764"/>
      <c r="G7" s="764"/>
      <c r="H7" s="764"/>
      <c r="I7" s="764"/>
      <c r="J7" s="764"/>
      <c r="K7" s="765"/>
    </row>
    <row r="8" spans="2:11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719"/>
      <c r="I8" s="278"/>
      <c r="J8" s="278"/>
      <c r="K8" s="180" t="str">
        <f>HABILITACION!E8</f>
        <v>PROPUESTA No.1</v>
      </c>
    </row>
    <row r="9" spans="2:11" ht="8.25" customHeight="1" thickBot="1">
      <c r="B9" s="278"/>
      <c r="C9" s="278"/>
      <c r="D9" s="278"/>
      <c r="E9" s="278"/>
      <c r="F9" s="278"/>
      <c r="G9" s="278"/>
      <c r="H9" s="278"/>
      <c r="I9" s="278"/>
      <c r="J9" s="278"/>
      <c r="K9" s="326"/>
    </row>
    <row r="10" spans="2:11" ht="27" customHeight="1" thickBot="1">
      <c r="B10" s="345" t="s">
        <v>165</v>
      </c>
      <c r="C10" s="841" t="s">
        <v>746</v>
      </c>
      <c r="D10" s="841"/>
      <c r="E10" s="841"/>
      <c r="F10" s="841"/>
      <c r="G10" s="841"/>
      <c r="H10" s="841"/>
      <c r="I10" s="842"/>
      <c r="J10" s="842"/>
      <c r="K10" s="843"/>
    </row>
    <row r="11" spans="2:11" ht="10.5" customHeight="1">
      <c r="B11" s="840"/>
      <c r="C11" s="840"/>
      <c r="D11" s="840"/>
      <c r="E11" s="840"/>
      <c r="F11" s="840"/>
      <c r="G11" s="840"/>
      <c r="H11" s="840"/>
      <c r="I11" s="840"/>
      <c r="J11" s="840"/>
      <c r="K11" s="840"/>
    </row>
    <row r="12" spans="2:11" ht="19.5" customHeight="1">
      <c r="B12" s="845" t="s">
        <v>164</v>
      </c>
      <c r="C12" s="845" t="s">
        <v>747</v>
      </c>
      <c r="D12" s="849" t="s">
        <v>749</v>
      </c>
      <c r="E12" s="850"/>
      <c r="F12" s="851"/>
      <c r="G12" s="845" t="s">
        <v>753</v>
      </c>
      <c r="H12" s="845" t="s">
        <v>754</v>
      </c>
      <c r="I12" s="845" t="s">
        <v>757</v>
      </c>
      <c r="J12" s="845" t="s">
        <v>19</v>
      </c>
      <c r="K12" s="845" t="s">
        <v>176</v>
      </c>
    </row>
    <row r="13" spans="2:11" ht="20.25" customHeight="1">
      <c r="B13" s="846"/>
      <c r="C13" s="846"/>
      <c r="D13" s="420" t="s">
        <v>750</v>
      </c>
      <c r="E13" s="420" t="s">
        <v>751</v>
      </c>
      <c r="F13" s="420" t="s">
        <v>752</v>
      </c>
      <c r="G13" s="846"/>
      <c r="H13" s="846"/>
      <c r="I13" s="846"/>
      <c r="J13" s="846"/>
      <c r="K13" s="846"/>
    </row>
    <row r="14" spans="2:11" ht="15" customHeight="1">
      <c r="B14" s="427" t="s">
        <v>53</v>
      </c>
      <c r="C14" s="416" t="s">
        <v>337</v>
      </c>
      <c r="D14" s="670" t="s">
        <v>16</v>
      </c>
      <c r="E14" s="670" t="s">
        <v>16</v>
      </c>
      <c r="F14" s="670" t="s">
        <v>16</v>
      </c>
      <c r="G14" s="670" t="s">
        <v>16</v>
      </c>
      <c r="H14" s="670" t="s">
        <v>16</v>
      </c>
      <c r="I14" s="670">
        <v>70</v>
      </c>
      <c r="J14" s="405" t="s">
        <v>17</v>
      </c>
      <c r="K14" s="422">
        <f>IF(J14="CUMPLE",2.5,"0")</f>
        <v>2.5</v>
      </c>
    </row>
    <row r="15" spans="2:11" ht="15" customHeight="1">
      <c r="B15" s="428" t="s">
        <v>54</v>
      </c>
      <c r="C15" s="415" t="s">
        <v>748</v>
      </c>
      <c r="D15" s="671" t="s">
        <v>16</v>
      </c>
      <c r="E15" s="671" t="s">
        <v>16</v>
      </c>
      <c r="F15" s="671" t="s">
        <v>16</v>
      </c>
      <c r="G15" s="671" t="s">
        <v>16</v>
      </c>
      <c r="H15" s="671" t="s">
        <v>16</v>
      </c>
      <c r="I15" s="671">
        <v>70</v>
      </c>
      <c r="J15" s="403" t="s">
        <v>17</v>
      </c>
      <c r="K15" s="422">
        <f>IF(J15="CUMPLE",2.5,"0")</f>
        <v>2.5</v>
      </c>
    </row>
    <row r="16" spans="2:11" ht="15" customHeight="1">
      <c r="B16" s="428" t="s">
        <v>96</v>
      </c>
      <c r="C16" s="415" t="s">
        <v>310</v>
      </c>
      <c r="D16" s="671" t="s">
        <v>16</v>
      </c>
      <c r="E16" s="671" t="s">
        <v>16</v>
      </c>
      <c r="F16" s="671" t="s">
        <v>16</v>
      </c>
      <c r="G16" s="671" t="s">
        <v>16</v>
      </c>
      <c r="H16" s="671" t="s">
        <v>16</v>
      </c>
      <c r="I16" s="671">
        <v>70</v>
      </c>
      <c r="J16" s="403" t="s">
        <v>17</v>
      </c>
      <c r="K16" s="422">
        <f>IF(J16="CUMPLE",2.5,"0")</f>
        <v>2.5</v>
      </c>
    </row>
    <row r="17" spans="2:11" ht="15" customHeight="1">
      <c r="B17" s="428" t="s">
        <v>148</v>
      </c>
      <c r="C17" s="415" t="s">
        <v>323</v>
      </c>
      <c r="D17" s="671" t="s">
        <v>16</v>
      </c>
      <c r="E17" s="671" t="s">
        <v>16</v>
      </c>
      <c r="F17" s="671" t="s">
        <v>16</v>
      </c>
      <c r="G17" s="671" t="s">
        <v>16</v>
      </c>
      <c r="H17" s="671" t="s">
        <v>16</v>
      </c>
      <c r="I17" s="671">
        <v>70</v>
      </c>
      <c r="J17" s="403" t="s">
        <v>17</v>
      </c>
      <c r="K17" s="422">
        <f>IF(J17="CUMPLE",2.5,"0")</f>
        <v>2.5</v>
      </c>
    </row>
    <row r="18" spans="2:11" ht="15" customHeight="1">
      <c r="B18" s="429" t="s">
        <v>149</v>
      </c>
      <c r="C18" s="423" t="s">
        <v>756</v>
      </c>
      <c r="D18" s="423"/>
      <c r="E18" s="423"/>
      <c r="F18" s="423"/>
      <c r="G18" s="458"/>
      <c r="H18" s="459"/>
      <c r="I18" s="460"/>
      <c r="J18" s="460"/>
      <c r="K18" s="461"/>
    </row>
    <row r="19" spans="2:11" ht="15" customHeight="1">
      <c r="B19" s="396">
        <v>1</v>
      </c>
      <c r="C19" s="425" t="s">
        <v>291</v>
      </c>
      <c r="D19" s="681" t="s">
        <v>16</v>
      </c>
      <c r="E19" s="681" t="s">
        <v>16</v>
      </c>
      <c r="F19" s="681" t="s">
        <v>16</v>
      </c>
      <c r="G19" s="682" t="s">
        <v>16</v>
      </c>
      <c r="H19" s="683" t="s">
        <v>16</v>
      </c>
      <c r="I19" s="403">
        <v>30</v>
      </c>
      <c r="J19" s="403" t="s">
        <v>17</v>
      </c>
      <c r="K19" s="422">
        <f t="shared" ref="K19:K28" si="0">IF(J19="CUMPLE",1,"0")</f>
        <v>1</v>
      </c>
    </row>
    <row r="20" spans="2:11" ht="15" customHeight="1">
      <c r="B20" s="424">
        <v>2</v>
      </c>
      <c r="C20" s="426" t="s">
        <v>898</v>
      </c>
      <c r="D20" s="681" t="s">
        <v>16</v>
      </c>
      <c r="E20" s="681" t="s">
        <v>16</v>
      </c>
      <c r="F20" s="681" t="s">
        <v>16</v>
      </c>
      <c r="G20" s="682" t="s">
        <v>16</v>
      </c>
      <c r="H20" s="683" t="s">
        <v>16</v>
      </c>
      <c r="I20" s="403">
        <v>30</v>
      </c>
      <c r="J20" s="403" t="s">
        <v>17</v>
      </c>
      <c r="K20" s="422">
        <f t="shared" si="0"/>
        <v>1</v>
      </c>
    </row>
    <row r="21" spans="2:11" ht="15" customHeight="1">
      <c r="B21" s="424">
        <v>3</v>
      </c>
      <c r="C21" s="426" t="s">
        <v>519</v>
      </c>
      <c r="D21" s="681" t="s">
        <v>16</v>
      </c>
      <c r="E21" s="681" t="s">
        <v>16</v>
      </c>
      <c r="F21" s="681" t="s">
        <v>16</v>
      </c>
      <c r="G21" s="682" t="s">
        <v>16</v>
      </c>
      <c r="H21" s="683" t="s">
        <v>16</v>
      </c>
      <c r="I21" s="403">
        <v>30</v>
      </c>
      <c r="J21" s="403" t="s">
        <v>17</v>
      </c>
      <c r="K21" s="422">
        <f t="shared" si="0"/>
        <v>1</v>
      </c>
    </row>
    <row r="22" spans="2:11" ht="15" customHeight="1">
      <c r="B22" s="424">
        <v>4</v>
      </c>
      <c r="C22" s="426" t="s">
        <v>537</v>
      </c>
      <c r="D22" s="681" t="s">
        <v>16</v>
      </c>
      <c r="E22" s="681" t="s">
        <v>16</v>
      </c>
      <c r="F22" s="681" t="s">
        <v>16</v>
      </c>
      <c r="G22" s="682" t="s">
        <v>16</v>
      </c>
      <c r="H22" s="683" t="s">
        <v>16</v>
      </c>
      <c r="I22" s="403">
        <v>30</v>
      </c>
      <c r="J22" s="403" t="s">
        <v>17</v>
      </c>
      <c r="K22" s="422">
        <f t="shared" si="0"/>
        <v>1</v>
      </c>
    </row>
    <row r="23" spans="2:11" ht="15" customHeight="1">
      <c r="B23" s="424">
        <v>5</v>
      </c>
      <c r="C23" s="426" t="s">
        <v>545</v>
      </c>
      <c r="D23" s="681" t="s">
        <v>16</v>
      </c>
      <c r="E23" s="681" t="s">
        <v>16</v>
      </c>
      <c r="F23" s="681" t="s">
        <v>16</v>
      </c>
      <c r="G23" s="682" t="s">
        <v>16</v>
      </c>
      <c r="H23" s="683" t="s">
        <v>16</v>
      </c>
      <c r="I23" s="403">
        <v>30</v>
      </c>
      <c r="J23" s="403" t="s">
        <v>17</v>
      </c>
      <c r="K23" s="422">
        <f t="shared" si="0"/>
        <v>1</v>
      </c>
    </row>
    <row r="24" spans="2:11" ht="15" customHeight="1">
      <c r="B24" s="424">
        <v>6</v>
      </c>
      <c r="C24" s="426" t="s">
        <v>631</v>
      </c>
      <c r="D24" s="681" t="s">
        <v>16</v>
      </c>
      <c r="E24" s="681" t="s">
        <v>16</v>
      </c>
      <c r="F24" s="681" t="s">
        <v>16</v>
      </c>
      <c r="G24" s="682" t="s">
        <v>16</v>
      </c>
      <c r="H24" s="683" t="s">
        <v>16</v>
      </c>
      <c r="I24" s="403">
        <v>30</v>
      </c>
      <c r="J24" s="403" t="s">
        <v>17</v>
      </c>
      <c r="K24" s="422">
        <f t="shared" si="0"/>
        <v>1</v>
      </c>
    </row>
    <row r="25" spans="2:11" ht="15" customHeight="1">
      <c r="B25" s="424">
        <v>7</v>
      </c>
      <c r="C25" s="426" t="s">
        <v>685</v>
      </c>
      <c r="D25" s="681" t="s">
        <v>16</v>
      </c>
      <c r="E25" s="681" t="s">
        <v>16</v>
      </c>
      <c r="F25" s="681" t="s">
        <v>16</v>
      </c>
      <c r="G25" s="682" t="s">
        <v>16</v>
      </c>
      <c r="H25" s="683" t="s">
        <v>16</v>
      </c>
      <c r="I25" s="403">
        <v>30</v>
      </c>
      <c r="J25" s="403" t="s">
        <v>17</v>
      </c>
      <c r="K25" s="422">
        <f t="shared" si="0"/>
        <v>1</v>
      </c>
    </row>
    <row r="26" spans="2:11" ht="15" customHeight="1">
      <c r="B26" s="424">
        <v>8</v>
      </c>
      <c r="C26" s="426" t="s">
        <v>695</v>
      </c>
      <c r="D26" s="681" t="s">
        <v>16</v>
      </c>
      <c r="E26" s="681" t="s">
        <v>16</v>
      </c>
      <c r="F26" s="681" t="s">
        <v>16</v>
      </c>
      <c r="G26" s="682" t="s">
        <v>16</v>
      </c>
      <c r="H26" s="683" t="s">
        <v>16</v>
      </c>
      <c r="I26" s="403">
        <v>30</v>
      </c>
      <c r="J26" s="403" t="s">
        <v>17</v>
      </c>
      <c r="K26" s="422">
        <f t="shared" si="0"/>
        <v>1</v>
      </c>
    </row>
    <row r="27" spans="2:11" ht="15" customHeight="1">
      <c r="B27" s="424">
        <v>9</v>
      </c>
      <c r="C27" s="426" t="s">
        <v>351</v>
      </c>
      <c r="D27" s="681" t="s">
        <v>16</v>
      </c>
      <c r="E27" s="681" t="s">
        <v>16</v>
      </c>
      <c r="F27" s="681" t="s">
        <v>16</v>
      </c>
      <c r="G27" s="682" t="s">
        <v>16</v>
      </c>
      <c r="H27" s="683" t="s">
        <v>16</v>
      </c>
      <c r="I27" s="403">
        <v>30</v>
      </c>
      <c r="J27" s="403" t="s">
        <v>17</v>
      </c>
      <c r="K27" s="422">
        <f t="shared" si="0"/>
        <v>1</v>
      </c>
    </row>
    <row r="28" spans="2:11" ht="15" customHeight="1">
      <c r="B28" s="424">
        <v>10</v>
      </c>
      <c r="C28" s="426" t="s">
        <v>897</v>
      </c>
      <c r="D28" s="681" t="s">
        <v>16</v>
      </c>
      <c r="E28" s="681" t="s">
        <v>16</v>
      </c>
      <c r="F28" s="681" t="s">
        <v>16</v>
      </c>
      <c r="G28" s="682" t="s">
        <v>16</v>
      </c>
      <c r="H28" s="683" t="s">
        <v>16</v>
      </c>
      <c r="I28" s="403">
        <v>30</v>
      </c>
      <c r="J28" s="403" t="s">
        <v>17</v>
      </c>
      <c r="K28" s="422">
        <f t="shared" si="0"/>
        <v>1</v>
      </c>
    </row>
    <row r="29" spans="2:11" ht="15" customHeight="1">
      <c r="B29" s="397"/>
      <c r="C29" s="414"/>
      <c r="D29" s="414"/>
      <c r="E29" s="414"/>
      <c r="F29" s="414"/>
      <c r="G29" s="417"/>
      <c r="H29" s="418"/>
      <c r="I29" s="419"/>
      <c r="J29" s="419"/>
      <c r="K29" s="398"/>
    </row>
    <row r="30" spans="2:11" ht="9.75" customHeight="1">
      <c r="B30" s="340"/>
      <c r="C30" s="575"/>
    </row>
    <row r="31" spans="2:11" s="1" customFormat="1" ht="63">
      <c r="B31" s="130"/>
      <c r="I31" s="847" t="s">
        <v>755</v>
      </c>
      <c r="J31" s="848"/>
      <c r="K31" s="684" t="s">
        <v>966</v>
      </c>
    </row>
    <row r="32" spans="2:11" s="1" customFormat="1">
      <c r="B32" s="130"/>
    </row>
    <row r="33" spans="2:2" s="1" customFormat="1">
      <c r="B33" s="130"/>
    </row>
    <row r="34" spans="2:2" s="1" customFormat="1">
      <c r="B34" s="130"/>
    </row>
    <row r="35" spans="2:2" s="1" customFormat="1">
      <c r="B35" s="130"/>
    </row>
    <row r="36" spans="2:2" s="1" customFormat="1">
      <c r="B36" s="130"/>
    </row>
    <row r="37" spans="2:2" s="1" customFormat="1">
      <c r="B37" s="130"/>
    </row>
    <row r="38" spans="2:2" s="1" customFormat="1">
      <c r="B38" s="130"/>
    </row>
    <row r="39" spans="2:2" s="1" customFormat="1">
      <c r="B39" s="130"/>
    </row>
    <row r="40" spans="2:2" s="1" customFormat="1">
      <c r="B40" s="130"/>
    </row>
    <row r="41" spans="2:2" s="1" customFormat="1">
      <c r="B41" s="130"/>
    </row>
    <row r="42" spans="2:2" s="1" customFormat="1">
      <c r="B42" s="130"/>
    </row>
    <row r="43" spans="2:2" s="1" customFormat="1">
      <c r="B43" s="130"/>
    </row>
    <row r="44" spans="2:2" s="1" customFormat="1">
      <c r="B44" s="130"/>
    </row>
    <row r="45" spans="2:2" s="1" customFormat="1">
      <c r="B45" s="130"/>
    </row>
    <row r="46" spans="2:2" s="1" customFormat="1">
      <c r="B46" s="130"/>
    </row>
    <row r="47" spans="2:2" s="1" customFormat="1">
      <c r="B47" s="130"/>
    </row>
    <row r="48" spans="2:2" s="1" customFormat="1">
      <c r="B48" s="130"/>
    </row>
    <row r="49" spans="2:2" s="1" customFormat="1">
      <c r="B49" s="130"/>
    </row>
    <row r="50" spans="2:2" s="1" customFormat="1">
      <c r="B50" s="130"/>
    </row>
    <row r="51" spans="2:2" s="1" customFormat="1">
      <c r="B51" s="130"/>
    </row>
    <row r="52" spans="2:2" s="1" customFormat="1">
      <c r="B52" s="130"/>
    </row>
    <row r="53" spans="2:2" s="1" customFormat="1">
      <c r="B53" s="130"/>
    </row>
    <row r="54" spans="2:2" s="1" customFormat="1">
      <c r="B54" s="130"/>
    </row>
    <row r="55" spans="2:2" s="1" customFormat="1">
      <c r="B55" s="130"/>
    </row>
    <row r="56" spans="2:2" s="1" customFormat="1">
      <c r="B56" s="130"/>
    </row>
    <row r="57" spans="2:2" s="1" customFormat="1">
      <c r="B57" s="130"/>
    </row>
    <row r="58" spans="2:2" s="1" customFormat="1">
      <c r="B58" s="130"/>
    </row>
    <row r="59" spans="2:2" s="1" customFormat="1">
      <c r="B59" s="130"/>
    </row>
    <row r="60" spans="2:2" s="1" customFormat="1">
      <c r="B60" s="130"/>
    </row>
    <row r="61" spans="2:2" s="1" customFormat="1">
      <c r="B61" s="130"/>
    </row>
    <row r="62" spans="2:2" s="1" customFormat="1">
      <c r="B62" s="130"/>
    </row>
    <row r="63" spans="2:2" s="1" customFormat="1">
      <c r="B63" s="130"/>
    </row>
    <row r="64" spans="2:2" s="1" customFormat="1">
      <c r="B64" s="130"/>
    </row>
    <row r="65" spans="2:2" s="1" customFormat="1">
      <c r="B65" s="130"/>
    </row>
    <row r="66" spans="2:2" s="1" customFormat="1">
      <c r="B66" s="130"/>
    </row>
    <row r="67" spans="2:2" s="1" customFormat="1">
      <c r="B67" s="130"/>
    </row>
    <row r="68" spans="2:2" s="1" customFormat="1">
      <c r="B68" s="130"/>
    </row>
    <row r="69" spans="2:2" s="1" customFormat="1">
      <c r="B69" s="130"/>
    </row>
    <row r="70" spans="2:2" s="1" customFormat="1">
      <c r="B70" s="130"/>
    </row>
    <row r="71" spans="2:2" s="1" customFormat="1">
      <c r="B71" s="130"/>
    </row>
    <row r="72" spans="2:2" s="1" customFormat="1">
      <c r="B72" s="130"/>
    </row>
    <row r="73" spans="2:2" s="1" customFormat="1">
      <c r="B73" s="130"/>
    </row>
    <row r="74" spans="2:2" s="1" customFormat="1">
      <c r="B74" s="130"/>
    </row>
    <row r="75" spans="2:2" s="1" customFormat="1">
      <c r="B75" s="130"/>
    </row>
    <row r="76" spans="2:2" s="1" customFormat="1">
      <c r="B76" s="130"/>
    </row>
    <row r="77" spans="2:2" s="1" customFormat="1">
      <c r="B77" s="130"/>
    </row>
    <row r="78" spans="2:2" s="1" customFormat="1">
      <c r="B78" s="130"/>
    </row>
    <row r="79" spans="2:2" s="1" customFormat="1">
      <c r="B79" s="130"/>
    </row>
    <row r="80" spans="2:2" s="1" customFormat="1">
      <c r="B80" s="130"/>
    </row>
    <row r="81" spans="2:2" s="1" customFormat="1">
      <c r="B81" s="130"/>
    </row>
    <row r="82" spans="2:2" s="1" customFormat="1">
      <c r="B82" s="130"/>
    </row>
    <row r="83" spans="2:2" s="1" customFormat="1">
      <c r="B83" s="130"/>
    </row>
    <row r="84" spans="2:2" s="1" customFormat="1">
      <c r="B84" s="130"/>
    </row>
    <row r="85" spans="2:2" s="1" customFormat="1">
      <c r="B85" s="130"/>
    </row>
    <row r="86" spans="2:2" s="1" customFormat="1">
      <c r="B86" s="130"/>
    </row>
    <row r="87" spans="2:2" s="1" customFormat="1">
      <c r="B87" s="130"/>
    </row>
    <row r="88" spans="2:2" s="1" customFormat="1">
      <c r="B88" s="130"/>
    </row>
    <row r="89" spans="2:2" s="1" customFormat="1">
      <c r="B89" s="130"/>
    </row>
    <row r="90" spans="2:2" s="1" customFormat="1">
      <c r="B90" s="130"/>
    </row>
    <row r="91" spans="2:2" s="1" customFormat="1">
      <c r="B91" s="130"/>
    </row>
    <row r="92" spans="2:2" s="1" customFormat="1">
      <c r="B92" s="130"/>
    </row>
    <row r="93" spans="2:2" s="1" customFormat="1">
      <c r="B93" s="130"/>
    </row>
    <row r="94" spans="2:2" s="1" customFormat="1">
      <c r="B94" s="130"/>
    </row>
    <row r="95" spans="2:2" s="1" customFormat="1">
      <c r="B95" s="130"/>
    </row>
    <row r="96" spans="2:2" s="1" customFormat="1">
      <c r="B96" s="130"/>
    </row>
    <row r="97" spans="2:2" s="1" customFormat="1">
      <c r="B97" s="130"/>
    </row>
    <row r="98" spans="2:2" s="1" customFormat="1">
      <c r="B98" s="130"/>
    </row>
    <row r="99" spans="2:2" s="1" customFormat="1">
      <c r="B99" s="130"/>
    </row>
    <row r="100" spans="2:2" s="1" customFormat="1">
      <c r="B100" s="130"/>
    </row>
    <row r="101" spans="2:2" s="1" customFormat="1">
      <c r="B101" s="130"/>
    </row>
    <row r="102" spans="2:2" s="1" customFormat="1">
      <c r="B102" s="130"/>
    </row>
    <row r="103" spans="2:2" s="1" customFormat="1">
      <c r="B103" s="130"/>
    </row>
    <row r="104" spans="2:2" s="1" customFormat="1">
      <c r="B104" s="130"/>
    </row>
    <row r="105" spans="2:2" s="1" customFormat="1">
      <c r="B105" s="130"/>
    </row>
    <row r="106" spans="2:2" s="1" customFormat="1">
      <c r="B106" s="130"/>
    </row>
    <row r="107" spans="2:2" s="1" customFormat="1">
      <c r="B107" s="130"/>
    </row>
    <row r="108" spans="2:2" s="1" customFormat="1">
      <c r="B108" s="130"/>
    </row>
    <row r="109" spans="2:2" s="1" customFormat="1">
      <c r="B109" s="130"/>
    </row>
    <row r="110" spans="2:2" s="1" customFormat="1">
      <c r="B110" s="130"/>
    </row>
    <row r="111" spans="2:2" s="1" customFormat="1">
      <c r="B111" s="130"/>
    </row>
    <row r="112" spans="2:2" s="1" customFormat="1">
      <c r="B112" s="130"/>
    </row>
    <row r="113" spans="2:2" s="1" customFormat="1">
      <c r="B113" s="130"/>
    </row>
    <row r="114" spans="2:2" s="1" customFormat="1">
      <c r="B114" s="130"/>
    </row>
  </sheetData>
  <mergeCells count="18">
    <mergeCell ref="K12:K13"/>
    <mergeCell ref="I12:I13"/>
    <mergeCell ref="J12:J13"/>
    <mergeCell ref="I31:J31"/>
    <mergeCell ref="B12:B13"/>
    <mergeCell ref="C12:C13"/>
    <mergeCell ref="D12:F12"/>
    <mergeCell ref="G12:G13"/>
    <mergeCell ref="H12:H13"/>
    <mergeCell ref="B11:K11"/>
    <mergeCell ref="B8:H8"/>
    <mergeCell ref="C10:K10"/>
    <mergeCell ref="B2:K2"/>
    <mergeCell ref="B3:K3"/>
    <mergeCell ref="B4:K4"/>
    <mergeCell ref="B5:K5"/>
    <mergeCell ref="B6:K6"/>
    <mergeCell ref="B7:K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28"/>
  <sheetViews>
    <sheetView topLeftCell="A7" zoomScale="70" zoomScaleNormal="70" zoomScaleSheetLayoutView="100" workbookViewId="0">
      <selection activeCell="H34" sqref="H34"/>
    </sheetView>
  </sheetViews>
  <sheetFormatPr baseColWidth="10" defaultRowHeight="12.75"/>
  <cols>
    <col min="1" max="1" width="2.28515625" customWidth="1"/>
    <col min="2" max="2" width="19.28515625" style="320" customWidth="1"/>
    <col min="3" max="3" width="23.7109375" customWidth="1"/>
    <col min="4" max="4" width="17.5703125" style="320" customWidth="1"/>
    <col min="5" max="5" width="18" style="320" customWidth="1"/>
    <col min="6" max="6" width="18.28515625" style="439" customWidth="1"/>
    <col min="7" max="7" width="20.85546875" customWidth="1"/>
    <col min="8" max="8" width="25.5703125" customWidth="1"/>
    <col min="9" max="9" width="17.85546875" bestFit="1" customWidth="1"/>
  </cols>
  <sheetData>
    <row r="1" spans="2:7" ht="12" customHeight="1"/>
    <row r="2" spans="2:7" ht="24.95" customHeight="1">
      <c r="B2" s="758" t="str">
        <f>HABILITACION!B2</f>
        <v>REPUBLICA DE COLOMBIA</v>
      </c>
      <c r="C2" s="758"/>
      <c r="D2" s="758"/>
      <c r="E2" s="758"/>
      <c r="F2" s="758"/>
      <c r="G2" s="758"/>
    </row>
    <row r="3" spans="2:7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</row>
    <row r="4" spans="2:7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</row>
    <row r="5" spans="2:7" ht="24.95" customHeight="1" thickBot="1">
      <c r="B5" s="716" t="str">
        <f>HABILITACION!B5</f>
        <v>ORGANIZACIÓN, ADMINISTRACIÓN Y EJECUCIÓN DE LA LOGÍSTICA, PARA LA APLICACIÓN DE PRUEBAS ICFES</v>
      </c>
      <c r="C5" s="716"/>
      <c r="D5" s="716"/>
      <c r="E5" s="716"/>
      <c r="F5" s="716"/>
      <c r="G5" s="716"/>
    </row>
    <row r="6" spans="2:7" ht="15.95" customHeight="1">
      <c r="B6" s="844" t="s">
        <v>163</v>
      </c>
      <c r="C6" s="761"/>
      <c r="D6" s="761"/>
      <c r="E6" s="761"/>
      <c r="F6" s="761"/>
      <c r="G6" s="762"/>
    </row>
    <row r="7" spans="2:7" ht="15.95" customHeight="1" thickBot="1">
      <c r="B7" s="763" t="s">
        <v>162</v>
      </c>
      <c r="C7" s="764"/>
      <c r="D7" s="764"/>
      <c r="E7" s="764"/>
      <c r="F7" s="764"/>
      <c r="G7" s="765"/>
    </row>
    <row r="8" spans="2:7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442" t="str">
        <f>HABILITACION!E8</f>
        <v>PROPUESTA No.1</v>
      </c>
    </row>
    <row r="9" spans="2:7" ht="8.25" customHeight="1" thickBot="1">
      <c r="B9" s="278"/>
      <c r="C9" s="278"/>
      <c r="D9" s="437"/>
      <c r="E9" s="437"/>
      <c r="F9" s="440"/>
      <c r="G9" s="278"/>
    </row>
    <row r="10" spans="2:7" ht="28.5" customHeight="1" thickBot="1">
      <c r="B10" s="345" t="s">
        <v>166</v>
      </c>
      <c r="C10" s="842" t="s">
        <v>795</v>
      </c>
      <c r="D10" s="852"/>
      <c r="E10" s="852"/>
      <c r="F10" s="852"/>
      <c r="G10" s="853"/>
    </row>
    <row r="11" spans="2:7" ht="9" customHeight="1" thickBot="1">
      <c r="B11" s="402"/>
      <c r="C11" s="436"/>
      <c r="D11" s="438"/>
      <c r="E11" s="438"/>
      <c r="F11" s="441"/>
      <c r="G11" s="436"/>
    </row>
    <row r="12" spans="2:7" ht="21" customHeight="1">
      <c r="B12" s="854" t="s">
        <v>239</v>
      </c>
      <c r="C12" s="856" t="s">
        <v>240</v>
      </c>
      <c r="D12" s="856" t="s">
        <v>747</v>
      </c>
      <c r="E12" s="856"/>
      <c r="F12" s="858" t="s">
        <v>797</v>
      </c>
      <c r="G12" s="859"/>
    </row>
    <row r="13" spans="2:7" s="1" customFormat="1" ht="24.75" customHeight="1" thickBot="1">
      <c r="B13" s="855"/>
      <c r="C13" s="857"/>
      <c r="D13" s="446" t="s">
        <v>793</v>
      </c>
      <c r="E13" s="446" t="s">
        <v>794</v>
      </c>
      <c r="F13" s="447" t="s">
        <v>793</v>
      </c>
      <c r="G13" s="448" t="s">
        <v>794</v>
      </c>
    </row>
    <row r="14" spans="2:7" s="1" customFormat="1" ht="24.75" customHeight="1">
      <c r="B14" s="860" t="s">
        <v>937</v>
      </c>
      <c r="C14" s="861"/>
      <c r="D14" s="659">
        <v>32</v>
      </c>
      <c r="E14" s="659">
        <f>500-32</f>
        <v>468</v>
      </c>
      <c r="F14" s="660"/>
      <c r="G14" s="661"/>
    </row>
    <row r="15" spans="2:7" ht="15" customHeight="1">
      <c r="B15" s="433" t="s">
        <v>301</v>
      </c>
      <c r="C15" s="430" t="s">
        <v>310</v>
      </c>
      <c r="D15" s="443">
        <v>1</v>
      </c>
      <c r="E15" s="443"/>
      <c r="F15" s="444"/>
      <c r="G15" s="445"/>
    </row>
    <row r="16" spans="2:7" ht="15" customHeight="1">
      <c r="B16" s="433" t="s">
        <v>317</v>
      </c>
      <c r="C16" s="430" t="s">
        <v>318</v>
      </c>
      <c r="D16" s="443">
        <v>1</v>
      </c>
      <c r="E16" s="443"/>
      <c r="F16" s="444"/>
      <c r="G16" s="445"/>
    </row>
    <row r="17" spans="2:7" ht="15" customHeight="1">
      <c r="B17" s="433" t="s">
        <v>305</v>
      </c>
      <c r="C17" s="430" t="s">
        <v>323</v>
      </c>
      <c r="D17" s="443">
        <v>1</v>
      </c>
      <c r="E17" s="443"/>
      <c r="F17" s="444"/>
      <c r="G17" s="445"/>
    </row>
    <row r="18" spans="2:7" ht="15" customHeight="1">
      <c r="B18" s="433" t="s">
        <v>266</v>
      </c>
      <c r="C18" s="430" t="s">
        <v>324</v>
      </c>
      <c r="D18" s="443"/>
      <c r="E18" s="443">
        <v>1</v>
      </c>
      <c r="F18" s="444"/>
      <c r="G18" s="445"/>
    </row>
    <row r="19" spans="2:7" ht="15" customHeight="1">
      <c r="B19" s="433" t="s">
        <v>251</v>
      </c>
      <c r="C19" s="430" t="s">
        <v>351</v>
      </c>
      <c r="D19" s="443">
        <v>1</v>
      </c>
      <c r="E19" s="443"/>
      <c r="F19" s="444"/>
      <c r="G19" s="445"/>
    </row>
    <row r="20" spans="2:7" ht="15" customHeight="1">
      <c r="B20" s="433" t="s">
        <v>331</v>
      </c>
      <c r="C20" s="430" t="s">
        <v>443</v>
      </c>
      <c r="D20" s="443">
        <v>1</v>
      </c>
      <c r="E20" s="443"/>
      <c r="F20" s="444"/>
      <c r="G20" s="445"/>
    </row>
    <row r="21" spans="2:7" ht="15" customHeight="1">
      <c r="B21" s="433" t="s">
        <v>243</v>
      </c>
      <c r="C21" s="430" t="s">
        <v>498</v>
      </c>
      <c r="D21" s="443">
        <v>1</v>
      </c>
      <c r="E21" s="443"/>
      <c r="F21" s="444"/>
      <c r="G21" s="445"/>
    </row>
    <row r="22" spans="2:7" ht="15" customHeight="1">
      <c r="B22" s="433" t="s">
        <v>294</v>
      </c>
      <c r="C22" s="430" t="s">
        <v>511</v>
      </c>
      <c r="D22" s="443">
        <v>1</v>
      </c>
      <c r="E22" s="443"/>
      <c r="F22" s="444"/>
      <c r="G22" s="445"/>
    </row>
    <row r="23" spans="2:7" ht="15" customHeight="1">
      <c r="B23" s="433" t="s">
        <v>260</v>
      </c>
      <c r="C23" s="430" t="s">
        <v>519</v>
      </c>
      <c r="D23" s="443">
        <v>1</v>
      </c>
      <c r="E23" s="443"/>
      <c r="F23" s="444"/>
      <c r="G23" s="445"/>
    </row>
    <row r="24" spans="2:7" ht="15" customHeight="1">
      <c r="B24" s="433" t="s">
        <v>253</v>
      </c>
      <c r="C24" s="430" t="s">
        <v>695</v>
      </c>
      <c r="D24" s="443">
        <v>1</v>
      </c>
      <c r="E24" s="443"/>
      <c r="F24" s="444"/>
      <c r="G24" s="445"/>
    </row>
    <row r="25" spans="2:7" ht="15" customHeight="1" thickBot="1">
      <c r="B25" s="433" t="s">
        <v>247</v>
      </c>
      <c r="C25" s="430" t="s">
        <v>707</v>
      </c>
      <c r="D25" s="443">
        <v>1</v>
      </c>
      <c r="E25" s="443"/>
      <c r="F25" s="444"/>
      <c r="G25" s="445"/>
    </row>
    <row r="26" spans="2:7" ht="24" customHeight="1" thickBot="1">
      <c r="B26" s="449" t="s">
        <v>796</v>
      </c>
      <c r="C26" s="450"/>
      <c r="D26" s="451">
        <f>SUM(D15:D25)</f>
        <v>10</v>
      </c>
      <c r="E26" s="451">
        <f>SUM(E15:E25)</f>
        <v>1</v>
      </c>
      <c r="F26" s="662">
        <f>D26/D14</f>
        <v>0.3125</v>
      </c>
      <c r="G26" s="662">
        <f>E26/E14</f>
        <v>2.136752136752137E-3</v>
      </c>
    </row>
    <row r="27" spans="2:7" ht="13.5" thickBot="1">
      <c r="B27" s="449" t="s">
        <v>176</v>
      </c>
      <c r="C27" s="449"/>
      <c r="D27" s="449"/>
      <c r="E27" s="449"/>
      <c r="F27" s="449">
        <v>0</v>
      </c>
      <c r="G27" s="449">
        <v>0</v>
      </c>
    </row>
    <row r="28" spans="2:7" ht="78.75">
      <c r="G28" s="684" t="s">
        <v>966</v>
      </c>
    </row>
  </sheetData>
  <autoFilter ref="B12:G26">
    <filterColumn colId="2" showButton="0"/>
    <filterColumn colId="4" showButton="0"/>
  </autoFilter>
  <mergeCells count="13">
    <mergeCell ref="B12:B13"/>
    <mergeCell ref="C12:C13"/>
    <mergeCell ref="D12:E12"/>
    <mergeCell ref="F12:G12"/>
    <mergeCell ref="B14:C14"/>
    <mergeCell ref="B8:F8"/>
    <mergeCell ref="C10:G10"/>
    <mergeCell ref="B2:G2"/>
    <mergeCell ref="B3:G3"/>
    <mergeCell ref="B4:G4"/>
    <mergeCell ref="B5:G5"/>
    <mergeCell ref="B6:G6"/>
    <mergeCell ref="B7:G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31"/>
  <sheetViews>
    <sheetView topLeftCell="A12" zoomScale="70" zoomScaleNormal="70" zoomScaleSheetLayoutView="100" workbookViewId="0">
      <selection activeCell="G31" sqref="G31"/>
    </sheetView>
  </sheetViews>
  <sheetFormatPr baseColWidth="10" defaultRowHeight="12.75"/>
  <cols>
    <col min="1" max="1" width="2.28515625" customWidth="1"/>
    <col min="2" max="2" width="11.42578125" style="320" customWidth="1"/>
    <col min="3" max="3" width="26.7109375" customWidth="1"/>
    <col min="4" max="6" width="26" customWidth="1"/>
    <col min="7" max="7" width="27" customWidth="1"/>
    <col min="8" max="8" width="25.5703125" customWidth="1"/>
    <col min="9" max="9" width="17.85546875" bestFit="1" customWidth="1"/>
  </cols>
  <sheetData>
    <row r="1" spans="2:7" ht="12" customHeight="1"/>
    <row r="2" spans="2:7" ht="24.95" customHeight="1">
      <c r="B2" s="758" t="str">
        <f>HABILITACION!B2</f>
        <v>REPUBLICA DE COLOMBIA</v>
      </c>
      <c r="C2" s="758"/>
      <c r="D2" s="758"/>
      <c r="E2" s="758"/>
      <c r="F2" s="758"/>
      <c r="G2" s="758"/>
    </row>
    <row r="3" spans="2:7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</row>
    <row r="4" spans="2:7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</row>
    <row r="5" spans="2:7" ht="24.95" customHeight="1" thickBot="1">
      <c r="B5" s="777" t="str">
        <f>HABILITACION!B5</f>
        <v>ORGANIZACIÓN, ADMINISTRACIÓN Y EJECUCIÓN DE LA LOGÍSTICA, PARA LA APLICACIÓN DE PRUEBAS ICFES</v>
      </c>
      <c r="C5" s="777"/>
      <c r="D5" s="777"/>
      <c r="E5" s="777"/>
      <c r="F5" s="777"/>
      <c r="G5" s="777"/>
    </row>
    <row r="6" spans="2:7" ht="15.95" customHeight="1">
      <c r="B6" s="844" t="s">
        <v>163</v>
      </c>
      <c r="C6" s="761"/>
      <c r="D6" s="761"/>
      <c r="E6" s="761"/>
      <c r="F6" s="761"/>
      <c r="G6" s="762"/>
    </row>
    <row r="7" spans="2:7" ht="15.95" customHeight="1" thickBot="1">
      <c r="B7" s="763" t="s">
        <v>162</v>
      </c>
      <c r="C7" s="764"/>
      <c r="D7" s="764"/>
      <c r="E7" s="764"/>
      <c r="F7" s="764"/>
      <c r="G7" s="765"/>
    </row>
    <row r="8" spans="2:7" ht="23.25" customHeight="1" thickBot="1">
      <c r="B8" s="717" t="str">
        <f>HABILITACION!B8</f>
        <v>PROPONENTE: EFICACIA S.A.</v>
      </c>
      <c r="C8" s="718"/>
      <c r="D8" s="718"/>
      <c r="E8" s="278"/>
      <c r="F8" s="278"/>
      <c r="G8" s="399" t="str">
        <f>HABILITACION!E8</f>
        <v>PROPUESTA No.1</v>
      </c>
    </row>
    <row r="9" spans="2:7" ht="8.25" customHeight="1" thickBot="1">
      <c r="B9" s="278"/>
      <c r="C9" s="278"/>
      <c r="D9" s="278"/>
      <c r="E9" s="278"/>
      <c r="F9" s="278"/>
      <c r="G9" s="326"/>
    </row>
    <row r="10" spans="2:7" ht="28.5" customHeight="1" thickBot="1">
      <c r="B10" s="345" t="s">
        <v>167</v>
      </c>
      <c r="C10" s="841" t="s">
        <v>135</v>
      </c>
      <c r="D10" s="841"/>
      <c r="E10" s="842"/>
      <c r="F10" s="842"/>
      <c r="G10" s="843"/>
    </row>
    <row r="11" spans="2:7" ht="6.75" customHeight="1">
      <c r="C11" s="339"/>
      <c r="D11" s="339"/>
      <c r="E11" s="339"/>
      <c r="F11" s="339"/>
    </row>
    <row r="12" spans="2:7" ht="15.75">
      <c r="B12" s="862" t="s">
        <v>175</v>
      </c>
      <c r="C12" s="862"/>
      <c r="D12" s="862"/>
      <c r="E12" s="862"/>
      <c r="F12" s="862"/>
      <c r="G12" s="862"/>
    </row>
    <row r="13" spans="2:7" ht="6.75" customHeight="1">
      <c r="B13" s="404"/>
      <c r="C13" s="404"/>
      <c r="D13" s="404"/>
      <c r="E13" s="404"/>
      <c r="F13" s="404"/>
      <c r="G13" s="404"/>
    </row>
    <row r="14" spans="2:7" ht="30" customHeight="1">
      <c r="B14" s="346" t="s">
        <v>164</v>
      </c>
      <c r="C14" s="849" t="s">
        <v>73</v>
      </c>
      <c r="D14" s="851"/>
      <c r="E14" s="863" t="s">
        <v>938</v>
      </c>
      <c r="F14" s="851"/>
      <c r="G14" s="346" t="s">
        <v>176</v>
      </c>
    </row>
    <row r="15" spans="2:7" ht="15" customHeight="1">
      <c r="B15" s="373">
        <v>1</v>
      </c>
      <c r="C15" s="865" t="s">
        <v>721</v>
      </c>
      <c r="D15" s="865"/>
      <c r="E15" s="864" t="s">
        <v>25</v>
      </c>
      <c r="F15" s="864"/>
      <c r="G15" s="453">
        <v>0</v>
      </c>
    </row>
    <row r="16" spans="2:7" ht="15" customHeight="1">
      <c r="B16" s="452">
        <f>B15+1</f>
        <v>2</v>
      </c>
      <c r="C16" s="871" t="s">
        <v>722</v>
      </c>
      <c r="D16" s="871"/>
      <c r="E16" s="870" t="s">
        <v>25</v>
      </c>
      <c r="F16" s="870"/>
      <c r="G16" s="454">
        <v>0</v>
      </c>
    </row>
    <row r="17" spans="2:7" ht="15" customHeight="1">
      <c r="B17" s="452">
        <f t="shared" ref="B17:B28" si="0">B16+1</f>
        <v>3</v>
      </c>
      <c r="C17" s="871" t="s">
        <v>723</v>
      </c>
      <c r="D17" s="871"/>
      <c r="E17" s="870" t="s">
        <v>25</v>
      </c>
      <c r="F17" s="870"/>
      <c r="G17" s="454">
        <v>0</v>
      </c>
    </row>
    <row r="18" spans="2:7" ht="15" customHeight="1">
      <c r="B18" s="452">
        <f t="shared" si="0"/>
        <v>4</v>
      </c>
      <c r="C18" s="871" t="s">
        <v>899</v>
      </c>
      <c r="D18" s="871"/>
      <c r="E18" s="870" t="s">
        <v>25</v>
      </c>
      <c r="F18" s="870"/>
      <c r="G18" s="454">
        <v>0</v>
      </c>
    </row>
    <row r="19" spans="2:7" ht="15" customHeight="1">
      <c r="B19" s="452">
        <f t="shared" si="0"/>
        <v>5</v>
      </c>
      <c r="C19" s="871" t="s">
        <v>724</v>
      </c>
      <c r="D19" s="871"/>
      <c r="E19" s="870" t="s">
        <v>25</v>
      </c>
      <c r="F19" s="870"/>
      <c r="G19" s="454">
        <v>0</v>
      </c>
    </row>
    <row r="20" spans="2:7" ht="15" customHeight="1">
      <c r="B20" s="452">
        <f t="shared" si="0"/>
        <v>6</v>
      </c>
      <c r="C20" s="871" t="s">
        <v>725</v>
      </c>
      <c r="D20" s="871"/>
      <c r="E20" s="870" t="s">
        <v>25</v>
      </c>
      <c r="F20" s="870"/>
      <c r="G20" s="454">
        <v>0</v>
      </c>
    </row>
    <row r="21" spans="2:7" ht="15" customHeight="1">
      <c r="B21" s="452">
        <f t="shared" si="0"/>
        <v>7</v>
      </c>
      <c r="C21" s="871" t="s">
        <v>726</v>
      </c>
      <c r="D21" s="871"/>
      <c r="E21" s="870" t="s">
        <v>25</v>
      </c>
      <c r="F21" s="870"/>
      <c r="G21" s="454">
        <v>0</v>
      </c>
    </row>
    <row r="22" spans="2:7" ht="15" customHeight="1">
      <c r="B22" s="452">
        <f t="shared" si="0"/>
        <v>8</v>
      </c>
      <c r="C22" s="871" t="s">
        <v>727</v>
      </c>
      <c r="D22" s="871"/>
      <c r="E22" s="870" t="s">
        <v>25</v>
      </c>
      <c r="F22" s="870"/>
      <c r="G22" s="454">
        <v>0</v>
      </c>
    </row>
    <row r="23" spans="2:7" ht="15" customHeight="1">
      <c r="B23" s="452">
        <f t="shared" si="0"/>
        <v>9</v>
      </c>
      <c r="C23" s="871" t="s">
        <v>728</v>
      </c>
      <c r="D23" s="871"/>
      <c r="E23" s="870" t="s">
        <v>25</v>
      </c>
      <c r="F23" s="870"/>
      <c r="G23" s="454">
        <v>0</v>
      </c>
    </row>
    <row r="24" spans="2:7" ht="15" customHeight="1">
      <c r="B24" s="452">
        <f t="shared" si="0"/>
        <v>10</v>
      </c>
      <c r="C24" s="871" t="s">
        <v>729</v>
      </c>
      <c r="D24" s="871"/>
      <c r="E24" s="870" t="s">
        <v>25</v>
      </c>
      <c r="F24" s="870"/>
      <c r="G24" s="454">
        <v>0</v>
      </c>
    </row>
    <row r="25" spans="2:7" ht="15" customHeight="1">
      <c r="B25" s="452">
        <f t="shared" si="0"/>
        <v>11</v>
      </c>
      <c r="C25" s="871" t="s">
        <v>730</v>
      </c>
      <c r="D25" s="871"/>
      <c r="E25" s="870" t="s">
        <v>25</v>
      </c>
      <c r="F25" s="870"/>
      <c r="G25" s="454">
        <v>0</v>
      </c>
    </row>
    <row r="26" spans="2:7" ht="15" customHeight="1">
      <c r="B26" s="452">
        <f t="shared" si="0"/>
        <v>12</v>
      </c>
      <c r="C26" s="871" t="s">
        <v>731</v>
      </c>
      <c r="D26" s="871"/>
      <c r="E26" s="870" t="s">
        <v>25</v>
      </c>
      <c r="F26" s="870"/>
      <c r="G26" s="454">
        <v>0</v>
      </c>
    </row>
    <row r="27" spans="2:7" ht="15" customHeight="1">
      <c r="B27" s="452">
        <f t="shared" si="0"/>
        <v>13</v>
      </c>
      <c r="C27" s="871" t="s">
        <v>732</v>
      </c>
      <c r="D27" s="871"/>
      <c r="E27" s="870" t="s">
        <v>25</v>
      </c>
      <c r="F27" s="870"/>
      <c r="G27" s="454">
        <v>0</v>
      </c>
    </row>
    <row r="28" spans="2:7" ht="15" customHeight="1">
      <c r="B28" s="452">
        <f t="shared" si="0"/>
        <v>14</v>
      </c>
      <c r="C28" s="871" t="s">
        <v>733</v>
      </c>
      <c r="D28" s="871"/>
      <c r="E28" s="870" t="s">
        <v>25</v>
      </c>
      <c r="F28" s="870"/>
      <c r="G28" s="454">
        <v>0</v>
      </c>
    </row>
    <row r="29" spans="2:7" ht="15" customHeight="1">
      <c r="B29" s="397"/>
      <c r="C29" s="866"/>
      <c r="D29" s="866"/>
      <c r="E29" s="867"/>
      <c r="F29" s="867"/>
      <c r="G29" s="455"/>
    </row>
    <row r="30" spans="2:7" ht="7.5" customHeight="1">
      <c r="B30" s="340"/>
    </row>
    <row r="31" spans="2:7" ht="63">
      <c r="E31" s="868" t="s">
        <v>798</v>
      </c>
      <c r="F31" s="869"/>
      <c r="G31" s="684" t="s">
        <v>966</v>
      </c>
    </row>
  </sheetData>
  <mergeCells count="42">
    <mergeCell ref="E16:F16"/>
    <mergeCell ref="E17:F17"/>
    <mergeCell ref="E18:F18"/>
    <mergeCell ref="E19:F19"/>
    <mergeCell ref="E20:F20"/>
    <mergeCell ref="E22:F22"/>
    <mergeCell ref="C21:D21"/>
    <mergeCell ref="C22:D22"/>
    <mergeCell ref="C25:D25"/>
    <mergeCell ref="C26:D26"/>
    <mergeCell ref="E25:F25"/>
    <mergeCell ref="E26:F26"/>
    <mergeCell ref="E21:F21"/>
    <mergeCell ref="C23:D23"/>
    <mergeCell ref="C16:D16"/>
    <mergeCell ref="C17:D17"/>
    <mergeCell ref="C18:D18"/>
    <mergeCell ref="C19:D19"/>
    <mergeCell ref="C20:D20"/>
    <mergeCell ref="C29:D29"/>
    <mergeCell ref="E29:F29"/>
    <mergeCell ref="E31:F31"/>
    <mergeCell ref="E23:F23"/>
    <mergeCell ref="E24:F24"/>
    <mergeCell ref="C28:D28"/>
    <mergeCell ref="C24:D24"/>
    <mergeCell ref="C27:D27"/>
    <mergeCell ref="E27:F27"/>
    <mergeCell ref="E28:F28"/>
    <mergeCell ref="B12:G12"/>
    <mergeCell ref="C14:D14"/>
    <mergeCell ref="E14:F14"/>
    <mergeCell ref="E15:F15"/>
    <mergeCell ref="B2:G2"/>
    <mergeCell ref="B3:G3"/>
    <mergeCell ref="B4:G4"/>
    <mergeCell ref="B5:G5"/>
    <mergeCell ref="B6:G6"/>
    <mergeCell ref="C15:D15"/>
    <mergeCell ref="B7:G7"/>
    <mergeCell ref="B8:D8"/>
    <mergeCell ref="C10:G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G17"/>
  <sheetViews>
    <sheetView topLeftCell="A11" zoomScale="80" zoomScaleNormal="80" zoomScaleSheetLayoutView="100" workbookViewId="0">
      <selection activeCell="G17" sqref="G17"/>
    </sheetView>
  </sheetViews>
  <sheetFormatPr baseColWidth="10" defaultRowHeight="12.75"/>
  <cols>
    <col min="1" max="1" width="2.28515625" customWidth="1"/>
    <col min="2" max="2" width="11.42578125" style="320" customWidth="1"/>
    <col min="3" max="4" width="23.28515625" customWidth="1"/>
    <col min="5" max="5" width="13.5703125" customWidth="1"/>
    <col min="6" max="6" width="16.85546875" customWidth="1"/>
    <col min="7" max="7" width="31.42578125" customWidth="1"/>
  </cols>
  <sheetData>
    <row r="1" spans="2:7" ht="12" customHeight="1"/>
    <row r="2" spans="2:7" ht="24.95" customHeight="1">
      <c r="B2" s="758" t="str">
        <f>HABILITACION!B2</f>
        <v>REPUBLICA DE COLOMBIA</v>
      </c>
      <c r="C2" s="758"/>
      <c r="D2" s="758"/>
      <c r="E2" s="758"/>
      <c r="F2" s="758"/>
      <c r="G2" s="758"/>
    </row>
    <row r="3" spans="2:7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</row>
    <row r="4" spans="2:7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</row>
    <row r="5" spans="2:7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</row>
    <row r="6" spans="2:7" ht="15.95" customHeight="1">
      <c r="B6" s="844" t="s">
        <v>163</v>
      </c>
      <c r="C6" s="761"/>
      <c r="D6" s="761"/>
      <c r="E6" s="761"/>
      <c r="F6" s="761"/>
      <c r="G6" s="762"/>
    </row>
    <row r="7" spans="2:7" ht="15.95" customHeight="1" thickBot="1">
      <c r="B7" s="876" t="s">
        <v>162</v>
      </c>
      <c r="C7" s="877"/>
      <c r="D7" s="877"/>
      <c r="E7" s="877"/>
      <c r="F7" s="877"/>
      <c r="G7" s="878"/>
    </row>
    <row r="8" spans="2:7" ht="23.25" customHeight="1" thickBot="1">
      <c r="B8" s="717" t="str">
        <f>HABILITACION!B8</f>
        <v>PROPONENTE: EFICACIA S.A.</v>
      </c>
      <c r="C8" s="718"/>
      <c r="D8" s="718"/>
      <c r="E8" s="718"/>
      <c r="F8" s="879" t="str">
        <f>HABILITACION!E8</f>
        <v>PROPUESTA No.1</v>
      </c>
      <c r="G8" s="880"/>
    </row>
    <row r="9" spans="2:7" ht="8.25" customHeight="1" thickBot="1">
      <c r="B9" s="456"/>
      <c r="C9" s="457"/>
      <c r="D9" s="457"/>
      <c r="E9" s="457"/>
    </row>
    <row r="10" spans="2:7" ht="28.5" customHeight="1" thickBot="1">
      <c r="B10" s="374" t="s">
        <v>168</v>
      </c>
      <c r="C10" s="872" t="s">
        <v>799</v>
      </c>
      <c r="D10" s="852"/>
      <c r="E10" s="852"/>
      <c r="F10" s="852"/>
      <c r="G10" s="853"/>
    </row>
    <row r="11" spans="2:7" ht="10.5" customHeight="1">
      <c r="C11" s="339"/>
      <c r="D11" s="339"/>
      <c r="E11" s="339"/>
    </row>
    <row r="12" spans="2:7" ht="23.25" customHeight="1">
      <c r="B12" s="346" t="s">
        <v>164</v>
      </c>
      <c r="C12" s="849" t="s">
        <v>73</v>
      </c>
      <c r="D12" s="851"/>
      <c r="E12" s="849" t="s">
        <v>19</v>
      </c>
      <c r="F12" s="851"/>
      <c r="G12" s="346" t="s">
        <v>176</v>
      </c>
    </row>
    <row r="13" spans="2:7" ht="20.25" customHeight="1">
      <c r="B13" s="373">
        <v>1</v>
      </c>
      <c r="C13" s="865" t="s">
        <v>800</v>
      </c>
      <c r="D13" s="865"/>
      <c r="E13" s="864" t="s">
        <v>828</v>
      </c>
      <c r="F13" s="864"/>
      <c r="G13" s="462">
        <v>0</v>
      </c>
    </row>
    <row r="14" spans="2:7" ht="19.5" customHeight="1">
      <c r="B14" s="452">
        <v>2</v>
      </c>
      <c r="C14" s="871" t="s">
        <v>801</v>
      </c>
      <c r="D14" s="871"/>
      <c r="E14" s="870">
        <v>0</v>
      </c>
      <c r="F14" s="870"/>
      <c r="G14" s="421">
        <v>0</v>
      </c>
    </row>
    <row r="15" spans="2:7">
      <c r="B15" s="397"/>
      <c r="C15" s="866"/>
      <c r="D15" s="866"/>
      <c r="E15" s="867"/>
      <c r="F15" s="867"/>
      <c r="G15" s="455"/>
    </row>
    <row r="16" spans="2:7">
      <c r="B16" s="340"/>
    </row>
    <row r="17" spans="3:7" ht="47.25">
      <c r="C17" s="873" t="s">
        <v>802</v>
      </c>
      <c r="D17" s="873"/>
      <c r="E17" s="873"/>
      <c r="F17" s="874"/>
      <c r="G17" s="684" t="s">
        <v>966</v>
      </c>
    </row>
  </sheetData>
  <mergeCells count="18">
    <mergeCell ref="B7:G7"/>
    <mergeCell ref="F8:G8"/>
    <mergeCell ref="C10:G10"/>
    <mergeCell ref="B8:E8"/>
    <mergeCell ref="C17:F17"/>
    <mergeCell ref="B2:G2"/>
    <mergeCell ref="B3:G3"/>
    <mergeCell ref="B4:G4"/>
    <mergeCell ref="B5:G5"/>
    <mergeCell ref="C15:D15"/>
    <mergeCell ref="C12:D12"/>
    <mergeCell ref="E15:F15"/>
    <mergeCell ref="E12:F12"/>
    <mergeCell ref="C13:D13"/>
    <mergeCell ref="E13:F13"/>
    <mergeCell ref="C14:D14"/>
    <mergeCell ref="E14:F14"/>
    <mergeCell ref="B6:G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22"/>
  <sheetViews>
    <sheetView topLeftCell="A13" zoomScale="70" zoomScaleNormal="70" zoomScaleSheetLayoutView="100" workbookViewId="0">
      <selection activeCell="G22" sqref="G22"/>
    </sheetView>
  </sheetViews>
  <sheetFormatPr baseColWidth="10" defaultRowHeight="12.75"/>
  <cols>
    <col min="1" max="1" width="2.28515625" customWidth="1"/>
    <col min="2" max="2" width="11.42578125" style="320" customWidth="1"/>
    <col min="3" max="4" width="23.28515625" customWidth="1"/>
    <col min="5" max="5" width="24.5703125" customWidth="1"/>
    <col min="6" max="6" width="25.5703125" customWidth="1"/>
    <col min="7" max="7" width="26.140625" customWidth="1"/>
  </cols>
  <sheetData>
    <row r="1" spans="2:7" ht="12" customHeight="1"/>
    <row r="2" spans="2:7" ht="24.95" customHeight="1">
      <c r="B2" s="758" t="str">
        <f>HABILITACION!B2</f>
        <v>REPUBLICA DE COLOMBIA</v>
      </c>
      <c r="C2" s="758"/>
      <c r="D2" s="758"/>
      <c r="E2" s="758"/>
      <c r="F2" s="758"/>
      <c r="G2" s="758"/>
    </row>
    <row r="3" spans="2:7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</row>
    <row r="4" spans="2:7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</row>
    <row r="5" spans="2:7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</row>
    <row r="6" spans="2:7" ht="15.95" customHeight="1">
      <c r="B6" s="844" t="s">
        <v>163</v>
      </c>
      <c r="C6" s="761"/>
      <c r="D6" s="761"/>
      <c r="E6" s="761"/>
      <c r="F6" s="761"/>
      <c r="G6" s="762"/>
    </row>
    <row r="7" spans="2:7" ht="15.95" customHeight="1" thickBot="1">
      <c r="B7" s="876" t="s">
        <v>162</v>
      </c>
      <c r="C7" s="877"/>
      <c r="D7" s="877"/>
      <c r="E7" s="877"/>
      <c r="F7" s="877"/>
      <c r="G7" s="878"/>
    </row>
    <row r="8" spans="2:7" ht="23.25" customHeight="1" thickBot="1">
      <c r="B8" s="717" t="str">
        <f>HABILITACION!B8</f>
        <v>PROPONENTE: EFICACIA S.A.</v>
      </c>
      <c r="C8" s="718"/>
      <c r="D8" s="718"/>
      <c r="E8" s="718"/>
      <c r="F8" s="879" t="str">
        <f>HABILITACION!E8</f>
        <v>PROPUESTA No.1</v>
      </c>
      <c r="G8" s="880"/>
    </row>
    <row r="9" spans="2:7" ht="8.25" customHeight="1" thickBot="1">
      <c r="B9" s="456"/>
      <c r="C9" s="457"/>
      <c r="D9" s="457"/>
      <c r="E9" s="457"/>
    </row>
    <row r="10" spans="2:7" ht="28.5" customHeight="1" thickBot="1">
      <c r="B10" s="374" t="s">
        <v>803</v>
      </c>
      <c r="C10" s="872" t="s">
        <v>214</v>
      </c>
      <c r="D10" s="852"/>
      <c r="E10" s="852"/>
      <c r="F10" s="852"/>
      <c r="G10" s="853"/>
    </row>
    <row r="11" spans="2:7" ht="10.5" customHeight="1">
      <c r="C11" s="339"/>
      <c r="D11" s="339"/>
      <c r="E11" s="339"/>
    </row>
    <row r="12" spans="2:7" ht="23.25" customHeight="1">
      <c r="B12" s="346" t="s">
        <v>164</v>
      </c>
      <c r="C12" s="849" t="s">
        <v>73</v>
      </c>
      <c r="D12" s="851"/>
      <c r="E12" s="849" t="s">
        <v>19</v>
      </c>
      <c r="F12" s="851"/>
      <c r="G12" s="346" t="s">
        <v>176</v>
      </c>
    </row>
    <row r="13" spans="2:7" ht="20.25" customHeight="1">
      <c r="B13" s="453"/>
      <c r="C13" s="881" t="s">
        <v>939</v>
      </c>
      <c r="D13" s="882"/>
      <c r="E13" s="883"/>
      <c r="F13" s="884"/>
      <c r="G13" s="462"/>
    </row>
    <row r="14" spans="2:7" ht="20.25" customHeight="1">
      <c r="B14" s="463">
        <v>1</v>
      </c>
      <c r="C14" s="885" t="s">
        <v>25</v>
      </c>
      <c r="D14" s="886"/>
      <c r="E14" s="887" t="s">
        <v>828</v>
      </c>
      <c r="F14" s="888"/>
      <c r="G14" s="421">
        <v>0</v>
      </c>
    </row>
    <row r="15" spans="2:7" ht="20.25" customHeight="1">
      <c r="B15" s="463">
        <v>2</v>
      </c>
      <c r="C15" s="885" t="s">
        <v>25</v>
      </c>
      <c r="D15" s="886"/>
      <c r="E15" s="887" t="s">
        <v>828</v>
      </c>
      <c r="F15" s="888"/>
      <c r="G15" s="421">
        <v>0</v>
      </c>
    </row>
    <row r="16" spans="2:7" ht="20.25" customHeight="1">
      <c r="B16" s="463">
        <v>3</v>
      </c>
      <c r="C16" s="885" t="s">
        <v>25</v>
      </c>
      <c r="D16" s="886"/>
      <c r="E16" s="887" t="s">
        <v>828</v>
      </c>
      <c r="F16" s="888"/>
      <c r="G16" s="421">
        <v>0</v>
      </c>
    </row>
    <row r="17" spans="2:7" ht="20.25" customHeight="1">
      <c r="B17" s="463">
        <v>4</v>
      </c>
      <c r="C17" s="885" t="s">
        <v>25</v>
      </c>
      <c r="D17" s="886"/>
      <c r="E17" s="887" t="s">
        <v>828</v>
      </c>
      <c r="F17" s="888"/>
      <c r="G17" s="421">
        <v>0</v>
      </c>
    </row>
    <row r="18" spans="2:7" ht="20.25" customHeight="1">
      <c r="B18" s="463">
        <v>5</v>
      </c>
      <c r="C18" s="885" t="s">
        <v>25</v>
      </c>
      <c r="D18" s="886"/>
      <c r="E18" s="887" t="s">
        <v>828</v>
      </c>
      <c r="F18" s="888"/>
      <c r="G18" s="421">
        <v>0</v>
      </c>
    </row>
    <row r="19" spans="2:7" ht="20.25" customHeight="1">
      <c r="B19" s="463">
        <v>6</v>
      </c>
      <c r="C19" s="885" t="s">
        <v>25</v>
      </c>
      <c r="D19" s="886"/>
      <c r="E19" s="887" t="s">
        <v>828</v>
      </c>
      <c r="F19" s="888"/>
      <c r="G19" s="421">
        <v>0</v>
      </c>
    </row>
    <row r="20" spans="2:7">
      <c r="B20" s="397"/>
      <c r="C20" s="866"/>
      <c r="D20" s="866"/>
      <c r="E20" s="867"/>
      <c r="F20" s="867"/>
      <c r="G20" s="455"/>
    </row>
    <row r="21" spans="2:7">
      <c r="B21" s="340"/>
    </row>
    <row r="22" spans="2:7" ht="63">
      <c r="E22" s="868" t="s">
        <v>802</v>
      </c>
      <c r="F22" s="869"/>
      <c r="G22" s="684" t="s">
        <v>966</v>
      </c>
    </row>
  </sheetData>
  <mergeCells count="28">
    <mergeCell ref="E22:F22"/>
    <mergeCell ref="C15:D15"/>
    <mergeCell ref="C16:D16"/>
    <mergeCell ref="C17:D17"/>
    <mergeCell ref="C18:D18"/>
    <mergeCell ref="C19:D19"/>
    <mergeCell ref="E15:F15"/>
    <mergeCell ref="E16:F16"/>
    <mergeCell ref="E17:F17"/>
    <mergeCell ref="E18:F18"/>
    <mergeCell ref="E19:F19"/>
    <mergeCell ref="C20:D20"/>
    <mergeCell ref="E20:F20"/>
    <mergeCell ref="C13:D13"/>
    <mergeCell ref="E13:F13"/>
    <mergeCell ref="C14:D14"/>
    <mergeCell ref="E14:F14"/>
    <mergeCell ref="B2:G2"/>
    <mergeCell ref="B3:G3"/>
    <mergeCell ref="B4:G4"/>
    <mergeCell ref="B5:G5"/>
    <mergeCell ref="B6:G6"/>
    <mergeCell ref="B7:G7"/>
    <mergeCell ref="B8:E8"/>
    <mergeCell ref="F8:G8"/>
    <mergeCell ref="C10:G10"/>
    <mergeCell ref="C12:D12"/>
    <mergeCell ref="E12:F1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H18"/>
  <sheetViews>
    <sheetView topLeftCell="A6" zoomScale="70" zoomScaleNormal="70" zoomScaleSheetLayoutView="100" workbookViewId="0">
      <selection activeCell="H14" sqref="H14"/>
    </sheetView>
  </sheetViews>
  <sheetFormatPr baseColWidth="10" defaultRowHeight="12.75"/>
  <cols>
    <col min="1" max="1" width="2.28515625" customWidth="1"/>
    <col min="2" max="2" width="6.85546875" style="320" customWidth="1"/>
    <col min="3" max="3" width="12.28515625" customWidth="1"/>
    <col min="4" max="4" width="37.85546875" customWidth="1"/>
    <col min="5" max="5" width="15.5703125" customWidth="1"/>
    <col min="6" max="6" width="23.28515625" customWidth="1"/>
    <col min="7" max="7" width="24.5703125" customWidth="1"/>
    <col min="8" max="8" width="25.5703125" customWidth="1"/>
  </cols>
  <sheetData>
    <row r="1" spans="2:8" ht="12" customHeight="1"/>
    <row r="2" spans="2:8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</row>
    <row r="3" spans="2:8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</row>
    <row r="4" spans="2:8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</row>
    <row r="5" spans="2:8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  <c r="H5" s="875"/>
    </row>
    <row r="6" spans="2:8" ht="15.95" customHeight="1">
      <c r="B6" s="844" t="s">
        <v>163</v>
      </c>
      <c r="C6" s="761"/>
      <c r="D6" s="761"/>
      <c r="E6" s="761"/>
      <c r="F6" s="761"/>
      <c r="G6" s="761"/>
      <c r="H6" s="762"/>
    </row>
    <row r="7" spans="2:8" ht="15.95" customHeight="1" thickBot="1">
      <c r="B7" s="763" t="s">
        <v>182</v>
      </c>
      <c r="C7" s="764"/>
      <c r="D7" s="764"/>
      <c r="E7" s="764"/>
      <c r="F7" s="764"/>
      <c r="G7" s="764"/>
      <c r="H7" s="765"/>
    </row>
    <row r="8" spans="2:8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376" t="str">
        <f>HABILITACION!E8</f>
        <v>PROPUESTA No.1</v>
      </c>
    </row>
    <row r="9" spans="2:8" ht="8.25" customHeight="1" thickBot="1">
      <c r="B9" s="375"/>
      <c r="C9" s="375"/>
      <c r="D9" s="375"/>
      <c r="E9" s="375"/>
      <c r="F9" s="375"/>
      <c r="G9" s="375"/>
    </row>
    <row r="10" spans="2:8" ht="25.5" customHeight="1" thickBot="1">
      <c r="B10" s="897" t="s">
        <v>177</v>
      </c>
      <c r="C10" s="898"/>
      <c r="D10" s="510" t="s">
        <v>178</v>
      </c>
      <c r="E10" s="512" t="s">
        <v>804</v>
      </c>
      <c r="F10" s="511" t="s">
        <v>179</v>
      </c>
      <c r="G10" s="512" t="s">
        <v>197</v>
      </c>
      <c r="H10" s="513" t="s">
        <v>181</v>
      </c>
    </row>
    <row r="11" spans="2:8" ht="13.5" thickBot="1">
      <c r="B11" s="515">
        <v>1</v>
      </c>
      <c r="C11" s="516"/>
      <c r="D11" s="517" t="s">
        <v>805</v>
      </c>
      <c r="E11" s="518"/>
      <c r="F11" s="518"/>
      <c r="G11" s="519"/>
      <c r="H11" s="520"/>
    </row>
    <row r="12" spans="2:8" ht="43.5" thickBot="1">
      <c r="B12" s="502"/>
      <c r="C12" s="524">
        <v>1</v>
      </c>
      <c r="D12" s="492" t="s">
        <v>806</v>
      </c>
      <c r="E12" s="507" t="s">
        <v>807</v>
      </c>
      <c r="F12" s="500">
        <v>11668</v>
      </c>
      <c r="G12" s="500">
        <v>137510</v>
      </c>
      <c r="H12" s="493">
        <f>G12*F12</f>
        <v>1604466680</v>
      </c>
    </row>
    <row r="13" spans="2:8" ht="9" customHeight="1" thickBot="1">
      <c r="B13" s="465"/>
      <c r="C13" s="466"/>
      <c r="D13" s="467"/>
      <c r="E13" s="464"/>
      <c r="F13" s="464"/>
      <c r="G13" s="464"/>
      <c r="H13" s="494"/>
    </row>
    <row r="14" spans="2:8" ht="27.75" customHeight="1" thickBot="1">
      <c r="B14" s="892" t="s">
        <v>183</v>
      </c>
      <c r="C14" s="893"/>
      <c r="D14" s="893"/>
      <c r="E14" s="893"/>
      <c r="F14" s="893"/>
      <c r="G14" s="893"/>
      <c r="H14" s="469">
        <f>SUM(H12:H13)</f>
        <v>1604466680</v>
      </c>
    </row>
    <row r="15" spans="2:8" ht="6.75" customHeight="1" thickBot="1">
      <c r="B15" s="130"/>
      <c r="C15" s="1"/>
      <c r="D15" s="1"/>
      <c r="E15" s="1"/>
      <c r="F15" s="1"/>
      <c r="G15" s="1"/>
      <c r="H15" s="509"/>
    </row>
    <row r="16" spans="2:8" ht="27" customHeight="1" thickBot="1">
      <c r="B16" s="894" t="s">
        <v>940</v>
      </c>
      <c r="C16" s="895"/>
      <c r="D16" s="895"/>
      <c r="E16" s="895"/>
      <c r="F16" s="895"/>
      <c r="G16" s="896"/>
      <c r="H16" s="469">
        <v>1604465021</v>
      </c>
    </row>
    <row r="17" spans="2:8" ht="6" customHeight="1" thickBot="1">
      <c r="B17" s="130"/>
      <c r="C17" s="1"/>
      <c r="D17" s="1"/>
      <c r="E17" s="1"/>
      <c r="F17" s="1"/>
      <c r="G17" s="1"/>
      <c r="H17" s="509"/>
    </row>
    <row r="18" spans="2:8" ht="30.75" customHeight="1" thickBot="1">
      <c r="B18" s="889" t="s">
        <v>184</v>
      </c>
      <c r="C18" s="890"/>
      <c r="D18" s="890"/>
      <c r="E18" s="890"/>
      <c r="F18" s="890"/>
      <c r="G18" s="891"/>
      <c r="H18" s="495">
        <f>(H14-H16)/H14</f>
        <v>1.0339884403208673E-6</v>
      </c>
    </row>
  </sheetData>
  <mergeCells count="11">
    <mergeCell ref="B7:H7"/>
    <mergeCell ref="B18:G18"/>
    <mergeCell ref="B8:G8"/>
    <mergeCell ref="B14:G14"/>
    <mergeCell ref="B16:G16"/>
    <mergeCell ref="B10:C10"/>
    <mergeCell ref="B2:H2"/>
    <mergeCell ref="B3:H3"/>
    <mergeCell ref="B4:H4"/>
    <mergeCell ref="B5:H5"/>
    <mergeCell ref="B6:H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H18"/>
  <sheetViews>
    <sheetView topLeftCell="A5" zoomScale="80" zoomScaleNormal="80" zoomScaleSheetLayoutView="100" workbookViewId="0">
      <selection activeCell="H16" sqref="H16"/>
    </sheetView>
  </sheetViews>
  <sheetFormatPr baseColWidth="10" defaultRowHeight="12.75"/>
  <cols>
    <col min="1" max="1" width="2.28515625" customWidth="1"/>
    <col min="2" max="2" width="6.85546875" style="320" customWidth="1"/>
    <col min="3" max="3" width="12.28515625" customWidth="1"/>
    <col min="4" max="4" width="37.85546875" customWidth="1"/>
    <col min="5" max="5" width="15.5703125" customWidth="1"/>
    <col min="6" max="6" width="23.28515625" customWidth="1"/>
    <col min="7" max="7" width="24.5703125" customWidth="1"/>
    <col min="8" max="8" width="25.5703125" customWidth="1"/>
  </cols>
  <sheetData>
    <row r="1" spans="2:8" ht="12" customHeight="1"/>
    <row r="2" spans="2:8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</row>
    <row r="3" spans="2:8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</row>
    <row r="4" spans="2:8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</row>
    <row r="5" spans="2:8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  <c r="H5" s="875"/>
    </row>
    <row r="6" spans="2:8" ht="15.95" customHeight="1">
      <c r="B6" s="844" t="s">
        <v>163</v>
      </c>
      <c r="C6" s="761"/>
      <c r="D6" s="761"/>
      <c r="E6" s="761"/>
      <c r="F6" s="761"/>
      <c r="G6" s="761"/>
      <c r="H6" s="762"/>
    </row>
    <row r="7" spans="2:8" ht="15.95" customHeight="1" thickBot="1">
      <c r="B7" s="763" t="s">
        <v>185</v>
      </c>
      <c r="C7" s="764"/>
      <c r="D7" s="764"/>
      <c r="E7" s="764"/>
      <c r="F7" s="764"/>
      <c r="G7" s="764"/>
      <c r="H7" s="765"/>
    </row>
    <row r="8" spans="2:8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376" t="str">
        <f>HABILITACION!E8</f>
        <v>PROPUESTA No.1</v>
      </c>
    </row>
    <row r="9" spans="2:8" ht="8.25" customHeight="1" thickBot="1">
      <c r="B9" s="375"/>
      <c r="C9" s="375"/>
      <c r="D9" s="375"/>
      <c r="E9" s="375"/>
      <c r="F9" s="375"/>
      <c r="G9" s="375"/>
    </row>
    <row r="10" spans="2:8" ht="25.5" customHeight="1" thickBot="1">
      <c r="B10" s="897" t="s">
        <v>177</v>
      </c>
      <c r="C10" s="898"/>
      <c r="D10" s="510" t="s">
        <v>178</v>
      </c>
      <c r="E10" s="512" t="s">
        <v>804</v>
      </c>
      <c r="F10" s="511" t="s">
        <v>179</v>
      </c>
      <c r="G10" s="512" t="s">
        <v>197</v>
      </c>
      <c r="H10" s="513" t="s">
        <v>181</v>
      </c>
    </row>
    <row r="11" spans="2:8" ht="13.5" thickBot="1">
      <c r="B11" s="515">
        <v>1</v>
      </c>
      <c r="C11" s="516"/>
      <c r="D11" s="517" t="s">
        <v>805</v>
      </c>
      <c r="E11" s="518"/>
      <c r="F11" s="518"/>
      <c r="G11" s="519"/>
      <c r="H11" s="520"/>
    </row>
    <row r="12" spans="2:8" ht="43.5" thickBot="1">
      <c r="B12" s="521"/>
      <c r="C12" s="524">
        <v>1</v>
      </c>
      <c r="D12" s="471" t="s">
        <v>806</v>
      </c>
      <c r="E12" s="496" t="s">
        <v>807</v>
      </c>
      <c r="F12" s="478">
        <v>10000</v>
      </c>
      <c r="G12" s="478">
        <v>61988</v>
      </c>
      <c r="H12" s="493">
        <f>G12*F12</f>
        <v>619880000</v>
      </c>
    </row>
    <row r="13" spans="2:8" ht="9" customHeight="1" thickBot="1">
      <c r="B13" s="465"/>
      <c r="C13" s="466"/>
      <c r="D13" s="467"/>
      <c r="E13" s="464"/>
      <c r="F13" s="464"/>
      <c r="G13" s="464"/>
      <c r="H13" s="494"/>
    </row>
    <row r="14" spans="2:8" ht="27.75" customHeight="1" thickBot="1">
      <c r="B14" s="899" t="s">
        <v>941</v>
      </c>
      <c r="C14" s="893"/>
      <c r="D14" s="893"/>
      <c r="E14" s="893"/>
      <c r="F14" s="893"/>
      <c r="G14" s="893"/>
      <c r="H14" s="469">
        <f>SUM(H12:H13)</f>
        <v>619880000</v>
      </c>
    </row>
    <row r="15" spans="2:8" ht="6.75" customHeight="1" thickBot="1">
      <c r="B15" s="130"/>
      <c r="C15" s="1"/>
      <c r="D15" s="1"/>
      <c r="E15" s="1"/>
      <c r="F15" s="1"/>
      <c r="G15" s="1"/>
      <c r="H15" s="509"/>
    </row>
    <row r="16" spans="2:8" ht="27" customHeight="1" thickBot="1">
      <c r="B16" s="894" t="s">
        <v>942</v>
      </c>
      <c r="C16" s="895"/>
      <c r="D16" s="895"/>
      <c r="E16" s="895"/>
      <c r="F16" s="895"/>
      <c r="G16" s="896"/>
      <c r="H16" s="469">
        <v>619881655</v>
      </c>
    </row>
    <row r="17" spans="2:8" ht="6" customHeight="1" thickBot="1">
      <c r="B17" s="130"/>
      <c r="C17" s="1"/>
      <c r="D17" s="1"/>
      <c r="E17" s="1"/>
      <c r="F17" s="1"/>
      <c r="G17" s="1"/>
      <c r="H17" s="509"/>
    </row>
    <row r="18" spans="2:8" ht="30.75" customHeight="1" thickBot="1">
      <c r="B18" s="889" t="s">
        <v>184</v>
      </c>
      <c r="C18" s="890"/>
      <c r="D18" s="890"/>
      <c r="E18" s="890"/>
      <c r="F18" s="890"/>
      <c r="G18" s="891"/>
      <c r="H18" s="663">
        <f>(H14-H16)/H14</f>
        <v>-2.6698715880492998E-6</v>
      </c>
    </row>
  </sheetData>
  <mergeCells count="11">
    <mergeCell ref="B18:G18"/>
    <mergeCell ref="B7:H7"/>
    <mergeCell ref="B8:G8"/>
    <mergeCell ref="B10:C10"/>
    <mergeCell ref="B14:G14"/>
    <mergeCell ref="B16:G16"/>
    <mergeCell ref="B2:H2"/>
    <mergeCell ref="B3:H3"/>
    <mergeCell ref="B4:H4"/>
    <mergeCell ref="B5:H5"/>
    <mergeCell ref="B6:H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H18"/>
  <sheetViews>
    <sheetView topLeftCell="A5" zoomScale="80" zoomScaleNormal="80" zoomScaleSheetLayoutView="100" workbookViewId="0">
      <selection activeCell="H16" sqref="H16"/>
    </sheetView>
  </sheetViews>
  <sheetFormatPr baseColWidth="10" defaultRowHeight="12.75"/>
  <cols>
    <col min="1" max="1" width="2.28515625" customWidth="1"/>
    <col min="2" max="2" width="6.85546875" style="320" customWidth="1"/>
    <col min="3" max="3" width="12.28515625" customWidth="1"/>
    <col min="4" max="4" width="37.85546875" customWidth="1"/>
    <col min="5" max="5" width="15.5703125" customWidth="1"/>
    <col min="6" max="6" width="23.28515625" customWidth="1"/>
    <col min="7" max="7" width="24.5703125" customWidth="1"/>
    <col min="8" max="8" width="25.5703125" customWidth="1"/>
  </cols>
  <sheetData>
    <row r="1" spans="2:8" ht="12" customHeight="1"/>
    <row r="2" spans="2:8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</row>
    <row r="3" spans="2:8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</row>
    <row r="4" spans="2:8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</row>
    <row r="5" spans="2:8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  <c r="H5" s="875"/>
    </row>
    <row r="6" spans="2:8" ht="15.95" customHeight="1">
      <c r="B6" s="844" t="s">
        <v>163</v>
      </c>
      <c r="C6" s="761"/>
      <c r="D6" s="761"/>
      <c r="E6" s="761"/>
      <c r="F6" s="761"/>
      <c r="G6" s="761"/>
      <c r="H6" s="762"/>
    </row>
    <row r="7" spans="2:8" ht="15.95" customHeight="1" thickBot="1">
      <c r="B7" s="763" t="s">
        <v>186</v>
      </c>
      <c r="C7" s="764"/>
      <c r="D7" s="764"/>
      <c r="E7" s="764"/>
      <c r="F7" s="764"/>
      <c r="G7" s="764"/>
      <c r="H7" s="765"/>
    </row>
    <row r="8" spans="2:8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376" t="str">
        <f>HABILITACION!E8</f>
        <v>PROPUESTA No.1</v>
      </c>
    </row>
    <row r="9" spans="2:8" ht="8.25" customHeight="1" thickBot="1">
      <c r="B9" s="375"/>
      <c r="C9" s="375"/>
      <c r="D9" s="375"/>
      <c r="E9" s="375"/>
      <c r="F9" s="375"/>
      <c r="G9" s="375"/>
    </row>
    <row r="10" spans="2:8" ht="25.5" customHeight="1" thickBot="1">
      <c r="B10" s="897" t="s">
        <v>177</v>
      </c>
      <c r="C10" s="898"/>
      <c r="D10" s="510" t="s">
        <v>178</v>
      </c>
      <c r="E10" s="512" t="s">
        <v>804</v>
      </c>
      <c r="F10" s="511" t="s">
        <v>179</v>
      </c>
      <c r="G10" s="512" t="s">
        <v>197</v>
      </c>
      <c r="H10" s="513" t="s">
        <v>181</v>
      </c>
    </row>
    <row r="11" spans="2:8" ht="13.5" thickBot="1">
      <c r="B11" s="515">
        <v>1</v>
      </c>
      <c r="C11" s="516"/>
      <c r="D11" s="517" t="s">
        <v>805</v>
      </c>
      <c r="E11" s="518"/>
      <c r="F11" s="518"/>
      <c r="G11" s="519"/>
      <c r="H11" s="520"/>
    </row>
    <row r="12" spans="2:8" ht="45.75" thickBot="1">
      <c r="B12" s="470"/>
      <c r="C12" s="505">
        <v>1</v>
      </c>
      <c r="D12" s="473" t="s">
        <v>806</v>
      </c>
      <c r="E12" s="489" t="s">
        <v>807</v>
      </c>
      <c r="F12" s="506">
        <v>43334</v>
      </c>
      <c r="G12" s="501">
        <v>152487</v>
      </c>
      <c r="H12" s="490">
        <f>G12*F12</f>
        <v>6607871658</v>
      </c>
    </row>
    <row r="13" spans="2:8" ht="9" customHeight="1" thickBot="1">
      <c r="B13" s="475"/>
      <c r="C13" s="476"/>
      <c r="D13" s="474"/>
      <c r="E13" s="472"/>
      <c r="F13" s="472"/>
      <c r="G13" s="472"/>
      <c r="H13" s="503"/>
    </row>
    <row r="14" spans="2:8" ht="27.75" customHeight="1" thickBot="1">
      <c r="B14" s="903" t="s">
        <v>943</v>
      </c>
      <c r="C14" s="904"/>
      <c r="D14" s="904"/>
      <c r="E14" s="904"/>
      <c r="F14" s="904"/>
      <c r="G14" s="904"/>
      <c r="H14" s="491">
        <f>SUM(H12:H13)</f>
        <v>6607871658</v>
      </c>
    </row>
    <row r="15" spans="2:8" ht="6.75" customHeight="1" thickBot="1">
      <c r="B15" s="488"/>
      <c r="C15" s="468"/>
      <c r="D15" s="468"/>
      <c r="E15" s="468"/>
      <c r="F15" s="468"/>
      <c r="G15" s="468"/>
      <c r="H15" s="508"/>
    </row>
    <row r="16" spans="2:8" ht="27" customHeight="1" thickBot="1">
      <c r="B16" s="905" t="s">
        <v>944</v>
      </c>
      <c r="C16" s="906"/>
      <c r="D16" s="906"/>
      <c r="E16" s="906"/>
      <c r="F16" s="906"/>
      <c r="G16" s="907"/>
      <c r="H16" s="491">
        <v>6607860891</v>
      </c>
    </row>
    <row r="17" spans="2:8" ht="6" customHeight="1" thickBot="1">
      <c r="B17" s="488"/>
      <c r="C17" s="468"/>
      <c r="D17" s="468"/>
      <c r="E17" s="468"/>
      <c r="F17" s="468"/>
      <c r="G17" s="468"/>
      <c r="H17" s="508"/>
    </row>
    <row r="18" spans="2:8" ht="30.75" customHeight="1" thickBot="1">
      <c r="B18" s="900" t="s">
        <v>184</v>
      </c>
      <c r="C18" s="901"/>
      <c r="D18" s="901"/>
      <c r="E18" s="901"/>
      <c r="F18" s="901"/>
      <c r="G18" s="902"/>
      <c r="H18" s="664">
        <f>(H14-H16)/H14</f>
        <v>1.6294202668062776E-6</v>
      </c>
    </row>
  </sheetData>
  <mergeCells count="11">
    <mergeCell ref="B18:G18"/>
    <mergeCell ref="B7:H7"/>
    <mergeCell ref="B8:G8"/>
    <mergeCell ref="B10:C10"/>
    <mergeCell ref="B14:G14"/>
    <mergeCell ref="B16:G16"/>
    <mergeCell ref="B2:H2"/>
    <mergeCell ref="B3:H3"/>
    <mergeCell ref="B4:H4"/>
    <mergeCell ref="B5:H5"/>
    <mergeCell ref="B6:H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H18"/>
  <sheetViews>
    <sheetView topLeftCell="A5" zoomScale="80" zoomScaleNormal="80" zoomScaleSheetLayoutView="100" workbookViewId="0">
      <selection activeCell="H18" sqref="H18"/>
    </sheetView>
  </sheetViews>
  <sheetFormatPr baseColWidth="10" defaultRowHeight="12.75"/>
  <cols>
    <col min="1" max="1" width="2.28515625" customWidth="1"/>
    <col min="2" max="2" width="6.85546875" style="320" customWidth="1"/>
    <col min="3" max="3" width="12.28515625" customWidth="1"/>
    <col min="4" max="4" width="37.85546875" customWidth="1"/>
    <col min="5" max="5" width="15.5703125" customWidth="1"/>
    <col min="6" max="6" width="23.28515625" customWidth="1"/>
    <col min="7" max="7" width="24.5703125" customWidth="1"/>
    <col min="8" max="8" width="25.5703125" customWidth="1"/>
  </cols>
  <sheetData>
    <row r="1" spans="2:8" ht="12" customHeight="1"/>
    <row r="2" spans="2:8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</row>
    <row r="3" spans="2:8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</row>
    <row r="4" spans="2:8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</row>
    <row r="5" spans="2:8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  <c r="H5" s="875"/>
    </row>
    <row r="6" spans="2:8" ht="15.95" customHeight="1">
      <c r="B6" s="844" t="s">
        <v>163</v>
      </c>
      <c r="C6" s="761"/>
      <c r="D6" s="761"/>
      <c r="E6" s="761"/>
      <c r="F6" s="761"/>
      <c r="G6" s="761"/>
      <c r="H6" s="762"/>
    </row>
    <row r="7" spans="2:8" ht="15.95" customHeight="1" thickBot="1">
      <c r="B7" s="763" t="s">
        <v>187</v>
      </c>
      <c r="C7" s="764"/>
      <c r="D7" s="764"/>
      <c r="E7" s="764"/>
      <c r="F7" s="764"/>
      <c r="G7" s="764"/>
      <c r="H7" s="765"/>
    </row>
    <row r="8" spans="2:8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376" t="str">
        <f>HABILITACION!E8</f>
        <v>PROPUESTA No.1</v>
      </c>
    </row>
    <row r="9" spans="2:8" ht="8.25" customHeight="1" thickBot="1">
      <c r="B9" s="375"/>
      <c r="C9" s="375"/>
      <c r="D9" s="375"/>
      <c r="E9" s="375"/>
      <c r="F9" s="375"/>
      <c r="G9" s="375"/>
    </row>
    <row r="10" spans="2:8" ht="25.5" customHeight="1" thickBot="1">
      <c r="B10" s="897" t="s">
        <v>177</v>
      </c>
      <c r="C10" s="898"/>
      <c r="D10" s="510" t="s">
        <v>178</v>
      </c>
      <c r="E10" s="512" t="s">
        <v>804</v>
      </c>
      <c r="F10" s="511" t="s">
        <v>179</v>
      </c>
      <c r="G10" s="512" t="s">
        <v>197</v>
      </c>
      <c r="H10" s="513" t="s">
        <v>181</v>
      </c>
    </row>
    <row r="11" spans="2:8" ht="13.5" thickBot="1">
      <c r="B11" s="515">
        <v>1</v>
      </c>
      <c r="C11" s="516"/>
      <c r="D11" s="517" t="s">
        <v>805</v>
      </c>
      <c r="E11" s="518"/>
      <c r="F11" s="518"/>
      <c r="G11" s="519"/>
      <c r="H11" s="520"/>
    </row>
    <row r="12" spans="2:8" ht="43.5" thickBot="1">
      <c r="B12" s="521"/>
      <c r="C12" s="524">
        <v>1</v>
      </c>
      <c r="D12" s="523" t="s">
        <v>806</v>
      </c>
      <c r="E12" s="479" t="s">
        <v>807</v>
      </c>
      <c r="F12" s="522">
        <v>12000</v>
      </c>
      <c r="G12" s="522">
        <v>148323</v>
      </c>
      <c r="H12" s="493">
        <f>G12*F12</f>
        <v>1779876000</v>
      </c>
    </row>
    <row r="13" spans="2:8" ht="9" customHeight="1" thickBot="1">
      <c r="B13" s="465"/>
      <c r="C13" s="466"/>
      <c r="D13" s="467"/>
      <c r="E13" s="464"/>
      <c r="F13" s="464"/>
      <c r="G13" s="464"/>
      <c r="H13" s="494"/>
    </row>
    <row r="14" spans="2:8" ht="27.75" customHeight="1" thickBot="1">
      <c r="B14" s="899" t="s">
        <v>945</v>
      </c>
      <c r="C14" s="893"/>
      <c r="D14" s="893"/>
      <c r="E14" s="893"/>
      <c r="F14" s="893"/>
      <c r="G14" s="893"/>
      <c r="H14" s="469">
        <f>SUM(H12:H13)</f>
        <v>1779876000</v>
      </c>
    </row>
    <row r="15" spans="2:8" ht="6.75" customHeight="1" thickBot="1">
      <c r="B15" s="130"/>
      <c r="C15" s="1"/>
      <c r="D15" s="1"/>
      <c r="E15" s="1"/>
      <c r="F15" s="1"/>
      <c r="G15" s="1"/>
      <c r="H15" s="509"/>
    </row>
    <row r="16" spans="2:8" ht="27" customHeight="1" thickBot="1">
      <c r="B16" s="894" t="s">
        <v>946</v>
      </c>
      <c r="C16" s="895"/>
      <c r="D16" s="895"/>
      <c r="E16" s="895"/>
      <c r="F16" s="895"/>
      <c r="G16" s="896"/>
      <c r="H16" s="469">
        <v>1779870750</v>
      </c>
    </row>
    <row r="17" spans="2:8" ht="6" customHeight="1" thickBot="1">
      <c r="B17" s="130"/>
      <c r="C17" s="1"/>
      <c r="D17" s="1"/>
      <c r="E17" s="1"/>
      <c r="F17" s="1"/>
      <c r="G17" s="1"/>
      <c r="H17" s="509"/>
    </row>
    <row r="18" spans="2:8" ht="30.75" customHeight="1" thickBot="1">
      <c r="B18" s="889" t="s">
        <v>184</v>
      </c>
      <c r="C18" s="890"/>
      <c r="D18" s="890"/>
      <c r="E18" s="890"/>
      <c r="F18" s="890"/>
      <c r="G18" s="891"/>
      <c r="H18" s="663">
        <f>(H14-H16)/H14</f>
        <v>2.9496436830430884E-6</v>
      </c>
    </row>
  </sheetData>
  <mergeCells count="11">
    <mergeCell ref="B18:G18"/>
    <mergeCell ref="B7:H7"/>
    <mergeCell ref="B8:G8"/>
    <mergeCell ref="B10:C10"/>
    <mergeCell ref="B14:G14"/>
    <mergeCell ref="B16:G16"/>
    <mergeCell ref="B2:H2"/>
    <mergeCell ref="B3:H3"/>
    <mergeCell ref="B4:H4"/>
    <mergeCell ref="B5:H5"/>
    <mergeCell ref="B6:H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77"/>
  <sheetViews>
    <sheetView topLeftCell="A61" zoomScale="60" zoomScaleNormal="60" zoomScaleSheetLayoutView="85" workbookViewId="0">
      <selection activeCell="E69" sqref="E69"/>
    </sheetView>
  </sheetViews>
  <sheetFormatPr baseColWidth="10" defaultRowHeight="12.75"/>
  <cols>
    <col min="1" max="1" width="2.28515625" customWidth="1"/>
    <col min="2" max="2" width="12.5703125" customWidth="1"/>
    <col min="3" max="3" width="102.28515625" customWidth="1"/>
    <col min="4" max="4" width="33.5703125" customWidth="1"/>
    <col min="5" max="5" width="55.42578125" customWidth="1"/>
    <col min="7" max="7" width="18.42578125" bestFit="1" customWidth="1"/>
  </cols>
  <sheetData>
    <row r="1" spans="2:5" ht="11.25" customHeight="1"/>
    <row r="2" spans="2:5" ht="20.100000000000001" customHeight="1">
      <c r="B2" s="713" t="str">
        <f>HABILITACION!B2</f>
        <v>REPUBLICA DE COLOMBIA</v>
      </c>
      <c r="C2" s="713"/>
      <c r="D2" s="713"/>
      <c r="E2" s="713"/>
    </row>
    <row r="3" spans="2:5" ht="20.100000000000001" customHeight="1">
      <c r="B3" s="713" t="str">
        <f>HABILITACION!B3</f>
        <v>INSTITUTO COLOMBIANO PARA LA EVALUACIÓN DE LA EDUCACIÓN - ICFES</v>
      </c>
      <c r="C3" s="713"/>
      <c r="D3" s="713"/>
      <c r="E3" s="713"/>
    </row>
    <row r="4" spans="2:5" ht="20.100000000000001" customHeight="1">
      <c r="B4" s="713" t="str">
        <f>HABILITACION!B4</f>
        <v>CONVOCATORIA PUBLICA CP - 004 - 2013</v>
      </c>
      <c r="C4" s="713"/>
      <c r="D4" s="713"/>
      <c r="E4" s="713"/>
    </row>
    <row r="5" spans="2:5" ht="20.100000000000001" customHeight="1" thickBot="1">
      <c r="B5" s="714" t="str">
        <f>HABILITACION!B5</f>
        <v>ORGANIZACIÓN, ADMINISTRACIÓN Y EJECUCIÓN DE LA LOGÍSTICA, PARA LA APLICACIÓN DE PRUEBAS ICFES</v>
      </c>
      <c r="C5" s="714"/>
      <c r="D5" s="714"/>
      <c r="E5" s="714"/>
    </row>
    <row r="6" spans="2:5" ht="20.100000000000001" customHeight="1">
      <c r="B6" s="3" t="s">
        <v>35</v>
      </c>
      <c r="C6" s="5"/>
      <c r="D6" s="5"/>
      <c r="E6" s="2"/>
    </row>
    <row r="7" spans="2:5" ht="20.100000000000001" customHeight="1" thickBot="1">
      <c r="B7" s="21" t="s">
        <v>901</v>
      </c>
      <c r="C7" s="7"/>
      <c r="D7" s="7"/>
      <c r="E7" s="8"/>
    </row>
    <row r="8" spans="2:5" ht="24.75" customHeight="1" thickBot="1">
      <c r="B8" s="711" t="str">
        <f>HABILITACION!$B$8</f>
        <v>PROPONENTE: EFICACIA S.A.</v>
      </c>
      <c r="C8" s="712"/>
      <c r="D8" s="712"/>
      <c r="E8" s="155" t="str">
        <f>HABILITACION!E8</f>
        <v>PROPUESTA No.1</v>
      </c>
    </row>
    <row r="9" spans="2:5" ht="5.25" customHeight="1" thickBot="1">
      <c r="B9" s="138"/>
      <c r="C9" s="138"/>
      <c r="D9" s="138"/>
      <c r="E9" s="139"/>
    </row>
    <row r="10" spans="2:5" ht="20.100000000000001" customHeight="1">
      <c r="B10" s="156" t="s">
        <v>0</v>
      </c>
      <c r="C10" s="157" t="s">
        <v>1</v>
      </c>
      <c r="D10" s="158" t="s">
        <v>46</v>
      </c>
      <c r="E10" s="159" t="s">
        <v>19</v>
      </c>
    </row>
    <row r="11" spans="2:5" ht="17.25" customHeight="1">
      <c r="B11" s="161" t="s">
        <v>123</v>
      </c>
      <c r="C11" s="96" t="s">
        <v>87</v>
      </c>
      <c r="D11" s="76"/>
      <c r="E11" s="162"/>
    </row>
    <row r="12" spans="2:5" ht="17.25" customHeight="1">
      <c r="B12" s="163" t="s">
        <v>125</v>
      </c>
      <c r="C12" s="96" t="s">
        <v>126</v>
      </c>
      <c r="D12" s="76"/>
      <c r="E12" s="162"/>
    </row>
    <row r="13" spans="2:5" ht="15" customHeight="1">
      <c r="B13" s="164"/>
      <c r="C13" s="95" t="s">
        <v>170</v>
      </c>
      <c r="D13" s="160">
        <v>77</v>
      </c>
      <c r="E13" s="144"/>
    </row>
    <row r="14" spans="2:5" ht="15" customHeight="1">
      <c r="B14" s="169"/>
      <c r="C14" s="170"/>
      <c r="D14" s="171"/>
      <c r="E14" s="172"/>
    </row>
    <row r="15" spans="2:5" ht="15" customHeight="1">
      <c r="B15" s="163" t="s">
        <v>127</v>
      </c>
      <c r="C15" s="96" t="s">
        <v>206</v>
      </c>
      <c r="D15" s="76"/>
      <c r="E15" s="162"/>
    </row>
    <row r="16" spans="2:5" ht="30" customHeight="1">
      <c r="B16" s="164"/>
      <c r="C16" s="406" t="s">
        <v>207</v>
      </c>
      <c r="D16" s="160" t="s">
        <v>922</v>
      </c>
      <c r="E16" s="144"/>
    </row>
    <row r="17" spans="2:5" ht="15" customHeight="1">
      <c r="B17" s="165"/>
      <c r="C17" s="382"/>
      <c r="D17" s="168"/>
      <c r="E17" s="166"/>
    </row>
    <row r="18" spans="2:5" ht="15" customHeight="1">
      <c r="B18" s="169"/>
      <c r="C18" s="170"/>
      <c r="D18" s="171"/>
      <c r="E18" s="172"/>
    </row>
    <row r="19" spans="2:5" ht="15" customHeight="1">
      <c r="B19" s="163" t="s">
        <v>128</v>
      </c>
      <c r="C19" s="96" t="s">
        <v>208</v>
      </c>
      <c r="D19" s="76"/>
      <c r="E19" s="162"/>
    </row>
    <row r="20" spans="2:5" ht="15" customHeight="1">
      <c r="B20" s="164"/>
      <c r="C20" s="95" t="s">
        <v>209</v>
      </c>
      <c r="D20" s="160">
        <v>114</v>
      </c>
      <c r="E20" s="144"/>
    </row>
    <row r="21" spans="2:5" ht="15" customHeight="1">
      <c r="B21" s="272"/>
      <c r="C21" s="377" t="s">
        <v>923</v>
      </c>
      <c r="D21" s="160">
        <v>125</v>
      </c>
      <c r="E21" s="144"/>
    </row>
    <row r="22" spans="2:5" ht="15" customHeight="1">
      <c r="B22" s="169"/>
      <c r="C22" s="170"/>
      <c r="D22" s="171"/>
      <c r="E22" s="172"/>
    </row>
    <row r="23" spans="2:5" ht="15" customHeight="1">
      <c r="B23" s="378" t="s">
        <v>129</v>
      </c>
      <c r="C23" s="379" t="s">
        <v>210</v>
      </c>
      <c r="D23" s="380"/>
      <c r="E23" s="381"/>
    </row>
    <row r="24" spans="2:5" ht="15" customHeight="1">
      <c r="B24" s="164"/>
      <c r="C24" s="632" t="s">
        <v>924</v>
      </c>
      <c r="D24" s="160">
        <v>127</v>
      </c>
      <c r="E24" s="144"/>
    </row>
    <row r="25" spans="2:5" ht="15" customHeight="1">
      <c r="B25" s="169"/>
      <c r="C25" s="170"/>
      <c r="D25" s="171"/>
      <c r="E25" s="172"/>
    </row>
    <row r="26" spans="2:5" ht="15" customHeight="1">
      <c r="B26" s="378" t="s">
        <v>130</v>
      </c>
      <c r="C26" s="379" t="s">
        <v>135</v>
      </c>
      <c r="D26" s="380"/>
      <c r="E26" s="381"/>
    </row>
    <row r="27" spans="2:5">
      <c r="B27" s="165"/>
      <c r="C27" s="407" t="s">
        <v>949</v>
      </c>
      <c r="D27" s="168"/>
      <c r="E27" s="672" t="s">
        <v>828</v>
      </c>
    </row>
    <row r="28" spans="2:5" ht="15" customHeight="1">
      <c r="B28" s="169"/>
      <c r="C28" s="170"/>
      <c r="D28" s="171"/>
      <c r="E28" s="673"/>
    </row>
    <row r="29" spans="2:5" ht="15" customHeight="1">
      <c r="B29" s="378" t="s">
        <v>134</v>
      </c>
      <c r="C29" s="379" t="s">
        <v>211</v>
      </c>
      <c r="D29" s="380"/>
      <c r="E29" s="674"/>
    </row>
    <row r="30" spans="2:5" ht="25.5">
      <c r="B30" s="165"/>
      <c r="C30" s="382" t="s">
        <v>212</v>
      </c>
      <c r="D30" s="168"/>
      <c r="E30" s="708" t="s">
        <v>828</v>
      </c>
    </row>
    <row r="31" spans="2:5" ht="15.75" customHeight="1">
      <c r="B31" s="165"/>
      <c r="C31" s="382" t="s">
        <v>213</v>
      </c>
      <c r="D31" s="168"/>
      <c r="E31" s="709"/>
    </row>
    <row r="32" spans="2:5" ht="15" customHeight="1">
      <c r="B32" s="169"/>
      <c r="C32" s="170"/>
      <c r="D32" s="171"/>
      <c r="E32" s="710"/>
    </row>
    <row r="33" spans="2:5" ht="15" customHeight="1">
      <c r="B33" s="378" t="s">
        <v>136</v>
      </c>
      <c r="C33" s="379" t="s">
        <v>214</v>
      </c>
      <c r="D33" s="380"/>
      <c r="E33" s="674"/>
    </row>
    <row r="34" spans="2:5" ht="15" customHeight="1">
      <c r="B34" s="165"/>
      <c r="C34" s="382" t="s">
        <v>215</v>
      </c>
      <c r="D34" s="168"/>
      <c r="E34" s="708" t="s">
        <v>828</v>
      </c>
    </row>
    <row r="35" spans="2:5" ht="15" customHeight="1">
      <c r="B35" s="165"/>
      <c r="C35" s="382" t="s">
        <v>216</v>
      </c>
      <c r="D35" s="168"/>
      <c r="E35" s="709"/>
    </row>
    <row r="36" spans="2:5" ht="15" customHeight="1">
      <c r="B36" s="169"/>
      <c r="C36" s="170"/>
      <c r="D36" s="171"/>
      <c r="E36" s="710"/>
    </row>
    <row r="37" spans="2:5" ht="15" customHeight="1">
      <c r="B37" s="378" t="s">
        <v>137</v>
      </c>
      <c r="C37" s="379" t="s">
        <v>131</v>
      </c>
      <c r="D37" s="380"/>
      <c r="E37" s="381"/>
    </row>
    <row r="38" spans="2:5" ht="15" customHeight="1">
      <c r="B38" s="163"/>
      <c r="C38" s="96" t="s">
        <v>132</v>
      </c>
      <c r="D38" s="76"/>
      <c r="E38" s="162"/>
    </row>
    <row r="39" spans="2:5" ht="15" customHeight="1">
      <c r="B39" s="164"/>
      <c r="C39" s="391" t="s">
        <v>217</v>
      </c>
      <c r="D39" s="160" t="s">
        <v>829</v>
      </c>
      <c r="E39" s="144"/>
    </row>
    <row r="40" spans="2:5" ht="15" customHeight="1">
      <c r="B40" s="164"/>
      <c r="C40" s="95" t="s">
        <v>100</v>
      </c>
      <c r="D40" s="160">
        <v>130</v>
      </c>
      <c r="E40" s="144"/>
    </row>
    <row r="41" spans="2:5" ht="15" customHeight="1">
      <c r="B41" s="165"/>
      <c r="C41" s="167" t="s">
        <v>743</v>
      </c>
      <c r="D41" s="168">
        <v>138</v>
      </c>
      <c r="E41" s="166"/>
    </row>
    <row r="42" spans="2:5" ht="15" customHeight="1">
      <c r="B42" s="165"/>
      <c r="C42" s="167" t="s">
        <v>744</v>
      </c>
      <c r="D42" s="168">
        <v>139</v>
      </c>
      <c r="E42" s="166"/>
    </row>
    <row r="43" spans="2:5" ht="15" customHeight="1">
      <c r="B43" s="165"/>
      <c r="C43" s="167" t="s">
        <v>745</v>
      </c>
      <c r="D43" s="168" t="s">
        <v>830</v>
      </c>
      <c r="E43" s="166"/>
    </row>
    <row r="44" spans="2:5" ht="15" customHeight="1">
      <c r="B44" s="165"/>
      <c r="C44" s="167"/>
      <c r="D44" s="168"/>
      <c r="E44" s="166"/>
    </row>
    <row r="45" spans="2:5" ht="15" customHeight="1">
      <c r="B45" s="165"/>
      <c r="C45" s="96" t="s">
        <v>218</v>
      </c>
      <c r="D45" s="76"/>
      <c r="E45" s="162"/>
    </row>
    <row r="46" spans="2:5" ht="15" customHeight="1">
      <c r="B46" s="165"/>
      <c r="C46" s="391" t="s">
        <v>217</v>
      </c>
      <c r="D46" s="160">
        <v>148</v>
      </c>
      <c r="E46" s="144"/>
    </row>
    <row r="47" spans="2:5" ht="15" customHeight="1">
      <c r="B47" s="165"/>
      <c r="C47" s="95" t="s">
        <v>100</v>
      </c>
      <c r="D47" s="160">
        <v>148</v>
      </c>
      <c r="E47" s="144"/>
    </row>
    <row r="48" spans="2:5" ht="15" customHeight="1">
      <c r="B48" s="165"/>
      <c r="C48" s="167" t="s">
        <v>743</v>
      </c>
      <c r="D48" s="168">
        <v>150</v>
      </c>
      <c r="E48" s="166"/>
    </row>
    <row r="49" spans="2:5" ht="15" customHeight="1">
      <c r="B49" s="165"/>
      <c r="C49" s="167" t="s">
        <v>744</v>
      </c>
      <c r="D49" s="168">
        <v>151</v>
      </c>
      <c r="E49" s="166"/>
    </row>
    <row r="50" spans="2:5" ht="15" customHeight="1">
      <c r="B50" s="165"/>
      <c r="C50" s="167" t="s">
        <v>745</v>
      </c>
      <c r="D50" s="168" t="s">
        <v>855</v>
      </c>
      <c r="E50" s="166"/>
    </row>
    <row r="51" spans="2:5" ht="15" customHeight="1">
      <c r="B51" s="165"/>
      <c r="C51" s="167"/>
      <c r="D51" s="168"/>
      <c r="E51" s="166"/>
    </row>
    <row r="52" spans="2:5" ht="15" customHeight="1">
      <c r="B52" s="165"/>
      <c r="C52" s="96" t="s">
        <v>161</v>
      </c>
      <c r="D52" s="76"/>
      <c r="E52" s="162"/>
    </row>
    <row r="53" spans="2:5" ht="15" customHeight="1">
      <c r="B53" s="165"/>
      <c r="C53" s="391" t="s">
        <v>217</v>
      </c>
      <c r="D53" s="160">
        <v>157</v>
      </c>
      <c r="E53" s="144"/>
    </row>
    <row r="54" spans="2:5" ht="15" customHeight="1">
      <c r="B54" s="165"/>
      <c r="C54" s="95" t="s">
        <v>100</v>
      </c>
      <c r="D54" s="160" t="s">
        <v>16</v>
      </c>
      <c r="E54" s="144"/>
    </row>
    <row r="55" spans="2:5" ht="15" customHeight="1">
      <c r="B55" s="165"/>
      <c r="C55" s="167" t="s">
        <v>743</v>
      </c>
      <c r="D55" s="168">
        <v>159</v>
      </c>
      <c r="E55" s="166"/>
    </row>
    <row r="56" spans="2:5" ht="15" customHeight="1">
      <c r="B56" s="165"/>
      <c r="C56" s="167" t="s">
        <v>744</v>
      </c>
      <c r="D56" s="168">
        <v>164</v>
      </c>
      <c r="E56" s="166"/>
    </row>
    <row r="57" spans="2:5" ht="15" customHeight="1">
      <c r="B57" s="165"/>
      <c r="C57" s="167" t="s">
        <v>745</v>
      </c>
      <c r="D57" s="168">
        <v>166</v>
      </c>
      <c r="E57" s="166"/>
    </row>
    <row r="58" spans="2:5" ht="15" customHeight="1">
      <c r="B58" s="165"/>
      <c r="C58" s="167"/>
      <c r="D58" s="168"/>
      <c r="E58" s="166"/>
    </row>
    <row r="59" spans="2:5" ht="15" customHeight="1">
      <c r="B59" s="165"/>
      <c r="C59" s="96" t="s">
        <v>219</v>
      </c>
      <c r="D59" s="76"/>
      <c r="E59" s="162"/>
    </row>
    <row r="60" spans="2:5" ht="15" customHeight="1">
      <c r="B60" s="165"/>
      <c r="C60" s="391" t="s">
        <v>217</v>
      </c>
      <c r="D60" s="160">
        <v>168</v>
      </c>
      <c r="E60" s="144"/>
    </row>
    <row r="61" spans="2:5" ht="15" customHeight="1">
      <c r="B61" s="165"/>
      <c r="C61" s="95" t="s">
        <v>100</v>
      </c>
      <c r="D61" s="160" t="s">
        <v>16</v>
      </c>
      <c r="E61" s="144"/>
    </row>
    <row r="62" spans="2:5" ht="15" customHeight="1">
      <c r="B62" s="165"/>
      <c r="C62" s="167" t="s">
        <v>743</v>
      </c>
      <c r="D62" s="168">
        <v>171</v>
      </c>
      <c r="E62" s="166"/>
    </row>
    <row r="63" spans="2:5" ht="15" customHeight="1">
      <c r="B63" s="165"/>
      <c r="C63" s="167" t="s">
        <v>744</v>
      </c>
      <c r="D63" s="168"/>
      <c r="E63" s="166" t="s">
        <v>862</v>
      </c>
    </row>
    <row r="64" spans="2:5" ht="15" customHeight="1">
      <c r="B64" s="165"/>
      <c r="C64" s="167" t="s">
        <v>745</v>
      </c>
      <c r="D64" s="168" t="s">
        <v>863</v>
      </c>
      <c r="E64" s="166"/>
    </row>
    <row r="65" spans="2:5" ht="15" customHeight="1">
      <c r="B65" s="165"/>
      <c r="C65" s="167"/>
      <c r="D65" s="168"/>
      <c r="E65" s="166"/>
    </row>
    <row r="66" spans="2:5" ht="15" customHeight="1">
      <c r="B66" s="165"/>
      <c r="C66" s="96" t="s">
        <v>169</v>
      </c>
      <c r="D66" s="76"/>
      <c r="E66" s="162"/>
    </row>
    <row r="67" spans="2:5" ht="15" customHeight="1">
      <c r="B67" s="165"/>
      <c r="C67" s="391" t="s">
        <v>217</v>
      </c>
      <c r="D67" s="160">
        <v>181</v>
      </c>
      <c r="E67" s="144"/>
    </row>
    <row r="68" spans="2:5" ht="15" customHeight="1">
      <c r="B68" s="165"/>
      <c r="C68" s="95" t="s">
        <v>100</v>
      </c>
      <c r="D68" s="160" t="s">
        <v>16</v>
      </c>
      <c r="E68" s="144"/>
    </row>
    <row r="69" spans="2:5" ht="15" customHeight="1">
      <c r="B69" s="165"/>
      <c r="C69" s="167" t="s">
        <v>743</v>
      </c>
      <c r="D69" s="168"/>
      <c r="E69" s="166" t="s">
        <v>828</v>
      </c>
    </row>
    <row r="70" spans="2:5" ht="15" customHeight="1">
      <c r="B70" s="165"/>
      <c r="C70" s="167" t="s">
        <v>744</v>
      </c>
      <c r="D70" s="168">
        <v>204</v>
      </c>
      <c r="E70" s="166"/>
    </row>
    <row r="71" spans="2:5" ht="15" customHeight="1">
      <c r="B71" s="165"/>
      <c r="C71" s="167" t="s">
        <v>745</v>
      </c>
      <c r="D71" s="168" t="s">
        <v>879</v>
      </c>
      <c r="E71" s="166"/>
    </row>
    <row r="72" spans="2:5" ht="15" customHeight="1">
      <c r="B72" s="169"/>
      <c r="C72" s="170"/>
      <c r="D72" s="171"/>
      <c r="E72" s="172"/>
    </row>
    <row r="73" spans="2:5">
      <c r="B73" s="383" t="s">
        <v>138</v>
      </c>
      <c r="C73" s="379" t="s">
        <v>139</v>
      </c>
      <c r="D73" s="380"/>
      <c r="E73" s="381"/>
    </row>
    <row r="74" spans="2:5">
      <c r="B74" s="165"/>
      <c r="C74" s="167" t="s">
        <v>220</v>
      </c>
      <c r="D74" s="168" t="s">
        <v>887</v>
      </c>
      <c r="E74" s="166"/>
    </row>
    <row r="75" spans="2:5">
      <c r="B75" s="165"/>
      <c r="C75" s="167" t="s">
        <v>221</v>
      </c>
      <c r="D75" s="168"/>
      <c r="E75" s="166" t="s">
        <v>828</v>
      </c>
    </row>
    <row r="76" spans="2:5">
      <c r="B76" s="165"/>
      <c r="C76" s="167" t="s">
        <v>222</v>
      </c>
      <c r="D76" s="168">
        <v>214</v>
      </c>
      <c r="E76" s="166"/>
    </row>
    <row r="77" spans="2:5" ht="13.5" thickBot="1">
      <c r="B77" s="384"/>
      <c r="C77" s="385"/>
      <c r="D77" s="386"/>
      <c r="E77" s="387"/>
    </row>
  </sheetData>
  <mergeCells count="7">
    <mergeCell ref="E30:E32"/>
    <mergeCell ref="E34:E36"/>
    <mergeCell ref="B8:D8"/>
    <mergeCell ref="B2:E2"/>
    <mergeCell ref="B3:E3"/>
    <mergeCell ref="B4:E4"/>
    <mergeCell ref="B5:E5"/>
  </mergeCells>
  <phoneticPr fontId="0" type="noConversion"/>
  <printOptions horizontalCentered="1" verticalCentered="1"/>
  <pageMargins left="0.78740157480314965" right="0.78740157480314965" top="0.62992125984251968" bottom="0.39370078740157483" header="0.11811023622047245" footer="0.23622047244094491"/>
  <pageSetup scale="60" orientation="landscape" blackAndWhite="1" r:id="rId1"/>
  <headerFooter alignWithMargins="0">
    <oddHeader>&amp;A</oddHeader>
  </headerFooter>
  <rowBreaks count="1" manualBreakCount="1">
    <brk id="22" min="1" max="4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H19"/>
  <sheetViews>
    <sheetView topLeftCell="A5" zoomScale="80" zoomScaleNormal="80" zoomScaleSheetLayoutView="100" workbookViewId="0">
      <selection activeCell="H16" sqref="H16"/>
    </sheetView>
  </sheetViews>
  <sheetFormatPr baseColWidth="10" defaultRowHeight="12.75"/>
  <cols>
    <col min="1" max="1" width="2.28515625" customWidth="1"/>
    <col min="2" max="2" width="6.85546875" style="320" customWidth="1"/>
    <col min="3" max="3" width="12.28515625" customWidth="1"/>
    <col min="4" max="4" width="37.85546875" customWidth="1"/>
    <col min="5" max="5" width="15.5703125" customWidth="1"/>
    <col min="6" max="6" width="23.28515625" customWidth="1"/>
    <col min="7" max="7" width="24.5703125" customWidth="1"/>
    <col min="8" max="8" width="25.5703125" customWidth="1"/>
  </cols>
  <sheetData>
    <row r="1" spans="2:8" ht="12" customHeight="1"/>
    <row r="2" spans="2:8" ht="24.95" customHeight="1">
      <c r="B2" s="758" t="str">
        <f>HABILITACION!B2</f>
        <v>REPUBLICA DE COLOMBIA</v>
      </c>
      <c r="C2" s="758"/>
      <c r="D2" s="758"/>
      <c r="E2" s="758"/>
      <c r="F2" s="758"/>
      <c r="G2" s="758"/>
      <c r="H2" s="758"/>
    </row>
    <row r="3" spans="2:8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  <c r="G3" s="758"/>
      <c r="H3" s="758"/>
    </row>
    <row r="4" spans="2:8" ht="24.95" customHeight="1">
      <c r="B4" s="759" t="str">
        <f>HABILITACION!B4</f>
        <v>CONVOCATORIA PUBLICA CP - 004 - 2013</v>
      </c>
      <c r="C4" s="759"/>
      <c r="D4" s="759"/>
      <c r="E4" s="759"/>
      <c r="F4" s="759"/>
      <c r="G4" s="759"/>
      <c r="H4" s="759"/>
    </row>
    <row r="5" spans="2:8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  <c r="G5" s="875"/>
      <c r="H5" s="875"/>
    </row>
    <row r="6" spans="2:8" ht="15.95" customHeight="1">
      <c r="B6" s="844" t="s">
        <v>163</v>
      </c>
      <c r="C6" s="761"/>
      <c r="D6" s="761"/>
      <c r="E6" s="761"/>
      <c r="F6" s="761"/>
      <c r="G6" s="761"/>
      <c r="H6" s="762"/>
    </row>
    <row r="7" spans="2:8" ht="15.95" customHeight="1" thickBot="1">
      <c r="B7" s="763" t="s">
        <v>188</v>
      </c>
      <c r="C7" s="764"/>
      <c r="D7" s="764"/>
      <c r="E7" s="764"/>
      <c r="F7" s="764"/>
      <c r="G7" s="764"/>
      <c r="H7" s="765"/>
    </row>
    <row r="8" spans="2:8" ht="23.25" customHeight="1" thickBot="1">
      <c r="B8" s="717" t="str">
        <f>HABILITACION!B8</f>
        <v>PROPONENTE: EFICACIA S.A.</v>
      </c>
      <c r="C8" s="718"/>
      <c r="D8" s="718"/>
      <c r="E8" s="718"/>
      <c r="F8" s="718"/>
      <c r="G8" s="718"/>
      <c r="H8" s="376" t="str">
        <f>HABILITACION!E8</f>
        <v>PROPUESTA No.1</v>
      </c>
    </row>
    <row r="9" spans="2:8" ht="8.25" customHeight="1" thickBot="1">
      <c r="B9" s="375"/>
      <c r="C9" s="375"/>
      <c r="D9" s="375"/>
      <c r="E9" s="375"/>
      <c r="F9" s="375"/>
      <c r="G9" s="375"/>
    </row>
    <row r="10" spans="2:8" ht="25.5" customHeight="1" thickBot="1">
      <c r="B10" s="897" t="s">
        <v>177</v>
      </c>
      <c r="C10" s="898"/>
      <c r="D10" s="510" t="s">
        <v>178</v>
      </c>
      <c r="E10" s="512" t="s">
        <v>804</v>
      </c>
      <c r="F10" s="511" t="s">
        <v>179</v>
      </c>
      <c r="G10" s="512" t="s">
        <v>197</v>
      </c>
      <c r="H10" s="513" t="s">
        <v>181</v>
      </c>
    </row>
    <row r="11" spans="2:8" ht="13.5" thickBot="1">
      <c r="B11" s="515">
        <v>1</v>
      </c>
      <c r="C11" s="516"/>
      <c r="D11" s="517" t="s">
        <v>805</v>
      </c>
      <c r="E11" s="518"/>
      <c r="F11" s="518"/>
      <c r="G11" s="519"/>
      <c r="H11" s="520"/>
    </row>
    <row r="12" spans="2:8" ht="43.5" thickBot="1">
      <c r="B12" s="521"/>
      <c r="C12" s="524">
        <v>1</v>
      </c>
      <c r="D12" s="497" t="s">
        <v>806</v>
      </c>
      <c r="E12" s="498" t="s">
        <v>807</v>
      </c>
      <c r="F12" s="499">
        <v>1868</v>
      </c>
      <c r="G12" s="499">
        <v>143415</v>
      </c>
      <c r="H12" s="493">
        <f>G12*F12</f>
        <v>267899220</v>
      </c>
    </row>
    <row r="13" spans="2:8" ht="9" customHeight="1" thickBot="1">
      <c r="B13" s="465"/>
      <c r="C13" s="466"/>
      <c r="D13" s="467"/>
      <c r="E13" s="464"/>
      <c r="F13" s="464"/>
      <c r="G13" s="464"/>
      <c r="H13" s="494"/>
    </row>
    <row r="14" spans="2:8" ht="27.75" customHeight="1" thickBot="1">
      <c r="B14" s="899" t="s">
        <v>947</v>
      </c>
      <c r="C14" s="893"/>
      <c r="D14" s="893"/>
      <c r="E14" s="893"/>
      <c r="F14" s="893"/>
      <c r="G14" s="893"/>
      <c r="H14" s="469">
        <f>SUM(H12:H13)</f>
        <v>267899220</v>
      </c>
    </row>
    <row r="15" spans="2:8" ht="6.75" customHeight="1" thickBot="1">
      <c r="B15" s="130"/>
      <c r="C15" s="1"/>
      <c r="D15" s="1"/>
      <c r="E15" s="1"/>
      <c r="F15" s="1"/>
      <c r="G15" s="1"/>
      <c r="H15" s="509"/>
    </row>
    <row r="16" spans="2:8" ht="27" customHeight="1" thickBot="1">
      <c r="B16" s="894" t="s">
        <v>948</v>
      </c>
      <c r="C16" s="895"/>
      <c r="D16" s="895"/>
      <c r="E16" s="895"/>
      <c r="F16" s="895"/>
      <c r="G16" s="896"/>
      <c r="H16" s="469">
        <v>267900131</v>
      </c>
    </row>
    <row r="17" spans="2:8" ht="6" customHeight="1" thickBot="1">
      <c r="B17" s="130"/>
      <c r="C17" s="1"/>
      <c r="D17" s="1"/>
      <c r="E17" s="1"/>
      <c r="F17" s="1"/>
      <c r="G17" s="1"/>
      <c r="H17" s="509"/>
    </row>
    <row r="18" spans="2:8" ht="30.75" customHeight="1" thickBot="1">
      <c r="B18" s="889" t="s">
        <v>184</v>
      </c>
      <c r="C18" s="890"/>
      <c r="D18" s="890"/>
      <c r="E18" s="890"/>
      <c r="F18" s="890"/>
      <c r="G18" s="891"/>
      <c r="H18" s="663">
        <f>(H14-H16)/H14</f>
        <v>-3.4005324838198484E-6</v>
      </c>
    </row>
    <row r="19" spans="2:8" ht="15">
      <c r="H19" s="487"/>
    </row>
  </sheetData>
  <mergeCells count="11">
    <mergeCell ref="B18:G18"/>
    <mergeCell ref="B7:H7"/>
    <mergeCell ref="B8:G8"/>
    <mergeCell ref="B10:C10"/>
    <mergeCell ref="B14:G14"/>
    <mergeCell ref="B16:G16"/>
    <mergeCell ref="B2:H2"/>
    <mergeCell ref="B3:H3"/>
    <mergeCell ref="B4:H4"/>
    <mergeCell ref="B5:H5"/>
    <mergeCell ref="B6:H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33"/>
  <sheetViews>
    <sheetView topLeftCell="A22" zoomScale="80" zoomScaleNormal="80" zoomScaleSheetLayoutView="100" workbookViewId="0">
      <selection activeCell="F32" sqref="F32"/>
    </sheetView>
  </sheetViews>
  <sheetFormatPr baseColWidth="10" defaultRowHeight="12.75"/>
  <cols>
    <col min="1" max="1" width="2.28515625" customWidth="1"/>
    <col min="2" max="2" width="14.5703125" style="320" customWidth="1"/>
    <col min="3" max="3" width="42.42578125" customWidth="1"/>
    <col min="4" max="4" width="32.5703125" customWidth="1"/>
    <col min="5" max="5" width="31.28515625" customWidth="1"/>
    <col min="6" max="6" width="28.42578125" customWidth="1"/>
  </cols>
  <sheetData>
    <row r="1" spans="2:6" ht="12" customHeight="1"/>
    <row r="2" spans="2:6" ht="24.95" customHeight="1">
      <c r="B2" s="758" t="str">
        <f>HABILITACION!B2</f>
        <v>REPUBLICA DE COLOMBIA</v>
      </c>
      <c r="C2" s="758"/>
      <c r="D2" s="758"/>
      <c r="E2" s="758"/>
      <c r="F2" s="758"/>
    </row>
    <row r="3" spans="2:6" ht="24.95" customHeight="1">
      <c r="B3" s="758" t="str">
        <f>HABILITACION!B3</f>
        <v>INSTITUTO COLOMBIANO PARA LA EVALUACIÓN DE LA EDUCACIÓN - ICFES</v>
      </c>
      <c r="C3" s="758"/>
      <c r="D3" s="758"/>
      <c r="E3" s="758"/>
      <c r="F3" s="758"/>
    </row>
    <row r="4" spans="2:6" ht="24.95" customHeight="1">
      <c r="B4" s="759" t="str">
        <f>HABILITACION!B4</f>
        <v>CONVOCATORIA PUBLICA CP - 004 - 2013</v>
      </c>
      <c r="C4" s="759"/>
      <c r="D4" s="759"/>
      <c r="E4" s="759"/>
      <c r="F4" s="759"/>
    </row>
    <row r="5" spans="2:6" ht="24.95" customHeight="1" thickBot="1">
      <c r="B5" s="875" t="str">
        <f>HABILITACION!B5</f>
        <v>ORGANIZACIÓN, ADMINISTRACIÓN Y EJECUCIÓN DE LA LOGÍSTICA, PARA LA APLICACIÓN DE PRUEBAS ICFES</v>
      </c>
      <c r="C5" s="875"/>
      <c r="D5" s="875"/>
      <c r="E5" s="875"/>
      <c r="F5" s="875"/>
    </row>
    <row r="6" spans="2:6" ht="15.95" customHeight="1">
      <c r="B6" s="844" t="s">
        <v>198</v>
      </c>
      <c r="C6" s="761"/>
      <c r="D6" s="761"/>
      <c r="E6" s="761"/>
      <c r="F6" s="762"/>
    </row>
    <row r="7" spans="2:6" ht="15.95" customHeight="1" thickBot="1">
      <c r="B7" s="763" t="s">
        <v>189</v>
      </c>
      <c r="C7" s="764"/>
      <c r="D7" s="764"/>
      <c r="E7" s="764"/>
      <c r="F7" s="765"/>
    </row>
    <row r="8" spans="2:6" ht="23.25" customHeight="1" thickBot="1">
      <c r="B8" s="717" t="str">
        <f>HABILITACION!B8</f>
        <v>PROPONENTE: EFICACIA S.A.</v>
      </c>
      <c r="C8" s="718"/>
      <c r="D8" s="278"/>
      <c r="E8" s="278"/>
      <c r="F8" s="376" t="str">
        <f>HABILITACION!E8</f>
        <v>PROPUESTA No.1</v>
      </c>
    </row>
    <row r="9" spans="2:6" ht="8.25" customHeight="1" thickBot="1">
      <c r="B9" s="278"/>
      <c r="C9" s="375"/>
      <c r="D9" s="457"/>
      <c r="E9" s="457"/>
      <c r="F9" s="400"/>
    </row>
    <row r="10" spans="2:6" ht="36.75" customHeight="1" thickBot="1">
      <c r="B10" s="477" t="s">
        <v>811</v>
      </c>
      <c r="C10" s="482" t="s">
        <v>178</v>
      </c>
      <c r="D10" s="483" t="s">
        <v>812</v>
      </c>
      <c r="E10" s="514" t="s">
        <v>180</v>
      </c>
      <c r="F10" s="483" t="s">
        <v>813</v>
      </c>
    </row>
    <row r="11" spans="2:6" ht="6" customHeight="1">
      <c r="B11" s="484"/>
      <c r="C11" s="484"/>
      <c r="D11" s="485"/>
      <c r="E11" s="485"/>
      <c r="F11" s="400"/>
    </row>
    <row r="12" spans="2:6" ht="27" customHeight="1">
      <c r="B12" s="525"/>
      <c r="C12" s="480" t="s">
        <v>808</v>
      </c>
      <c r="D12" s="481"/>
      <c r="E12" s="481"/>
      <c r="F12" s="526"/>
    </row>
    <row r="13" spans="2:6" ht="7.5" customHeight="1">
      <c r="B13" s="527"/>
      <c r="C13" s="528"/>
      <c r="D13" s="528"/>
      <c r="E13" s="528"/>
      <c r="F13" s="529"/>
    </row>
    <row r="14" spans="2:6" ht="24.95" customHeight="1">
      <c r="B14" s="576">
        <v>1</v>
      </c>
      <c r="C14" s="577" t="s">
        <v>192</v>
      </c>
      <c r="D14" s="591">
        <f>'EVALUACION ECONOMICA ID'!H14</f>
        <v>1604466680</v>
      </c>
      <c r="E14" s="591">
        <f>(D14*16)/100</f>
        <v>256714668.80000001</v>
      </c>
      <c r="F14" s="578">
        <f>(D14+E14)</f>
        <v>1861181348.8</v>
      </c>
    </row>
    <row r="15" spans="2:6" ht="24.95" customHeight="1">
      <c r="B15" s="576">
        <v>2</v>
      </c>
      <c r="C15" s="577" t="s">
        <v>193</v>
      </c>
      <c r="D15" s="591">
        <f>'EVALUACION ECONOMICA SP1'!H14</f>
        <v>619880000</v>
      </c>
      <c r="E15" s="591">
        <f t="shared" ref="E15:E18" si="0">(D15*16)/100</f>
        <v>99180800</v>
      </c>
      <c r="F15" s="578">
        <f t="shared" ref="F15:F18" si="1">(D15+E15)</f>
        <v>719060800</v>
      </c>
    </row>
    <row r="16" spans="2:6" ht="24.95" customHeight="1">
      <c r="B16" s="576">
        <v>3</v>
      </c>
      <c r="C16" s="577" t="s">
        <v>194</v>
      </c>
      <c r="D16" s="591">
        <f>'EVALUACION ECONOMICA S11A'!H14</f>
        <v>6607871658</v>
      </c>
      <c r="E16" s="591">
        <f t="shared" si="0"/>
        <v>1057259465.28</v>
      </c>
      <c r="F16" s="578">
        <f t="shared" si="1"/>
        <v>7665131123.2799997</v>
      </c>
    </row>
    <row r="17" spans="2:8" ht="24.95" customHeight="1">
      <c r="B17" s="576">
        <v>4</v>
      </c>
      <c r="C17" s="577" t="s">
        <v>195</v>
      </c>
      <c r="D17" s="591">
        <f>'EVALUACION ECONOMICA SP2'!H14</f>
        <v>1779876000</v>
      </c>
      <c r="E17" s="591">
        <f t="shared" si="0"/>
        <v>284780160</v>
      </c>
      <c r="F17" s="578">
        <f t="shared" si="1"/>
        <v>2064656160</v>
      </c>
    </row>
    <row r="18" spans="2:8" ht="24.95" customHeight="1" thickBot="1">
      <c r="B18" s="576">
        <v>5</v>
      </c>
      <c r="C18" s="579" t="s">
        <v>196</v>
      </c>
      <c r="D18" s="592">
        <f>'EVALUACION ECONOMICA TERCE'!H14</f>
        <v>267899220</v>
      </c>
      <c r="E18" s="591">
        <f t="shared" si="0"/>
        <v>42863875.200000003</v>
      </c>
      <c r="F18" s="578">
        <f t="shared" si="1"/>
        <v>310763095.19999999</v>
      </c>
    </row>
    <row r="19" spans="2:8" ht="28.5" customHeight="1" thickBot="1">
      <c r="B19" s="908" t="s">
        <v>809</v>
      </c>
      <c r="C19" s="908"/>
      <c r="D19" s="908"/>
      <c r="E19" s="909"/>
      <c r="F19" s="504">
        <f>SUM(F14:F18)</f>
        <v>12620792527.280001</v>
      </c>
    </row>
    <row r="20" spans="2:8" ht="7.5" customHeight="1" thickBot="1">
      <c r="B20" s="580"/>
      <c r="C20" s="580"/>
      <c r="D20" s="580"/>
      <c r="E20" s="580"/>
      <c r="F20" s="486"/>
    </row>
    <row r="21" spans="2:8" ht="31.5" customHeight="1" thickBot="1">
      <c r="B21" s="581">
        <v>6</v>
      </c>
      <c r="C21" s="582" t="s">
        <v>810</v>
      </c>
      <c r="D21" s="583"/>
      <c r="E21" s="583"/>
      <c r="F21" s="584">
        <v>1010000000</v>
      </c>
      <c r="H21" s="49"/>
    </row>
    <row r="22" spans="2:8" ht="6.75" customHeight="1" thickBot="1">
      <c r="B22" s="585"/>
      <c r="C22" s="586"/>
      <c r="D22" s="587"/>
      <c r="E22" s="587"/>
      <c r="F22" s="588"/>
    </row>
    <row r="23" spans="2:8" ht="30" customHeight="1" thickBot="1">
      <c r="B23" s="913" t="s">
        <v>814</v>
      </c>
      <c r="C23" s="914"/>
      <c r="D23" s="914"/>
      <c r="E23" s="915"/>
      <c r="F23" s="685">
        <f>F19+F21</f>
        <v>13630792527.280001</v>
      </c>
    </row>
    <row r="24" spans="2:8" ht="8.25" customHeight="1" thickBot="1">
      <c r="B24" s="589"/>
      <c r="C24" s="590"/>
      <c r="D24" s="590"/>
      <c r="E24" s="590"/>
      <c r="F24" s="487"/>
    </row>
    <row r="25" spans="2:8" ht="27.75" customHeight="1" thickBot="1">
      <c r="B25" s="913" t="s">
        <v>190</v>
      </c>
      <c r="C25" s="914"/>
      <c r="D25" s="914"/>
      <c r="E25" s="915"/>
      <c r="F25" s="686">
        <v>13630775000</v>
      </c>
    </row>
    <row r="26" spans="2:8" ht="24.6" customHeight="1" thickBot="1">
      <c r="E26" s="687" t="s">
        <v>110</v>
      </c>
      <c r="F26" s="686">
        <f>F25-F23</f>
        <v>-17527.280000686646</v>
      </c>
    </row>
    <row r="27" spans="2:8" ht="30.75" customHeight="1" thickBot="1">
      <c r="B27" s="910" t="s">
        <v>191</v>
      </c>
      <c r="C27" s="911"/>
      <c r="D27" s="911"/>
      <c r="E27" s="912"/>
      <c r="F27" s="593">
        <f>(F25-F23)/F25</f>
        <v>-1.2858608553575748E-6</v>
      </c>
    </row>
    <row r="29" spans="2:8" ht="13.5" thickBot="1"/>
    <row r="30" spans="2:8" ht="15.75">
      <c r="E30" s="665" t="s">
        <v>950</v>
      </c>
      <c r="F30" s="666">
        <v>11972525478.640001</v>
      </c>
    </row>
    <row r="31" spans="2:8" ht="15.75">
      <c r="E31" s="667" t="s">
        <v>951</v>
      </c>
      <c r="F31" s="668">
        <f>F19</f>
        <v>12620792527.280001</v>
      </c>
    </row>
    <row r="32" spans="2:8" ht="15.75">
      <c r="E32" s="667" t="s">
        <v>952</v>
      </c>
      <c r="F32" s="669">
        <v>20</v>
      </c>
    </row>
    <row r="33" spans="5:6" ht="63.75" thickBot="1">
      <c r="E33" s="688" t="s">
        <v>953</v>
      </c>
      <c r="F33" s="684" t="s">
        <v>966</v>
      </c>
    </row>
  </sheetData>
  <mergeCells count="12">
    <mergeCell ref="B7:F7"/>
    <mergeCell ref="B2:F2"/>
    <mergeCell ref="B3:F3"/>
    <mergeCell ref="B4:F4"/>
    <mergeCell ref="B5:F5"/>
    <mergeCell ref="B6:F6"/>
    <mergeCell ref="D19:E19"/>
    <mergeCell ref="B27:E27"/>
    <mergeCell ref="B25:E25"/>
    <mergeCell ref="B23:E23"/>
    <mergeCell ref="B8:C8"/>
    <mergeCell ref="B19:C1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5"/>
  <sheetViews>
    <sheetView topLeftCell="A9" zoomScale="70" zoomScaleNormal="70" zoomScaleSheetLayoutView="100" workbookViewId="0">
      <selection activeCell="D26" sqref="D26"/>
    </sheetView>
  </sheetViews>
  <sheetFormatPr baseColWidth="10" defaultRowHeight="12.75"/>
  <cols>
    <col min="1" max="1" width="2.7109375" customWidth="1"/>
    <col min="2" max="2" width="11.7109375" customWidth="1"/>
    <col min="3" max="3" width="51.28515625" customWidth="1"/>
    <col min="4" max="4" width="39.140625" customWidth="1"/>
    <col min="5" max="5" width="28.28515625" hidden="1" customWidth="1"/>
    <col min="6" max="6" width="40.85546875" customWidth="1"/>
    <col min="7" max="7" width="25.5703125" customWidth="1"/>
    <col min="8" max="8" width="17.85546875" bestFit="1" customWidth="1"/>
  </cols>
  <sheetData>
    <row r="1" spans="2:6" ht="8.25" customHeight="1"/>
    <row r="2" spans="2:6" ht="20.100000000000001" customHeight="1">
      <c r="B2" s="4" t="str">
        <f>HABILITACION!B2</f>
        <v>REPUBLICA DE COLOMBIA</v>
      </c>
      <c r="C2" s="4"/>
      <c r="D2" s="4"/>
      <c r="E2" s="4"/>
      <c r="F2" s="4"/>
    </row>
    <row r="3" spans="2:6" ht="20.100000000000001" customHeight="1">
      <c r="B3" s="4" t="str">
        <f>HABILITACION!B3</f>
        <v>INSTITUTO COLOMBIANO PARA LA EVALUACIÓN DE LA EDUCACIÓN - ICFES</v>
      </c>
      <c r="C3" s="4"/>
      <c r="D3" s="4"/>
      <c r="E3" s="4"/>
      <c r="F3" s="4"/>
    </row>
    <row r="4" spans="2:6" ht="20.100000000000001" customHeight="1">
      <c r="B4" s="277" t="str">
        <f>HABILITACION!B4</f>
        <v>CONVOCATORIA PUBLICA CP - 004 - 2013</v>
      </c>
      <c r="C4" s="4"/>
      <c r="D4" s="4"/>
      <c r="E4" s="4"/>
      <c r="F4" s="4"/>
    </row>
    <row r="5" spans="2:6" ht="20.100000000000001" customHeight="1" thickBot="1">
      <c r="B5" s="715" t="str">
        <f>HABILITACION!B5</f>
        <v>ORGANIZACIÓN, ADMINISTRACIÓN Y EJECUCIÓN DE LA LOGÍSTICA, PARA LA APLICACIÓN DE PRUEBAS ICFES</v>
      </c>
      <c r="C5" s="715"/>
      <c r="D5" s="715"/>
      <c r="E5" s="715"/>
      <c r="F5" s="715"/>
    </row>
    <row r="6" spans="2:6" ht="15.95" customHeight="1">
      <c r="B6" s="224" t="s">
        <v>104</v>
      </c>
      <c r="C6" s="5"/>
      <c r="D6" s="5"/>
      <c r="E6" s="5"/>
      <c r="F6" s="2"/>
    </row>
    <row r="7" spans="2:6" ht="15.95" customHeight="1" thickBot="1">
      <c r="B7" s="6" t="s">
        <v>37</v>
      </c>
      <c r="C7" s="7"/>
      <c r="D7" s="7"/>
      <c r="E7" s="7"/>
      <c r="F7" s="8"/>
    </row>
    <row r="8" spans="2:6" ht="23.25" customHeight="1" thickBot="1">
      <c r="B8" s="189" t="str">
        <f>HABILITACION!B8</f>
        <v>PROPONENTE: EFICACIA S.A.</v>
      </c>
      <c r="C8" s="149"/>
      <c r="D8" s="179"/>
      <c r="E8" s="147"/>
      <c r="F8" s="180" t="str">
        <f>HABILITACION!E8</f>
        <v>PROPUESTA No.1</v>
      </c>
    </row>
    <row r="9" spans="2:6" ht="32.25" customHeight="1">
      <c r="B9" s="69" t="s">
        <v>0</v>
      </c>
      <c r="C9" s="70"/>
      <c r="D9" s="181" t="str">
        <f>HABILITACION!D9</f>
        <v>PROPONENTE</v>
      </c>
      <c r="E9" s="182"/>
      <c r="F9" s="71"/>
    </row>
    <row r="10" spans="2:6" ht="15.95" customHeight="1">
      <c r="B10" s="35">
        <v>1</v>
      </c>
      <c r="C10" s="36" t="s">
        <v>5</v>
      </c>
      <c r="D10" s="183">
        <v>1</v>
      </c>
      <c r="E10" s="243"/>
      <c r="F10" s="87"/>
    </row>
    <row r="11" spans="2:6" ht="15.95" customHeight="1">
      <c r="B11" s="37">
        <v>2</v>
      </c>
      <c r="C11" s="38" t="s">
        <v>20</v>
      </c>
      <c r="D11" s="184">
        <f>HABILITACION!E61</f>
        <v>71308784572</v>
      </c>
      <c r="E11" s="244">
        <v>0</v>
      </c>
      <c r="F11" s="88"/>
    </row>
    <row r="12" spans="2:6" ht="15.95" customHeight="1">
      <c r="B12" s="37">
        <v>3</v>
      </c>
      <c r="C12" s="38" t="s">
        <v>21</v>
      </c>
      <c r="D12" s="185">
        <f>HABILITACION!E62</f>
        <v>76817378856</v>
      </c>
      <c r="E12" s="245">
        <v>0</v>
      </c>
      <c r="F12" s="89"/>
    </row>
    <row r="13" spans="2:6" ht="15.95" customHeight="1">
      <c r="B13" s="37">
        <v>4</v>
      </c>
      <c r="C13" s="38" t="s">
        <v>22</v>
      </c>
      <c r="D13" s="184">
        <f>HABILITACION!E63</f>
        <v>61382929922</v>
      </c>
      <c r="E13" s="244">
        <v>0</v>
      </c>
      <c r="F13" s="88"/>
    </row>
    <row r="14" spans="2:6" ht="15.95" customHeight="1">
      <c r="B14" s="37">
        <v>5</v>
      </c>
      <c r="C14" s="41" t="s">
        <v>23</v>
      </c>
      <c r="D14" s="184">
        <f>HABILITACION!E64</f>
        <v>61544334710</v>
      </c>
      <c r="E14" s="244">
        <v>0</v>
      </c>
      <c r="F14" s="88"/>
    </row>
    <row r="15" spans="2:6" ht="15.95" customHeight="1">
      <c r="B15" s="37">
        <v>6</v>
      </c>
      <c r="C15" s="41" t="s">
        <v>61</v>
      </c>
      <c r="D15" s="184">
        <f>D11-D13</f>
        <v>9925854650</v>
      </c>
      <c r="E15" s="244">
        <v>0</v>
      </c>
      <c r="F15" s="88"/>
    </row>
    <row r="16" spans="2:6" ht="15.95" customHeight="1">
      <c r="B16" s="37">
        <v>7</v>
      </c>
      <c r="C16" s="41" t="s">
        <v>38</v>
      </c>
      <c r="D16" s="184">
        <f>D12-D14</f>
        <v>15273044146</v>
      </c>
      <c r="E16" s="244">
        <v>0</v>
      </c>
      <c r="F16" s="88"/>
    </row>
    <row r="17" spans="2:6" ht="15.95" customHeight="1">
      <c r="B17" s="279">
        <v>8</v>
      </c>
      <c r="C17" s="280" t="s">
        <v>90</v>
      </c>
      <c r="D17" s="281">
        <v>2705962000</v>
      </c>
      <c r="E17" s="282"/>
      <c r="F17" s="283"/>
    </row>
    <row r="18" spans="2:6" ht="15.95" customHeight="1">
      <c r="B18" s="279">
        <v>9</v>
      </c>
      <c r="C18" s="280" t="s">
        <v>102</v>
      </c>
      <c r="D18" s="281">
        <v>3533817000</v>
      </c>
      <c r="E18" s="284"/>
      <c r="F18" s="283"/>
    </row>
    <row r="19" spans="2:6" ht="15.95" customHeight="1">
      <c r="B19" s="37"/>
      <c r="C19" s="72"/>
      <c r="D19" s="73"/>
      <c r="E19" s="99"/>
      <c r="F19" s="90"/>
    </row>
    <row r="20" spans="2:6" ht="15.95" customHeight="1">
      <c r="B20" s="285"/>
      <c r="C20" s="286"/>
      <c r="D20" s="287"/>
      <c r="E20" s="288"/>
      <c r="F20" s="289"/>
    </row>
    <row r="21" spans="2:6" ht="15.95" customHeight="1">
      <c r="B21" s="37"/>
      <c r="C21" s="43" t="s">
        <v>24</v>
      </c>
      <c r="D21" s="44" t="s">
        <v>2</v>
      </c>
      <c r="E21" s="83"/>
      <c r="F21" s="45"/>
    </row>
    <row r="22" spans="2:6" ht="15.95" customHeight="1">
      <c r="B22" s="37">
        <v>10</v>
      </c>
      <c r="C22" s="42" t="s">
        <v>140</v>
      </c>
      <c r="D22" s="39">
        <f>(D11*D10+E11*E10+F11*F10)/(D13*D10+E13*E10+F13*F10)</f>
        <v>1.161703826497251</v>
      </c>
      <c r="E22" s="84"/>
      <c r="F22" s="40" t="str">
        <f>IF(D22&gt;=1.1,"CUMPLE","NO CUMPLE")</f>
        <v>CUMPLE</v>
      </c>
    </row>
    <row r="23" spans="2:6" ht="15.95" customHeight="1">
      <c r="B23" s="37">
        <v>11</v>
      </c>
      <c r="C23" s="42" t="s">
        <v>101</v>
      </c>
      <c r="D23" s="186">
        <f>(D14*D10+F14*F10+E14*E10)/(D12*D10+F12*F10+E12*E10)</f>
        <v>0.80117722872801378</v>
      </c>
      <c r="E23" s="85"/>
      <c r="F23" s="40" t="str">
        <f>IF(D23&lt;=70%,"CUMPLE","NO CUMPLE")</f>
        <v>NO CUMPLE</v>
      </c>
    </row>
    <row r="24" spans="2:6" ht="15.95" customHeight="1">
      <c r="B24" s="123">
        <v>12</v>
      </c>
      <c r="C24" s="124" t="s">
        <v>91</v>
      </c>
      <c r="D24" s="39">
        <f>D15+E15+F15</f>
        <v>9925854650</v>
      </c>
      <c r="E24" s="39"/>
      <c r="F24" s="40" t="str">
        <f>IF(D24&gt;=D17,"CUMPLE","NO CUMPLE")</f>
        <v>CUMPLE</v>
      </c>
    </row>
    <row r="25" spans="2:6" ht="15.95" customHeight="1">
      <c r="B25" s="123">
        <v>13</v>
      </c>
      <c r="C25" s="124" t="s">
        <v>38</v>
      </c>
      <c r="D25" s="39">
        <f>D16+E16+F16</f>
        <v>15273044146</v>
      </c>
      <c r="E25" s="39"/>
      <c r="F25" s="40" t="str">
        <f>IF(D25&gt;=D18,"CUMPLE","NO CUMPLE")</f>
        <v>CUMPLE</v>
      </c>
    </row>
    <row r="26" spans="2:6" ht="15.95" customHeight="1">
      <c r="B26" s="123">
        <v>14</v>
      </c>
      <c r="C26" s="124" t="s">
        <v>914</v>
      </c>
      <c r="D26" s="39">
        <v>3500000000</v>
      </c>
      <c r="E26" s="626"/>
      <c r="F26" s="627" t="str">
        <f>IF(D26&gt;=3500000000,"CUMPLE","NO CUMPLE")</f>
        <v>CUMPLE</v>
      </c>
    </row>
    <row r="27" spans="2:6" ht="22.5" customHeight="1" thickBot="1">
      <c r="B27" s="46"/>
      <c r="C27" s="47" t="s">
        <v>18</v>
      </c>
      <c r="D27" s="187"/>
      <c r="E27" s="188"/>
      <c r="F27" s="218" t="s">
        <v>62</v>
      </c>
    </row>
    <row r="29" spans="2:6">
      <c r="C29" s="24"/>
    </row>
    <row r="30" spans="2:6">
      <c r="C30" s="140"/>
      <c r="D30" s="141"/>
    </row>
    <row r="31" spans="2:6">
      <c r="C31" s="140"/>
      <c r="D31" s="141"/>
    </row>
    <row r="35" spans="6:6">
      <c r="F35" s="1"/>
    </row>
  </sheetData>
  <mergeCells count="1">
    <mergeCell ref="B5:F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3"/>
  <sheetViews>
    <sheetView zoomScale="90" zoomScaleNormal="90" zoomScaleSheetLayoutView="100" workbookViewId="0">
      <selection activeCell="E10" sqref="E10"/>
    </sheetView>
  </sheetViews>
  <sheetFormatPr baseColWidth="10" defaultRowHeight="12.75"/>
  <cols>
    <col min="1" max="1" width="2.7109375" customWidth="1"/>
    <col min="2" max="2" width="29" customWidth="1"/>
    <col min="3" max="3" width="36.85546875" customWidth="1"/>
    <col min="4" max="4" width="34.7109375" customWidth="1"/>
    <col min="5" max="5" width="37.42578125" customWidth="1"/>
    <col min="6" max="6" width="25.5703125" customWidth="1"/>
    <col min="7" max="7" width="17.85546875" bestFit="1" customWidth="1"/>
  </cols>
  <sheetData>
    <row r="1" spans="2:5" ht="8.25" customHeight="1"/>
    <row r="2" spans="2:5" ht="24.95" customHeight="1">
      <c r="B2" s="4" t="str">
        <f>HABILITACION!B2</f>
        <v>REPUBLICA DE COLOMBIA</v>
      </c>
      <c r="C2" s="4"/>
      <c r="D2" s="4"/>
      <c r="E2" s="4"/>
    </row>
    <row r="3" spans="2:5" ht="24.95" customHeight="1">
      <c r="B3" s="4" t="str">
        <f>HABILITACION!B3</f>
        <v>INSTITUTO COLOMBIANO PARA LA EVALUACIÓN DE LA EDUCACIÓN - ICFES</v>
      </c>
      <c r="C3" s="4"/>
      <c r="D3" s="4"/>
      <c r="E3" s="4"/>
    </row>
    <row r="4" spans="2:5" ht="24.95" customHeight="1">
      <c r="B4" s="277" t="str">
        <f>HABILITACION!B4</f>
        <v>CONVOCATORIA PUBLICA CP - 004 - 2013</v>
      </c>
      <c r="C4" s="4"/>
      <c r="D4" s="4"/>
      <c r="E4" s="4"/>
    </row>
    <row r="5" spans="2:5" ht="24.95" customHeight="1" thickBot="1">
      <c r="B5" s="716" t="str">
        <f>HABILITACION!B5</f>
        <v>ORGANIZACIÓN, ADMINISTRACIÓN Y EJECUCIÓN DE LA LOGÍSTICA, PARA LA APLICACIÓN DE PRUEBAS ICFES</v>
      </c>
      <c r="C5" s="716"/>
      <c r="D5" s="716"/>
      <c r="E5" s="716"/>
    </row>
    <row r="6" spans="2:5" ht="15.95" customHeight="1">
      <c r="B6" s="224" t="s">
        <v>36</v>
      </c>
      <c r="C6" s="5"/>
      <c r="D6" s="5"/>
      <c r="E6" s="2"/>
    </row>
    <row r="7" spans="2:5" ht="15.95" customHeight="1" thickBot="1">
      <c r="B7" s="6" t="s">
        <v>108</v>
      </c>
      <c r="C7" s="7"/>
      <c r="D7" s="7"/>
      <c r="E7" s="8"/>
    </row>
    <row r="8" spans="2:5" ht="23.25" customHeight="1" thickBot="1">
      <c r="B8" s="717" t="str">
        <f>HABILITACION!B8</f>
        <v>PROPONENTE: EFICACIA S.A.</v>
      </c>
      <c r="C8" s="718"/>
      <c r="D8" s="719"/>
      <c r="E8" s="180" t="str">
        <f>HABILITACION!E8</f>
        <v>PROPUESTA No.1</v>
      </c>
    </row>
    <row r="9" spans="2:5" ht="27" customHeight="1">
      <c r="B9" s="259" t="s">
        <v>109</v>
      </c>
      <c r="C9" s="260" t="s">
        <v>141</v>
      </c>
      <c r="D9" s="261" t="s">
        <v>110</v>
      </c>
      <c r="E9" s="262" t="s">
        <v>19</v>
      </c>
    </row>
    <row r="10" spans="2:5" ht="24" customHeight="1" thickBot="1">
      <c r="B10" s="265">
        <v>6500</v>
      </c>
      <c r="C10" s="266">
        <f>HABILITACION!E67</f>
        <v>280436.96999999997</v>
      </c>
      <c r="D10" s="267">
        <f>C10-B10</f>
        <v>273936.96999999997</v>
      </c>
      <c r="E10" s="268" t="str">
        <f>IF(D10&gt;=B10,"CUMPLE","NO CUMPLE")</f>
        <v>CUMPLE</v>
      </c>
    </row>
    <row r="11" spans="2:5" ht="5.25" customHeight="1">
      <c r="C11" s="140"/>
      <c r="D11" s="141"/>
      <c r="E11" s="1"/>
    </row>
    <row r="12" spans="2:5" ht="6" customHeight="1"/>
    <row r="13" spans="2:5" ht="24.75" customHeight="1">
      <c r="D13" s="263" t="s">
        <v>18</v>
      </c>
      <c r="E13" s="264" t="s">
        <v>62</v>
      </c>
    </row>
  </sheetData>
  <mergeCells count="2">
    <mergeCell ref="B5:E5"/>
    <mergeCell ref="B8:D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37"/>
  <sheetViews>
    <sheetView topLeftCell="A17" zoomScale="60" zoomScaleNormal="60" workbookViewId="0">
      <selection activeCell="C36" sqref="C36"/>
    </sheetView>
  </sheetViews>
  <sheetFormatPr baseColWidth="10" defaultRowHeight="12.75"/>
  <cols>
    <col min="1" max="1" width="2.5703125" customWidth="1"/>
    <col min="2" max="2" width="99.28515625" customWidth="1"/>
    <col min="3" max="5" width="40.7109375" customWidth="1"/>
    <col min="6" max="6" width="36.5703125" customWidth="1"/>
  </cols>
  <sheetData>
    <row r="1" spans="2:6" ht="16.5" customHeight="1">
      <c r="B1" s="94"/>
      <c r="C1" s="94"/>
      <c r="D1" s="94"/>
      <c r="E1" s="94"/>
      <c r="F1" s="94"/>
    </row>
    <row r="2" spans="2:6" ht="24.95" customHeight="1">
      <c r="B2" s="730" t="str">
        <f>HABILITACION!B2</f>
        <v>REPUBLICA DE COLOMBIA</v>
      </c>
      <c r="C2" s="730"/>
      <c r="D2" s="730"/>
      <c r="E2" s="730"/>
      <c r="F2" s="730"/>
    </row>
    <row r="3" spans="2:6" ht="24.95" customHeight="1">
      <c r="B3" s="730" t="str">
        <f>HABILITACION!B3</f>
        <v>INSTITUTO COLOMBIANO PARA LA EVALUACIÓN DE LA EDUCACIÓN - ICFES</v>
      </c>
      <c r="C3" s="730"/>
      <c r="D3" s="730"/>
      <c r="E3" s="730"/>
      <c r="F3" s="730"/>
    </row>
    <row r="4" spans="2:6" ht="24.95" customHeight="1">
      <c r="B4" s="730" t="str">
        <f>HABILITACION!B4</f>
        <v>CONVOCATORIA PUBLICA CP - 004 - 2013</v>
      </c>
      <c r="C4" s="730"/>
      <c r="D4" s="730"/>
      <c r="E4" s="730"/>
      <c r="F4" s="730"/>
    </row>
    <row r="5" spans="2:6" ht="24.95" customHeight="1" thickBot="1">
      <c r="B5" s="731" t="str">
        <f>HABILITACION!B5</f>
        <v>ORGANIZACIÓN, ADMINISTRACIÓN Y EJECUCIÓN DE LA LOGÍSTICA, PARA LA APLICACIÓN DE PRUEBAS ICFES</v>
      </c>
      <c r="C5" s="731"/>
      <c r="D5" s="731"/>
      <c r="E5" s="731"/>
      <c r="F5" s="731"/>
    </row>
    <row r="6" spans="2:6" ht="18" customHeight="1">
      <c r="B6" s="734" t="s">
        <v>63</v>
      </c>
      <c r="C6" s="735"/>
      <c r="D6" s="735"/>
      <c r="E6" s="735"/>
      <c r="F6" s="736"/>
    </row>
    <row r="7" spans="2:6" ht="18" customHeight="1" thickBot="1">
      <c r="B7" s="737" t="s">
        <v>155</v>
      </c>
      <c r="C7" s="738"/>
      <c r="D7" s="738"/>
      <c r="E7" s="738"/>
      <c r="F7" s="739"/>
    </row>
    <row r="8" spans="2:6" ht="26.25" customHeight="1" thickBot="1">
      <c r="B8" s="732" t="str">
        <f>HABILITACION!B8</f>
        <v>PROPONENTE: EFICACIA S.A.</v>
      </c>
      <c r="C8" s="733"/>
      <c r="D8" s="733"/>
      <c r="E8" s="733"/>
      <c r="F8" s="108" t="str">
        <f>HABILITACION!E8</f>
        <v>PROPUESTA No.1</v>
      </c>
    </row>
    <row r="9" spans="2:6" s="250" customFormat="1" ht="10.5" customHeight="1" thickBot="1">
      <c r="B9" s="249"/>
      <c r="C9" s="249"/>
      <c r="D9" s="249"/>
      <c r="E9" s="249"/>
      <c r="F9" s="269"/>
    </row>
    <row r="10" spans="2:6" s="250" customFormat="1" ht="26.25" customHeight="1" thickBot="1">
      <c r="B10" s="290" t="s">
        <v>116</v>
      </c>
      <c r="C10" s="249"/>
      <c r="D10" s="249"/>
      <c r="E10" s="249"/>
      <c r="F10" s="270"/>
    </row>
    <row r="11" spans="2:6" s="250" customFormat="1" ht="36.75" customHeight="1">
      <c r="B11" s="728" t="s">
        <v>223</v>
      </c>
      <c r="C11" s="729"/>
      <c r="D11" s="725"/>
      <c r="E11" s="249"/>
      <c r="F11" s="270"/>
    </row>
    <row r="12" spans="2:6" s="250" customFormat="1" ht="26.1" customHeight="1">
      <c r="B12" s="318" t="s">
        <v>151</v>
      </c>
      <c r="C12" s="319" t="s">
        <v>819</v>
      </c>
      <c r="D12" s="726"/>
      <c r="E12" s="249"/>
      <c r="F12" s="270"/>
    </row>
    <row r="13" spans="2:6" s="250" customFormat="1" ht="26.1" customHeight="1">
      <c r="B13" s="251" t="s">
        <v>720</v>
      </c>
      <c r="C13" s="255">
        <v>41354</v>
      </c>
      <c r="D13" s="727"/>
      <c r="E13" s="249"/>
      <c r="F13" s="270"/>
    </row>
    <row r="14" spans="2:6" s="250" customFormat="1" ht="26.1" customHeight="1">
      <c r="B14" s="251" t="s">
        <v>719</v>
      </c>
      <c r="C14" s="255">
        <v>33462</v>
      </c>
      <c r="D14" s="727"/>
      <c r="E14" s="249"/>
      <c r="F14" s="270"/>
    </row>
    <row r="15" spans="2:6" s="250" customFormat="1" ht="26.1" customHeight="1">
      <c r="B15" s="251" t="s">
        <v>142</v>
      </c>
      <c r="C15" s="300" t="s">
        <v>16</v>
      </c>
      <c r="D15" s="253" t="s">
        <v>17</v>
      </c>
      <c r="E15" s="258"/>
      <c r="F15" s="270"/>
    </row>
    <row r="16" spans="2:6" s="250" customFormat="1" ht="26.1" customHeight="1" thickBot="1">
      <c r="B16" s="252" t="s">
        <v>925</v>
      </c>
      <c r="C16" s="256">
        <f>(C13-C14)/365</f>
        <v>21.621917808219177</v>
      </c>
      <c r="D16" s="254" t="str">
        <f>IF(C16&gt;=5,"CUMPLE","NO CUMPLE")</f>
        <v>CUMPLE</v>
      </c>
      <c r="E16" s="249"/>
      <c r="F16" s="270"/>
    </row>
    <row r="17" spans="2:6" s="250" customFormat="1" ht="8.25" customHeight="1" thickBot="1">
      <c r="B17" s="249"/>
      <c r="C17" s="249"/>
      <c r="D17" s="249"/>
      <c r="E17" s="249"/>
      <c r="F17" s="270"/>
    </row>
    <row r="18" spans="2:6" s="250" customFormat="1" ht="26.25" customHeight="1" thickBot="1">
      <c r="B18" s="291" t="s">
        <v>103</v>
      </c>
      <c r="C18" s="249"/>
      <c r="D18" s="249"/>
      <c r="E18" s="249"/>
      <c r="F18" s="270"/>
    </row>
    <row r="19" spans="2:6" ht="9" customHeight="1" thickBot="1">
      <c r="B19" s="246"/>
      <c r="C19" s="247"/>
      <c r="D19" s="247"/>
      <c r="E19" s="247"/>
      <c r="F19" s="248"/>
    </row>
    <row r="20" spans="2:6" ht="27" customHeight="1">
      <c r="B20" s="723" t="s">
        <v>73</v>
      </c>
      <c r="C20" s="722" t="s">
        <v>103</v>
      </c>
      <c r="D20" s="722"/>
      <c r="E20" s="722"/>
      <c r="F20" s="720" t="s">
        <v>19</v>
      </c>
    </row>
    <row r="21" spans="2:6" ht="27.75" customHeight="1" thickBot="1">
      <c r="B21" s="724"/>
      <c r="C21" s="142" t="s">
        <v>74</v>
      </c>
      <c r="D21" s="142" t="s">
        <v>75</v>
      </c>
      <c r="E21" s="142" t="s">
        <v>76</v>
      </c>
      <c r="F21" s="721"/>
    </row>
    <row r="22" spans="2:6" ht="9" customHeight="1" thickBot="1">
      <c r="B22" s="219"/>
      <c r="C22" s="125"/>
      <c r="D22" s="125"/>
      <c r="E22" s="125"/>
      <c r="F22" s="220"/>
    </row>
    <row r="23" spans="2:6" ht="30" customHeight="1">
      <c r="B23" s="225" t="s">
        <v>79</v>
      </c>
      <c r="C23" s="190"/>
      <c r="D23" s="126"/>
      <c r="E23" s="257" t="s">
        <v>107</v>
      </c>
      <c r="F23" s="222"/>
    </row>
    <row r="24" spans="2:6" ht="36.75" customHeight="1">
      <c r="B24" s="226" t="s">
        <v>88</v>
      </c>
      <c r="C24" s="143" t="s">
        <v>819</v>
      </c>
      <c r="D24" s="143" t="s">
        <v>890</v>
      </c>
      <c r="E24" s="143" t="s">
        <v>819</v>
      </c>
      <c r="F24" s="223"/>
    </row>
    <row r="25" spans="2:6" ht="211.5" customHeight="1">
      <c r="B25" s="633" t="s">
        <v>49</v>
      </c>
      <c r="C25" s="146" t="s">
        <v>888</v>
      </c>
      <c r="D25" s="146" t="s">
        <v>926</v>
      </c>
      <c r="E25" s="146" t="s">
        <v>892</v>
      </c>
      <c r="F25" s="223"/>
    </row>
    <row r="26" spans="2:6" ht="46.5">
      <c r="B26" s="228" t="s">
        <v>225</v>
      </c>
      <c r="C26" s="293" t="s">
        <v>16</v>
      </c>
      <c r="D26" s="293" t="s">
        <v>16</v>
      </c>
      <c r="E26" s="293" t="s">
        <v>16</v>
      </c>
      <c r="F26" s="223"/>
    </row>
    <row r="27" spans="2:6" ht="36.950000000000003" customHeight="1">
      <c r="B27" s="633" t="s">
        <v>48</v>
      </c>
      <c r="C27" s="643" t="s">
        <v>929</v>
      </c>
      <c r="D27" s="143" t="s">
        <v>889</v>
      </c>
      <c r="E27" s="643" t="s">
        <v>891</v>
      </c>
      <c r="F27" s="223"/>
    </row>
    <row r="28" spans="2:6" ht="36.950000000000003" customHeight="1">
      <c r="B28" s="227" t="s">
        <v>77</v>
      </c>
      <c r="C28" s="145">
        <v>39479</v>
      </c>
      <c r="D28" s="145">
        <v>40695</v>
      </c>
      <c r="E28" s="145">
        <v>40210</v>
      </c>
      <c r="F28" s="223"/>
    </row>
    <row r="29" spans="2:6" ht="36.950000000000003" customHeight="1">
      <c r="B29" s="227" t="s">
        <v>143</v>
      </c>
      <c r="C29" s="150" t="s">
        <v>16</v>
      </c>
      <c r="D29" s="150" t="s">
        <v>16</v>
      </c>
      <c r="E29" s="150" t="s">
        <v>16</v>
      </c>
      <c r="F29" s="292"/>
    </row>
    <row r="30" spans="2:6" ht="36.950000000000003" customHeight="1">
      <c r="B30" s="227" t="s">
        <v>78</v>
      </c>
      <c r="C30" s="145" t="s">
        <v>931</v>
      </c>
      <c r="D30" s="145">
        <v>41351</v>
      </c>
      <c r="E30" s="145">
        <v>40575</v>
      </c>
      <c r="F30" s="223"/>
    </row>
    <row r="31" spans="2:6" ht="36.950000000000003" customHeight="1">
      <c r="B31" s="227" t="s">
        <v>147</v>
      </c>
      <c r="C31" s="299">
        <v>1</v>
      </c>
      <c r="D31" s="299">
        <v>1</v>
      </c>
      <c r="E31" s="299">
        <v>1</v>
      </c>
      <c r="F31" s="294"/>
    </row>
    <row r="32" spans="2:6" ht="36.950000000000003" customHeight="1">
      <c r="B32" s="227" t="s">
        <v>145</v>
      </c>
      <c r="C32" s="296">
        <v>12600000000</v>
      </c>
      <c r="D32" s="296">
        <v>72000000000</v>
      </c>
      <c r="E32" s="296">
        <v>626154149</v>
      </c>
      <c r="F32" s="294"/>
    </row>
    <row r="33" spans="2:6" ht="36.950000000000003" customHeight="1">
      <c r="B33" s="227" t="s">
        <v>146</v>
      </c>
      <c r="C33" s="296">
        <f>C32*C31</f>
        <v>12600000000</v>
      </c>
      <c r="D33" s="296">
        <f>D32*D31</f>
        <v>72000000000</v>
      </c>
      <c r="E33" s="296">
        <f>E32*E31</f>
        <v>626154149</v>
      </c>
      <c r="F33" s="294"/>
    </row>
    <row r="34" spans="2:6" ht="36.950000000000003" customHeight="1">
      <c r="B34" s="227" t="s">
        <v>144</v>
      </c>
      <c r="C34" s="296">
        <f>C33/461500</f>
        <v>27302.275189599135</v>
      </c>
      <c r="D34" s="296">
        <f>D33/535600</f>
        <v>134428.6781179985</v>
      </c>
      <c r="E34" s="296">
        <f>E33/515000</f>
        <v>1215.8332990291262</v>
      </c>
      <c r="F34" s="294"/>
    </row>
    <row r="35" spans="2:6" ht="36.950000000000003" customHeight="1">
      <c r="B35" s="227" t="s">
        <v>224</v>
      </c>
      <c r="C35" s="297">
        <v>0</v>
      </c>
      <c r="D35" s="297">
        <v>0</v>
      </c>
      <c r="E35" s="297">
        <f>D35+E34</f>
        <v>1215.8332990291262</v>
      </c>
      <c r="F35" s="294"/>
    </row>
    <row r="36" spans="2:6" ht="89.45" customHeight="1" thickBot="1">
      <c r="B36" s="644" t="s">
        <v>930</v>
      </c>
      <c r="C36" s="645" t="s">
        <v>932</v>
      </c>
      <c r="D36" s="647" t="s">
        <v>933</v>
      </c>
      <c r="E36" s="221"/>
      <c r="F36" s="298"/>
    </row>
    <row r="37" spans="2:6" s="13" customFormat="1" ht="54.6" customHeight="1" thickBot="1">
      <c r="B37" s="646" t="s">
        <v>927</v>
      </c>
      <c r="C37" s="647" t="s">
        <v>895</v>
      </c>
      <c r="D37" s="648" t="s">
        <v>895</v>
      </c>
      <c r="E37" s="648" t="s">
        <v>17</v>
      </c>
      <c r="F37" s="649" t="str">
        <f>IF(E35&gt;=6500,"HABILITADO","NO HABILITADO")</f>
        <v>NO HABILITADO</v>
      </c>
    </row>
  </sheetData>
  <mergeCells count="12">
    <mergeCell ref="B2:F2"/>
    <mergeCell ref="B3:F3"/>
    <mergeCell ref="B4:F4"/>
    <mergeCell ref="B5:F5"/>
    <mergeCell ref="B8:E8"/>
    <mergeCell ref="B6:F6"/>
    <mergeCell ref="B7:F7"/>
    <mergeCell ref="F20:F21"/>
    <mergeCell ref="C20:E20"/>
    <mergeCell ref="B20:B21"/>
    <mergeCell ref="D11:D14"/>
    <mergeCell ref="B11:C11"/>
  </mergeCells>
  <phoneticPr fontId="0" type="noConversion"/>
  <printOptions horizontalCentered="1" verticalCentered="1"/>
  <pageMargins left="0.78740157480314965" right="0.78740157480314965" top="0.27559055118110237" bottom="0.55118110236220474" header="0.15748031496062992" footer="0.51181102362204722"/>
  <pageSetup scale="34" orientation="landscape" blackAndWhite="1" horizontalDpi="300" verticalDpi="300" r:id="rId1"/>
  <headerFooter alignWithMargins="0">
    <oddHeader>&amp;A</oddHeader>
  </headerFooter>
  <ignoredErrors>
    <ignoredError sqref="E2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6"/>
  <sheetViews>
    <sheetView topLeftCell="B14" zoomScale="66" zoomScaleNormal="66" workbookViewId="0">
      <selection activeCell="F25" sqref="F25"/>
    </sheetView>
  </sheetViews>
  <sheetFormatPr baseColWidth="10" defaultRowHeight="12.75"/>
  <cols>
    <col min="1" max="1" width="2.5703125" style="401" customWidth="1"/>
    <col min="2" max="2" width="94.5703125" style="401" customWidth="1"/>
    <col min="3" max="6" width="30.7109375" style="401" customWidth="1"/>
    <col min="7" max="256" width="11.42578125" style="401"/>
    <col min="257" max="257" width="2.5703125" style="401" customWidth="1"/>
    <col min="258" max="258" width="94.5703125" style="401" customWidth="1"/>
    <col min="259" max="262" width="30.7109375" style="401" customWidth="1"/>
    <col min="263" max="512" width="11.42578125" style="401"/>
    <col min="513" max="513" width="2.5703125" style="401" customWidth="1"/>
    <col min="514" max="514" width="94.5703125" style="401" customWidth="1"/>
    <col min="515" max="518" width="30.7109375" style="401" customWidth="1"/>
    <col min="519" max="768" width="11.42578125" style="401"/>
    <col min="769" max="769" width="2.5703125" style="401" customWidth="1"/>
    <col min="770" max="770" width="94.5703125" style="401" customWidth="1"/>
    <col min="771" max="774" width="30.7109375" style="401" customWidth="1"/>
    <col min="775" max="1024" width="11.42578125" style="401"/>
    <col min="1025" max="1025" width="2.5703125" style="401" customWidth="1"/>
    <col min="1026" max="1026" width="94.5703125" style="401" customWidth="1"/>
    <col min="1027" max="1030" width="30.7109375" style="401" customWidth="1"/>
    <col min="1031" max="1280" width="11.42578125" style="401"/>
    <col min="1281" max="1281" width="2.5703125" style="401" customWidth="1"/>
    <col min="1282" max="1282" width="94.5703125" style="401" customWidth="1"/>
    <col min="1283" max="1286" width="30.7109375" style="401" customWidth="1"/>
    <col min="1287" max="1536" width="11.42578125" style="401"/>
    <col min="1537" max="1537" width="2.5703125" style="401" customWidth="1"/>
    <col min="1538" max="1538" width="94.5703125" style="401" customWidth="1"/>
    <col min="1539" max="1542" width="30.7109375" style="401" customWidth="1"/>
    <col min="1543" max="1792" width="11.42578125" style="401"/>
    <col min="1793" max="1793" width="2.5703125" style="401" customWidth="1"/>
    <col min="1794" max="1794" width="94.5703125" style="401" customWidth="1"/>
    <col min="1795" max="1798" width="30.7109375" style="401" customWidth="1"/>
    <col min="1799" max="2048" width="11.42578125" style="401"/>
    <col min="2049" max="2049" width="2.5703125" style="401" customWidth="1"/>
    <col min="2050" max="2050" width="94.5703125" style="401" customWidth="1"/>
    <col min="2051" max="2054" width="30.7109375" style="401" customWidth="1"/>
    <col min="2055" max="2304" width="11.42578125" style="401"/>
    <col min="2305" max="2305" width="2.5703125" style="401" customWidth="1"/>
    <col min="2306" max="2306" width="94.5703125" style="401" customWidth="1"/>
    <col min="2307" max="2310" width="30.7109375" style="401" customWidth="1"/>
    <col min="2311" max="2560" width="11.42578125" style="401"/>
    <col min="2561" max="2561" width="2.5703125" style="401" customWidth="1"/>
    <col min="2562" max="2562" width="94.5703125" style="401" customWidth="1"/>
    <col min="2563" max="2566" width="30.7109375" style="401" customWidth="1"/>
    <col min="2567" max="2816" width="11.42578125" style="401"/>
    <col min="2817" max="2817" width="2.5703125" style="401" customWidth="1"/>
    <col min="2818" max="2818" width="94.5703125" style="401" customWidth="1"/>
    <col min="2819" max="2822" width="30.7109375" style="401" customWidth="1"/>
    <col min="2823" max="3072" width="11.42578125" style="401"/>
    <col min="3073" max="3073" width="2.5703125" style="401" customWidth="1"/>
    <col min="3074" max="3074" width="94.5703125" style="401" customWidth="1"/>
    <col min="3075" max="3078" width="30.7109375" style="401" customWidth="1"/>
    <col min="3079" max="3328" width="11.42578125" style="401"/>
    <col min="3329" max="3329" width="2.5703125" style="401" customWidth="1"/>
    <col min="3330" max="3330" width="94.5703125" style="401" customWidth="1"/>
    <col min="3331" max="3334" width="30.7109375" style="401" customWidth="1"/>
    <col min="3335" max="3584" width="11.42578125" style="401"/>
    <col min="3585" max="3585" width="2.5703125" style="401" customWidth="1"/>
    <col min="3586" max="3586" width="94.5703125" style="401" customWidth="1"/>
    <col min="3587" max="3590" width="30.7109375" style="401" customWidth="1"/>
    <col min="3591" max="3840" width="11.42578125" style="401"/>
    <col min="3841" max="3841" width="2.5703125" style="401" customWidth="1"/>
    <col min="3842" max="3842" width="94.5703125" style="401" customWidth="1"/>
    <col min="3843" max="3846" width="30.7109375" style="401" customWidth="1"/>
    <col min="3847" max="4096" width="11.42578125" style="401"/>
    <col min="4097" max="4097" width="2.5703125" style="401" customWidth="1"/>
    <col min="4098" max="4098" width="94.5703125" style="401" customWidth="1"/>
    <col min="4099" max="4102" width="30.7109375" style="401" customWidth="1"/>
    <col min="4103" max="4352" width="11.42578125" style="401"/>
    <col min="4353" max="4353" width="2.5703125" style="401" customWidth="1"/>
    <col min="4354" max="4354" width="94.5703125" style="401" customWidth="1"/>
    <col min="4355" max="4358" width="30.7109375" style="401" customWidth="1"/>
    <col min="4359" max="4608" width="11.42578125" style="401"/>
    <col min="4609" max="4609" width="2.5703125" style="401" customWidth="1"/>
    <col min="4610" max="4610" width="94.5703125" style="401" customWidth="1"/>
    <col min="4611" max="4614" width="30.7109375" style="401" customWidth="1"/>
    <col min="4615" max="4864" width="11.42578125" style="401"/>
    <col min="4865" max="4865" width="2.5703125" style="401" customWidth="1"/>
    <col min="4866" max="4866" width="94.5703125" style="401" customWidth="1"/>
    <col min="4867" max="4870" width="30.7109375" style="401" customWidth="1"/>
    <col min="4871" max="5120" width="11.42578125" style="401"/>
    <col min="5121" max="5121" width="2.5703125" style="401" customWidth="1"/>
    <col min="5122" max="5122" width="94.5703125" style="401" customWidth="1"/>
    <col min="5123" max="5126" width="30.7109375" style="401" customWidth="1"/>
    <col min="5127" max="5376" width="11.42578125" style="401"/>
    <col min="5377" max="5377" width="2.5703125" style="401" customWidth="1"/>
    <col min="5378" max="5378" width="94.5703125" style="401" customWidth="1"/>
    <col min="5379" max="5382" width="30.7109375" style="401" customWidth="1"/>
    <col min="5383" max="5632" width="11.42578125" style="401"/>
    <col min="5633" max="5633" width="2.5703125" style="401" customWidth="1"/>
    <col min="5634" max="5634" width="94.5703125" style="401" customWidth="1"/>
    <col min="5635" max="5638" width="30.7109375" style="401" customWidth="1"/>
    <col min="5639" max="5888" width="11.42578125" style="401"/>
    <col min="5889" max="5889" width="2.5703125" style="401" customWidth="1"/>
    <col min="5890" max="5890" width="94.5703125" style="401" customWidth="1"/>
    <col min="5891" max="5894" width="30.7109375" style="401" customWidth="1"/>
    <col min="5895" max="6144" width="11.42578125" style="401"/>
    <col min="6145" max="6145" width="2.5703125" style="401" customWidth="1"/>
    <col min="6146" max="6146" width="94.5703125" style="401" customWidth="1"/>
    <col min="6147" max="6150" width="30.7109375" style="401" customWidth="1"/>
    <col min="6151" max="6400" width="11.42578125" style="401"/>
    <col min="6401" max="6401" width="2.5703125" style="401" customWidth="1"/>
    <col min="6402" max="6402" width="94.5703125" style="401" customWidth="1"/>
    <col min="6403" max="6406" width="30.7109375" style="401" customWidth="1"/>
    <col min="6407" max="6656" width="11.42578125" style="401"/>
    <col min="6657" max="6657" width="2.5703125" style="401" customWidth="1"/>
    <col min="6658" max="6658" width="94.5703125" style="401" customWidth="1"/>
    <col min="6659" max="6662" width="30.7109375" style="401" customWidth="1"/>
    <col min="6663" max="6912" width="11.42578125" style="401"/>
    <col min="6913" max="6913" width="2.5703125" style="401" customWidth="1"/>
    <col min="6914" max="6914" width="94.5703125" style="401" customWidth="1"/>
    <col min="6915" max="6918" width="30.7109375" style="401" customWidth="1"/>
    <col min="6919" max="7168" width="11.42578125" style="401"/>
    <col min="7169" max="7169" width="2.5703125" style="401" customWidth="1"/>
    <col min="7170" max="7170" width="94.5703125" style="401" customWidth="1"/>
    <col min="7171" max="7174" width="30.7109375" style="401" customWidth="1"/>
    <col min="7175" max="7424" width="11.42578125" style="401"/>
    <col min="7425" max="7425" width="2.5703125" style="401" customWidth="1"/>
    <col min="7426" max="7426" width="94.5703125" style="401" customWidth="1"/>
    <col min="7427" max="7430" width="30.7109375" style="401" customWidth="1"/>
    <col min="7431" max="7680" width="11.42578125" style="401"/>
    <col min="7681" max="7681" width="2.5703125" style="401" customWidth="1"/>
    <col min="7682" max="7682" width="94.5703125" style="401" customWidth="1"/>
    <col min="7683" max="7686" width="30.7109375" style="401" customWidth="1"/>
    <col min="7687" max="7936" width="11.42578125" style="401"/>
    <col min="7937" max="7937" width="2.5703125" style="401" customWidth="1"/>
    <col min="7938" max="7938" width="94.5703125" style="401" customWidth="1"/>
    <col min="7939" max="7942" width="30.7109375" style="401" customWidth="1"/>
    <col min="7943" max="8192" width="11.42578125" style="401"/>
    <col min="8193" max="8193" width="2.5703125" style="401" customWidth="1"/>
    <col min="8194" max="8194" width="94.5703125" style="401" customWidth="1"/>
    <col min="8195" max="8198" width="30.7109375" style="401" customWidth="1"/>
    <col min="8199" max="8448" width="11.42578125" style="401"/>
    <col min="8449" max="8449" width="2.5703125" style="401" customWidth="1"/>
    <col min="8450" max="8450" width="94.5703125" style="401" customWidth="1"/>
    <col min="8451" max="8454" width="30.7109375" style="401" customWidth="1"/>
    <col min="8455" max="8704" width="11.42578125" style="401"/>
    <col min="8705" max="8705" width="2.5703125" style="401" customWidth="1"/>
    <col min="8706" max="8706" width="94.5703125" style="401" customWidth="1"/>
    <col min="8707" max="8710" width="30.7109375" style="401" customWidth="1"/>
    <col min="8711" max="8960" width="11.42578125" style="401"/>
    <col min="8961" max="8961" width="2.5703125" style="401" customWidth="1"/>
    <col min="8962" max="8962" width="94.5703125" style="401" customWidth="1"/>
    <col min="8963" max="8966" width="30.7109375" style="401" customWidth="1"/>
    <col min="8967" max="9216" width="11.42578125" style="401"/>
    <col min="9217" max="9217" width="2.5703125" style="401" customWidth="1"/>
    <col min="9218" max="9218" width="94.5703125" style="401" customWidth="1"/>
    <col min="9219" max="9222" width="30.7109375" style="401" customWidth="1"/>
    <col min="9223" max="9472" width="11.42578125" style="401"/>
    <col min="9473" max="9473" width="2.5703125" style="401" customWidth="1"/>
    <col min="9474" max="9474" width="94.5703125" style="401" customWidth="1"/>
    <col min="9475" max="9478" width="30.7109375" style="401" customWidth="1"/>
    <col min="9479" max="9728" width="11.42578125" style="401"/>
    <col min="9729" max="9729" width="2.5703125" style="401" customWidth="1"/>
    <col min="9730" max="9730" width="94.5703125" style="401" customWidth="1"/>
    <col min="9731" max="9734" width="30.7109375" style="401" customWidth="1"/>
    <col min="9735" max="9984" width="11.42578125" style="401"/>
    <col min="9985" max="9985" width="2.5703125" style="401" customWidth="1"/>
    <col min="9986" max="9986" width="94.5703125" style="401" customWidth="1"/>
    <col min="9987" max="9990" width="30.7109375" style="401" customWidth="1"/>
    <col min="9991" max="10240" width="11.42578125" style="401"/>
    <col min="10241" max="10241" width="2.5703125" style="401" customWidth="1"/>
    <col min="10242" max="10242" width="94.5703125" style="401" customWidth="1"/>
    <col min="10243" max="10246" width="30.7109375" style="401" customWidth="1"/>
    <col min="10247" max="10496" width="11.42578125" style="401"/>
    <col min="10497" max="10497" width="2.5703125" style="401" customWidth="1"/>
    <col min="10498" max="10498" width="94.5703125" style="401" customWidth="1"/>
    <col min="10499" max="10502" width="30.7109375" style="401" customWidth="1"/>
    <col min="10503" max="10752" width="11.42578125" style="401"/>
    <col min="10753" max="10753" width="2.5703125" style="401" customWidth="1"/>
    <col min="10754" max="10754" width="94.5703125" style="401" customWidth="1"/>
    <col min="10755" max="10758" width="30.7109375" style="401" customWidth="1"/>
    <col min="10759" max="11008" width="11.42578125" style="401"/>
    <col min="11009" max="11009" width="2.5703125" style="401" customWidth="1"/>
    <col min="11010" max="11010" width="94.5703125" style="401" customWidth="1"/>
    <col min="11011" max="11014" width="30.7109375" style="401" customWidth="1"/>
    <col min="11015" max="11264" width="11.42578125" style="401"/>
    <col min="11265" max="11265" width="2.5703125" style="401" customWidth="1"/>
    <col min="11266" max="11266" width="94.5703125" style="401" customWidth="1"/>
    <col min="11267" max="11270" width="30.7109375" style="401" customWidth="1"/>
    <col min="11271" max="11520" width="11.42578125" style="401"/>
    <col min="11521" max="11521" width="2.5703125" style="401" customWidth="1"/>
    <col min="11522" max="11522" width="94.5703125" style="401" customWidth="1"/>
    <col min="11523" max="11526" width="30.7109375" style="401" customWidth="1"/>
    <col min="11527" max="11776" width="11.42578125" style="401"/>
    <col min="11777" max="11777" width="2.5703125" style="401" customWidth="1"/>
    <col min="11778" max="11778" width="94.5703125" style="401" customWidth="1"/>
    <col min="11779" max="11782" width="30.7109375" style="401" customWidth="1"/>
    <col min="11783" max="12032" width="11.42578125" style="401"/>
    <col min="12033" max="12033" width="2.5703125" style="401" customWidth="1"/>
    <col min="12034" max="12034" width="94.5703125" style="401" customWidth="1"/>
    <col min="12035" max="12038" width="30.7109375" style="401" customWidth="1"/>
    <col min="12039" max="12288" width="11.42578125" style="401"/>
    <col min="12289" max="12289" width="2.5703125" style="401" customWidth="1"/>
    <col min="12290" max="12290" width="94.5703125" style="401" customWidth="1"/>
    <col min="12291" max="12294" width="30.7109375" style="401" customWidth="1"/>
    <col min="12295" max="12544" width="11.42578125" style="401"/>
    <col min="12545" max="12545" width="2.5703125" style="401" customWidth="1"/>
    <col min="12546" max="12546" width="94.5703125" style="401" customWidth="1"/>
    <col min="12547" max="12550" width="30.7109375" style="401" customWidth="1"/>
    <col min="12551" max="12800" width="11.42578125" style="401"/>
    <col min="12801" max="12801" width="2.5703125" style="401" customWidth="1"/>
    <col min="12802" max="12802" width="94.5703125" style="401" customWidth="1"/>
    <col min="12803" max="12806" width="30.7109375" style="401" customWidth="1"/>
    <col min="12807" max="13056" width="11.42578125" style="401"/>
    <col min="13057" max="13057" width="2.5703125" style="401" customWidth="1"/>
    <col min="13058" max="13058" width="94.5703125" style="401" customWidth="1"/>
    <col min="13059" max="13062" width="30.7109375" style="401" customWidth="1"/>
    <col min="13063" max="13312" width="11.42578125" style="401"/>
    <col min="13313" max="13313" width="2.5703125" style="401" customWidth="1"/>
    <col min="13314" max="13314" width="94.5703125" style="401" customWidth="1"/>
    <col min="13315" max="13318" width="30.7109375" style="401" customWidth="1"/>
    <col min="13319" max="13568" width="11.42578125" style="401"/>
    <col min="13569" max="13569" width="2.5703125" style="401" customWidth="1"/>
    <col min="13570" max="13570" width="94.5703125" style="401" customWidth="1"/>
    <col min="13571" max="13574" width="30.7109375" style="401" customWidth="1"/>
    <col min="13575" max="13824" width="11.42578125" style="401"/>
    <col min="13825" max="13825" width="2.5703125" style="401" customWidth="1"/>
    <col min="13826" max="13826" width="94.5703125" style="401" customWidth="1"/>
    <col min="13827" max="13830" width="30.7109375" style="401" customWidth="1"/>
    <col min="13831" max="14080" width="11.42578125" style="401"/>
    <col min="14081" max="14081" width="2.5703125" style="401" customWidth="1"/>
    <col min="14082" max="14082" width="94.5703125" style="401" customWidth="1"/>
    <col min="14083" max="14086" width="30.7109375" style="401" customWidth="1"/>
    <col min="14087" max="14336" width="11.42578125" style="401"/>
    <col min="14337" max="14337" width="2.5703125" style="401" customWidth="1"/>
    <col min="14338" max="14338" width="94.5703125" style="401" customWidth="1"/>
    <col min="14339" max="14342" width="30.7109375" style="401" customWidth="1"/>
    <col min="14343" max="14592" width="11.42578125" style="401"/>
    <col min="14593" max="14593" width="2.5703125" style="401" customWidth="1"/>
    <col min="14594" max="14594" width="94.5703125" style="401" customWidth="1"/>
    <col min="14595" max="14598" width="30.7109375" style="401" customWidth="1"/>
    <col min="14599" max="14848" width="11.42578125" style="401"/>
    <col min="14849" max="14849" width="2.5703125" style="401" customWidth="1"/>
    <col min="14850" max="14850" width="94.5703125" style="401" customWidth="1"/>
    <col min="14851" max="14854" width="30.7109375" style="401" customWidth="1"/>
    <col min="14855" max="15104" width="11.42578125" style="401"/>
    <col min="15105" max="15105" width="2.5703125" style="401" customWidth="1"/>
    <col min="15106" max="15106" width="94.5703125" style="401" customWidth="1"/>
    <col min="15107" max="15110" width="30.7109375" style="401" customWidth="1"/>
    <col min="15111" max="15360" width="11.42578125" style="401"/>
    <col min="15361" max="15361" width="2.5703125" style="401" customWidth="1"/>
    <col min="15362" max="15362" width="94.5703125" style="401" customWidth="1"/>
    <col min="15363" max="15366" width="30.7109375" style="401" customWidth="1"/>
    <col min="15367" max="15616" width="11.42578125" style="401"/>
    <col min="15617" max="15617" width="2.5703125" style="401" customWidth="1"/>
    <col min="15618" max="15618" width="94.5703125" style="401" customWidth="1"/>
    <col min="15619" max="15622" width="30.7109375" style="401" customWidth="1"/>
    <col min="15623" max="15872" width="11.42578125" style="401"/>
    <col min="15873" max="15873" width="2.5703125" style="401" customWidth="1"/>
    <col min="15874" max="15874" width="94.5703125" style="401" customWidth="1"/>
    <col min="15875" max="15878" width="30.7109375" style="401" customWidth="1"/>
    <col min="15879" max="16128" width="11.42578125" style="401"/>
    <col min="16129" max="16129" width="2.5703125" style="401" customWidth="1"/>
    <col min="16130" max="16130" width="94.5703125" style="401" customWidth="1"/>
    <col min="16131" max="16134" width="30.7109375" style="401" customWidth="1"/>
    <col min="16135" max="16384" width="11.42578125" style="401"/>
  </cols>
  <sheetData>
    <row r="1" spans="2:6" ht="16.5" customHeight="1">
      <c r="B1" s="595"/>
      <c r="C1" s="595"/>
      <c r="D1" s="595"/>
      <c r="E1" s="595"/>
      <c r="F1" s="595"/>
    </row>
    <row r="2" spans="2:6" ht="24.95" customHeight="1">
      <c r="B2" s="753" t="str">
        <f>[1]HABILITACION!B2</f>
        <v>REPUBLICA DE COLOMBIA</v>
      </c>
      <c r="C2" s="753"/>
      <c r="D2" s="753"/>
      <c r="E2" s="753"/>
      <c r="F2" s="753"/>
    </row>
    <row r="3" spans="2:6" ht="24.95" customHeight="1">
      <c r="B3" s="753" t="str">
        <f>[1]HABILITACION!B3</f>
        <v>INSTITUTO COLOMBIANO PARA LA EVALUACIÓN DE LA EDUCACIÓN - ICFES</v>
      </c>
      <c r="C3" s="753"/>
      <c r="D3" s="753"/>
      <c r="E3" s="753"/>
      <c r="F3" s="753"/>
    </row>
    <row r="4" spans="2:6" ht="24.95" customHeight="1">
      <c r="B4" s="753" t="str">
        <f>HABILITACION!B4</f>
        <v>CONVOCATORIA PUBLICA CP - 004 - 2013</v>
      </c>
      <c r="C4" s="753"/>
      <c r="D4" s="753"/>
      <c r="E4" s="753"/>
      <c r="F4" s="753"/>
    </row>
    <row r="5" spans="2:6" ht="24.95" customHeight="1" thickBot="1">
      <c r="B5" s="754" t="str">
        <f>[1]HABILITACION!B5</f>
        <v>ORGANIZACIÓN, ADMINISTRACIÓN Y EJECUCIÓN DE LA LOGÍSTICA, PARA LA APLICACIÓN DE PRUEBAS ICFES</v>
      </c>
      <c r="C5" s="754"/>
      <c r="D5" s="754"/>
      <c r="E5" s="754"/>
      <c r="F5" s="754"/>
    </row>
    <row r="6" spans="2:6" ht="18" customHeight="1">
      <c r="B6" s="755" t="s">
        <v>63</v>
      </c>
      <c r="C6" s="756"/>
      <c r="D6" s="756"/>
      <c r="E6" s="756"/>
      <c r="F6" s="757"/>
    </row>
    <row r="7" spans="2:6" ht="18" customHeight="1" thickBot="1">
      <c r="B7" s="750" t="s">
        <v>155</v>
      </c>
      <c r="C7" s="751"/>
      <c r="D7" s="751"/>
      <c r="E7" s="751"/>
      <c r="F7" s="752"/>
    </row>
    <row r="8" spans="2:6" ht="26.25" customHeight="1" thickBot="1">
      <c r="B8" s="743" t="str">
        <f>HABILITACION!B8</f>
        <v>PROPONENTE: EFICACIA S.A.</v>
      </c>
      <c r="C8" s="744"/>
      <c r="D8" s="744"/>
      <c r="E8" s="744"/>
      <c r="F8" s="596" t="str">
        <f>HABILITACION!E8</f>
        <v>PROPUESTA No.1</v>
      </c>
    </row>
    <row r="9" spans="2:6" s="599" customFormat="1" ht="10.5" customHeight="1">
      <c r="B9" s="597"/>
      <c r="C9" s="597"/>
      <c r="D9" s="597"/>
      <c r="E9" s="597"/>
      <c r="F9" s="598"/>
    </row>
    <row r="10" spans="2:6" s="599" customFormat="1" ht="8.25" customHeight="1" thickBot="1">
      <c r="B10" s="597"/>
      <c r="C10" s="597"/>
      <c r="D10" s="597"/>
      <c r="E10" s="597"/>
      <c r="F10" s="600"/>
    </row>
    <row r="11" spans="2:6" s="599" customFormat="1" ht="26.25" customHeight="1" thickBot="1">
      <c r="B11" s="601" t="s">
        <v>903</v>
      </c>
      <c r="C11" s="597"/>
      <c r="D11" s="597"/>
      <c r="E11" s="597"/>
      <c r="F11" s="600"/>
    </row>
    <row r="12" spans="2:6" ht="9" customHeight="1" thickBot="1">
      <c r="B12" s="602"/>
      <c r="C12" s="603"/>
      <c r="D12" s="603"/>
      <c r="E12" s="603"/>
      <c r="F12" s="604"/>
    </row>
    <row r="13" spans="2:6" ht="27" customHeight="1">
      <c r="B13" s="745" t="s">
        <v>73</v>
      </c>
      <c r="C13" s="747" t="s">
        <v>103</v>
      </c>
      <c r="D13" s="747"/>
      <c r="E13" s="747"/>
      <c r="F13" s="748" t="s">
        <v>19</v>
      </c>
    </row>
    <row r="14" spans="2:6" ht="27.75" customHeight="1" thickBot="1">
      <c r="B14" s="746"/>
      <c r="C14" s="605" t="s">
        <v>74</v>
      </c>
      <c r="D14" s="605" t="s">
        <v>75</v>
      </c>
      <c r="E14" s="605" t="s">
        <v>76</v>
      </c>
      <c r="F14" s="749"/>
    </row>
    <row r="15" spans="2:6" ht="9" customHeight="1" thickBot="1">
      <c r="B15" s="606"/>
      <c r="C15" s="607"/>
      <c r="D15" s="607"/>
      <c r="E15" s="607"/>
      <c r="F15" s="608"/>
    </row>
    <row r="16" spans="2:6" ht="30" customHeight="1">
      <c r="B16" s="609" t="s">
        <v>79</v>
      </c>
      <c r="C16" s="740" t="s">
        <v>956</v>
      </c>
      <c r="D16" s="741"/>
      <c r="E16" s="742"/>
      <c r="F16" s="610"/>
    </row>
    <row r="17" spans="2:6" ht="30" customHeight="1">
      <c r="B17" s="611" t="s">
        <v>88</v>
      </c>
      <c r="C17" s="612"/>
      <c r="D17" s="612"/>
      <c r="E17" s="612"/>
      <c r="F17" s="613"/>
    </row>
    <row r="18" spans="2:6" ht="30" customHeight="1">
      <c r="B18" s="614" t="s">
        <v>77</v>
      </c>
      <c r="C18" s="615"/>
      <c r="D18" s="615"/>
      <c r="E18" s="615"/>
      <c r="F18" s="613"/>
    </row>
    <row r="19" spans="2:6" ht="30" customHeight="1">
      <c r="B19" s="614" t="s">
        <v>904</v>
      </c>
      <c r="C19" s="616"/>
      <c r="D19" s="616"/>
      <c r="E19" s="616"/>
      <c r="F19" s="617"/>
    </row>
    <row r="20" spans="2:6" ht="30" customHeight="1">
      <c r="B20" s="614" t="s">
        <v>78</v>
      </c>
      <c r="C20" s="615"/>
      <c r="D20" s="615"/>
      <c r="E20" s="615"/>
      <c r="F20" s="613"/>
    </row>
    <row r="21" spans="2:6" ht="30" customHeight="1">
      <c r="B21" s="614" t="s">
        <v>147</v>
      </c>
      <c r="C21" s="618"/>
      <c r="D21" s="618"/>
      <c r="E21" s="618"/>
      <c r="F21" s="619"/>
    </row>
    <row r="22" spans="2:6" ht="30" customHeight="1">
      <c r="B22" s="614" t="s">
        <v>145</v>
      </c>
      <c r="C22" s="295"/>
      <c r="D22" s="295"/>
      <c r="E22" s="295"/>
      <c r="F22" s="619"/>
    </row>
    <row r="23" spans="2:6" ht="30" customHeight="1">
      <c r="B23" s="614" t="s">
        <v>146</v>
      </c>
      <c r="C23" s="295"/>
      <c r="D23" s="295"/>
      <c r="E23" s="295"/>
      <c r="F23" s="619"/>
    </row>
    <row r="24" spans="2:6" ht="30" customHeight="1">
      <c r="B24" s="614" t="s">
        <v>144</v>
      </c>
      <c r="C24" s="620"/>
      <c r="D24" s="620"/>
      <c r="E24" s="620"/>
      <c r="F24" s="619"/>
    </row>
    <row r="25" spans="2:6" ht="72">
      <c r="B25" s="621" t="s">
        <v>19</v>
      </c>
      <c r="C25" s="622"/>
      <c r="D25" s="622"/>
      <c r="E25" s="622"/>
      <c r="F25" s="675" t="s">
        <v>957</v>
      </c>
    </row>
    <row r="26" spans="2:6" ht="14.25" customHeight="1" thickBot="1">
      <c r="B26" s="623"/>
      <c r="C26" s="624"/>
      <c r="D26" s="624"/>
      <c r="E26" s="624"/>
      <c r="F26" s="625"/>
    </row>
  </sheetData>
  <mergeCells count="11">
    <mergeCell ref="B7:F7"/>
    <mergeCell ref="B2:F2"/>
    <mergeCell ref="B3:F3"/>
    <mergeCell ref="B4:F4"/>
    <mergeCell ref="B5:F5"/>
    <mergeCell ref="B6:F6"/>
    <mergeCell ref="C16:E16"/>
    <mergeCell ref="B8:E8"/>
    <mergeCell ref="B13:B14"/>
    <mergeCell ref="C13:E13"/>
    <mergeCell ref="F13:F14"/>
  </mergeCells>
  <printOptions horizontalCentered="1" verticalCentered="1"/>
  <pageMargins left="0.78740157480314965" right="0.78740157480314965" top="0.27559055118110237" bottom="0.55118110236220474" header="0.15748031496062992" footer="0.51181102362204722"/>
  <pageSetup scale="34" orientation="landscape" blackAndWhite="1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7"/>
  <sheetViews>
    <sheetView topLeftCell="A25" zoomScale="80" zoomScaleNormal="80" zoomScaleSheetLayoutView="100" workbookViewId="0">
      <selection activeCell="D15" sqref="D15:E15"/>
    </sheetView>
  </sheetViews>
  <sheetFormatPr baseColWidth="10" defaultRowHeight="12.75"/>
  <cols>
    <col min="1" max="1" width="2.28515625" customWidth="1"/>
    <col min="2" max="2" width="10.5703125" style="320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1:5" ht="12" customHeight="1">
      <c r="A1" s="1"/>
    </row>
    <row r="2" spans="1:5" ht="24.95" customHeight="1">
      <c r="B2" s="758" t="str">
        <f>HABILITACION!B2</f>
        <v>REPUBLICA DE COLOMBIA</v>
      </c>
      <c r="C2" s="758"/>
      <c r="D2" s="758"/>
      <c r="E2" s="758"/>
    </row>
    <row r="3" spans="1:5" ht="24.95" customHeight="1">
      <c r="B3" s="758" t="str">
        <f>HABILITACION!B3</f>
        <v>INSTITUTO COLOMBIANO PARA LA EVALUACIÓN DE LA EDUCACIÓN - ICFES</v>
      </c>
      <c r="C3" s="758"/>
      <c r="D3" s="758"/>
      <c r="E3" s="758"/>
    </row>
    <row r="4" spans="1:5" ht="24.95" customHeight="1">
      <c r="B4" s="759" t="str">
        <f>HABILITACION!B4</f>
        <v>CONVOCATORIA PUBLICA CP - 004 - 2013</v>
      </c>
      <c r="C4" s="759"/>
      <c r="D4" s="759"/>
      <c r="E4" s="759"/>
    </row>
    <row r="5" spans="1:5" ht="24.95" customHeight="1" thickBot="1">
      <c r="B5" s="716" t="str">
        <f>HABILITACION!B5</f>
        <v>ORGANIZACIÓN, ADMINISTRACIÓN Y EJECUCIÓN DE LA LOGÍSTICA, PARA LA APLICACIÓN DE PRUEBAS ICFES</v>
      </c>
      <c r="C5" s="716"/>
      <c r="D5" s="716"/>
      <c r="E5" s="716"/>
    </row>
    <row r="6" spans="1:5" ht="15.95" customHeight="1">
      <c r="B6" s="760" t="s">
        <v>958</v>
      </c>
      <c r="C6" s="761"/>
      <c r="D6" s="761"/>
      <c r="E6" s="762"/>
    </row>
    <row r="7" spans="1:5" ht="15.95" customHeight="1" thickBot="1">
      <c r="B7" s="763" t="s">
        <v>152</v>
      </c>
      <c r="C7" s="764"/>
      <c r="D7" s="764"/>
      <c r="E7" s="765"/>
    </row>
    <row r="8" spans="1:5" ht="23.25" customHeight="1" thickBot="1">
      <c r="B8" s="717" t="str">
        <f>HABILITACION!B8</f>
        <v>PROPONENTE: EFICACIA S.A.</v>
      </c>
      <c r="C8" s="718"/>
      <c r="D8" s="719"/>
      <c r="E8" s="180" t="str">
        <f>HABILITACION!E8</f>
        <v>PROPUESTA No.1</v>
      </c>
    </row>
    <row r="9" spans="1:5" ht="8.25" customHeight="1" thickBot="1">
      <c r="B9" s="278"/>
      <c r="C9" s="278"/>
      <c r="D9" s="278"/>
      <c r="E9" s="326"/>
    </row>
    <row r="10" spans="1:5" ht="26.25" customHeight="1">
      <c r="B10" s="372" t="s">
        <v>125</v>
      </c>
      <c r="C10" s="767" t="s">
        <v>126</v>
      </c>
      <c r="D10" s="767"/>
      <c r="E10" s="768"/>
    </row>
    <row r="11" spans="1:5" ht="24" customHeight="1" thickBot="1">
      <c r="B11" s="265"/>
      <c r="C11" s="354" t="s">
        <v>153</v>
      </c>
      <c r="D11" s="355" t="s">
        <v>16</v>
      </c>
      <c r="E11" s="356"/>
    </row>
    <row r="12" spans="1:5" ht="6.75" customHeight="1" thickBot="1">
      <c r="B12" s="357"/>
      <c r="C12" s="358"/>
      <c r="D12" s="359"/>
      <c r="E12" s="360"/>
    </row>
    <row r="13" spans="1:5" ht="24" customHeight="1" thickBot="1">
      <c r="B13" s="349"/>
      <c r="C13" s="361"/>
      <c r="D13" s="634" t="s">
        <v>927</v>
      </c>
      <c r="E13" s="371" t="s">
        <v>17</v>
      </c>
    </row>
    <row r="14" spans="1:5" ht="6.75" customHeight="1" thickBot="1">
      <c r="B14" s="350"/>
      <c r="C14" s="351"/>
      <c r="D14" s="352"/>
      <c r="E14" s="353"/>
    </row>
    <row r="15" spans="1:5" ht="24" customHeight="1" thickBot="1">
      <c r="B15" s="325" t="s">
        <v>127</v>
      </c>
      <c r="C15" s="689" t="s">
        <v>206</v>
      </c>
      <c r="D15" s="690" t="s">
        <v>967</v>
      </c>
      <c r="E15" s="690" t="s">
        <v>19</v>
      </c>
    </row>
    <row r="16" spans="1:5" ht="51">
      <c r="B16" s="321"/>
      <c r="C16" s="676" t="s">
        <v>959</v>
      </c>
      <c r="D16" s="677" t="s">
        <v>16</v>
      </c>
      <c r="E16" s="678" t="s">
        <v>960</v>
      </c>
    </row>
    <row r="17" spans="2:5">
      <c r="B17" s="408"/>
      <c r="C17" s="409" t="s">
        <v>154</v>
      </c>
      <c r="D17" s="364"/>
      <c r="E17" s="365"/>
    </row>
    <row r="18" spans="2:5">
      <c r="B18" s="410" t="s">
        <v>53</v>
      </c>
      <c r="C18" s="389" t="s">
        <v>226</v>
      </c>
      <c r="D18" s="364" t="s">
        <v>16</v>
      </c>
      <c r="E18" s="365"/>
    </row>
    <row r="19" spans="2:5">
      <c r="B19" s="410" t="s">
        <v>54</v>
      </c>
      <c r="C19" s="389" t="s">
        <v>227</v>
      </c>
      <c r="D19" s="364" t="s">
        <v>16</v>
      </c>
      <c r="E19" s="365"/>
    </row>
    <row r="20" spans="2:5">
      <c r="B20" s="410" t="s">
        <v>96</v>
      </c>
      <c r="C20" s="389" t="s">
        <v>228</v>
      </c>
      <c r="D20" s="364" t="s">
        <v>16</v>
      </c>
      <c r="E20" s="365"/>
    </row>
    <row r="21" spans="2:5">
      <c r="B21" s="410" t="s">
        <v>148</v>
      </c>
      <c r="C21" s="389" t="s">
        <v>229</v>
      </c>
      <c r="D21" s="364" t="s">
        <v>16</v>
      </c>
      <c r="E21" s="365"/>
    </row>
    <row r="22" spans="2:5">
      <c r="B22" s="410" t="s">
        <v>149</v>
      </c>
      <c r="C22" s="389" t="s">
        <v>230</v>
      </c>
      <c r="D22" s="364" t="s">
        <v>16</v>
      </c>
      <c r="E22" s="365"/>
    </row>
    <row r="23" spans="2:5">
      <c r="B23" s="410" t="s">
        <v>150</v>
      </c>
      <c r="C23" s="389" t="s">
        <v>231</v>
      </c>
      <c r="D23" s="364" t="s">
        <v>16</v>
      </c>
      <c r="E23" s="365"/>
    </row>
    <row r="24" spans="2:5" ht="9" customHeight="1" thickBot="1">
      <c r="B24" s="362"/>
      <c r="C24" s="389"/>
      <c r="D24" s="364"/>
      <c r="E24" s="365"/>
    </row>
    <row r="25" spans="2:5" ht="6" customHeight="1" thickBot="1">
      <c r="B25" s="357"/>
      <c r="C25" s="766"/>
      <c r="D25" s="766"/>
      <c r="E25" s="360"/>
    </row>
    <row r="26" spans="2:5" ht="24.75" customHeight="1" thickBot="1">
      <c r="B26" s="349"/>
      <c r="C26" s="413"/>
      <c r="D26" s="634" t="s">
        <v>928</v>
      </c>
      <c r="E26" s="371" t="s">
        <v>17</v>
      </c>
    </row>
    <row r="27" spans="2:5" ht="9" customHeight="1" thickBot="1">
      <c r="B27" s="350"/>
      <c r="C27" s="351"/>
      <c r="D27" s="352"/>
      <c r="E27" s="353"/>
    </row>
    <row r="28" spans="2:5" ht="25.5" customHeight="1" thickBot="1">
      <c r="B28" s="273" t="s">
        <v>128</v>
      </c>
      <c r="C28" s="689" t="s">
        <v>208</v>
      </c>
      <c r="D28" s="690" t="s">
        <v>967</v>
      </c>
      <c r="E28" s="690" t="s">
        <v>19</v>
      </c>
    </row>
    <row r="29" spans="2:5">
      <c r="B29" s="321"/>
      <c r="C29" s="322" t="s">
        <v>232</v>
      </c>
      <c r="D29" s="323" t="s">
        <v>16</v>
      </c>
      <c r="E29" s="324"/>
    </row>
    <row r="30" spans="2:5" ht="25.5">
      <c r="B30" s="321"/>
      <c r="C30" s="390" t="s">
        <v>233</v>
      </c>
      <c r="D30" s="323" t="s">
        <v>16</v>
      </c>
      <c r="E30" s="324"/>
    </row>
    <row r="31" spans="2:5">
      <c r="B31" s="321"/>
      <c r="C31" s="388" t="s">
        <v>236</v>
      </c>
      <c r="D31" s="323" t="s">
        <v>16</v>
      </c>
      <c r="E31" s="324"/>
    </row>
    <row r="32" spans="2:5">
      <c r="B32" s="321"/>
      <c r="C32" s="390" t="s">
        <v>234</v>
      </c>
      <c r="D32" s="323" t="s">
        <v>16</v>
      </c>
      <c r="E32" s="324"/>
    </row>
    <row r="33" spans="2:5">
      <c r="B33" s="321"/>
      <c r="C33" s="390" t="s">
        <v>235</v>
      </c>
      <c r="D33" s="323" t="s">
        <v>16</v>
      </c>
      <c r="E33" s="324"/>
    </row>
    <row r="34" spans="2:5">
      <c r="B34" s="321"/>
      <c r="C34" s="390" t="s">
        <v>237</v>
      </c>
      <c r="D34" s="323" t="s">
        <v>16</v>
      </c>
      <c r="E34" s="324"/>
    </row>
    <row r="35" spans="2:5" ht="13.5" thickBot="1">
      <c r="B35" s="362"/>
      <c r="C35" s="363"/>
      <c r="D35" s="364"/>
      <c r="E35" s="365"/>
    </row>
    <row r="36" spans="2:5" ht="7.5" customHeight="1" thickBot="1">
      <c r="B36" s="366"/>
      <c r="C36" s="766"/>
      <c r="D36" s="766"/>
      <c r="E36" s="360"/>
    </row>
    <row r="37" spans="2:5" ht="24.75" customHeight="1" thickBot="1">
      <c r="B37" s="367"/>
      <c r="C37" s="361"/>
      <c r="D37" s="635" t="s">
        <v>927</v>
      </c>
      <c r="E37" s="371" t="s">
        <v>17</v>
      </c>
    </row>
  </sheetData>
  <mergeCells count="10">
    <mergeCell ref="C25:D25"/>
    <mergeCell ref="C36:D36"/>
    <mergeCell ref="B5:E5"/>
    <mergeCell ref="B8:D8"/>
    <mergeCell ref="C10:E10"/>
    <mergeCell ref="B2:E2"/>
    <mergeCell ref="B3:E3"/>
    <mergeCell ref="B4:E4"/>
    <mergeCell ref="B6:E6"/>
    <mergeCell ref="B7:E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65" orientation="portrait" blackAndWhite="1" horizontalDpi="300" verticalDpi="300" r:id="rId1"/>
  <headerFooter alignWithMargins="0">
    <oddHeader>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E514"/>
  <sheetViews>
    <sheetView topLeftCell="A513" zoomScale="121" zoomScaleNormal="121" zoomScaleSheetLayoutView="100" workbookViewId="0">
      <selection activeCell="B7" sqref="B7:E7"/>
    </sheetView>
  </sheetViews>
  <sheetFormatPr baseColWidth="10" defaultRowHeight="12.75"/>
  <cols>
    <col min="1" max="1" width="2.28515625" customWidth="1"/>
    <col min="2" max="2" width="18.28515625" style="320" customWidth="1"/>
    <col min="3" max="3" width="21.85546875" customWidth="1"/>
    <col min="4" max="4" width="25" style="320" customWidth="1"/>
    <col min="5" max="5" width="24.7109375" style="320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58" t="str">
        <f>HABILITACION!B2</f>
        <v>REPUBLICA DE COLOMBIA</v>
      </c>
      <c r="C2" s="758"/>
      <c r="D2" s="758"/>
      <c r="E2" s="758"/>
    </row>
    <row r="3" spans="2:5" ht="24.95" customHeight="1">
      <c r="B3" s="758" t="str">
        <f>HABILITACION!B3</f>
        <v>INSTITUTO COLOMBIANO PARA LA EVALUACIÓN DE LA EDUCACIÓN - ICFES</v>
      </c>
      <c r="C3" s="758"/>
      <c r="D3" s="758"/>
      <c r="E3" s="758"/>
    </row>
    <row r="4" spans="2:5" ht="24.95" customHeight="1">
      <c r="B4" s="759" t="str">
        <f>HABILITACION!B4</f>
        <v>CONVOCATORIA PUBLICA CP - 004 - 2013</v>
      </c>
      <c r="C4" s="759"/>
      <c r="D4" s="759"/>
      <c r="E4" s="759"/>
    </row>
    <row r="5" spans="2:5" ht="24.95" customHeight="1" thickBot="1">
      <c r="B5" s="777" t="str">
        <f>HABILITACION!B5</f>
        <v>ORGANIZACIÓN, ADMINISTRACIÓN Y EJECUCIÓN DE LA LOGÍSTICA, PARA LA APLICACIÓN DE PRUEBAS ICFES</v>
      </c>
      <c r="C5" s="777"/>
      <c r="D5" s="777"/>
      <c r="E5" s="777"/>
    </row>
    <row r="6" spans="2:5" ht="15.95" customHeight="1">
      <c r="B6" s="760" t="s">
        <v>961</v>
      </c>
      <c r="C6" s="761"/>
      <c r="D6" s="761"/>
      <c r="E6" s="762"/>
    </row>
    <row r="7" spans="2:5" ht="15.95" customHeight="1" thickBot="1">
      <c r="B7" s="763" t="s">
        <v>152</v>
      </c>
      <c r="C7" s="764"/>
      <c r="D7" s="764"/>
      <c r="E7" s="765"/>
    </row>
    <row r="8" spans="2:5" ht="23.25" customHeight="1" thickBot="1">
      <c r="B8" s="717" t="str">
        <f>HABILITACION!B8</f>
        <v>PROPONENTE: EFICACIA S.A.</v>
      </c>
      <c r="C8" s="718"/>
      <c r="D8" s="719"/>
      <c r="E8" s="639" t="str">
        <f>HABILITACION!E8</f>
        <v>PROPUESTA No.1</v>
      </c>
    </row>
    <row r="9" spans="2:5" ht="8.25" customHeight="1" thickBot="1">
      <c r="B9" s="278"/>
      <c r="C9" s="278"/>
      <c r="D9" s="437"/>
      <c r="E9" s="640"/>
    </row>
    <row r="10" spans="2:5" ht="25.5" customHeight="1" thickBot="1">
      <c r="B10" s="273" t="s">
        <v>129</v>
      </c>
      <c r="C10" s="774" t="s">
        <v>238</v>
      </c>
      <c r="D10" s="775"/>
      <c r="E10" s="776"/>
    </row>
    <row r="11" spans="2:5" ht="7.5" customHeight="1" thickBot="1">
      <c r="B11" s="368"/>
      <c r="C11" s="766"/>
      <c r="D11" s="766"/>
      <c r="E11" s="369"/>
    </row>
    <row r="12" spans="2:5" s="411" customFormat="1" ht="18.75" customHeight="1">
      <c r="B12" s="769" t="s">
        <v>239</v>
      </c>
      <c r="C12" s="771" t="s">
        <v>240</v>
      </c>
      <c r="D12" s="771" t="s">
        <v>241</v>
      </c>
      <c r="E12" s="773"/>
    </row>
    <row r="13" spans="2:5" s="411" customFormat="1" ht="33" customHeight="1">
      <c r="B13" s="770"/>
      <c r="C13" s="772"/>
      <c r="D13" s="594" t="s">
        <v>242</v>
      </c>
      <c r="E13" s="412" t="s">
        <v>718</v>
      </c>
    </row>
    <row r="14" spans="2:5">
      <c r="B14" s="432" t="s">
        <v>243</v>
      </c>
      <c r="C14" s="431" t="s">
        <v>244</v>
      </c>
      <c r="D14" s="636"/>
      <c r="E14" s="641"/>
    </row>
    <row r="15" spans="2:5">
      <c r="B15" s="433" t="s">
        <v>245</v>
      </c>
      <c r="C15" s="430" t="s">
        <v>246</v>
      </c>
      <c r="D15" s="637"/>
      <c r="E15" s="324"/>
    </row>
    <row r="16" spans="2:5">
      <c r="B16" s="433" t="s">
        <v>247</v>
      </c>
      <c r="C16" s="430" t="s">
        <v>248</v>
      </c>
      <c r="D16" s="637"/>
      <c r="E16" s="324"/>
    </row>
    <row r="17" spans="2:5">
      <c r="B17" s="433" t="s">
        <v>249</v>
      </c>
      <c r="C17" s="430" t="s">
        <v>250</v>
      </c>
      <c r="D17" s="637"/>
      <c r="E17" s="324"/>
    </row>
    <row r="18" spans="2:5">
      <c r="B18" s="433" t="s">
        <v>251</v>
      </c>
      <c r="C18" s="430" t="s">
        <v>252</v>
      </c>
      <c r="D18" s="637"/>
      <c r="E18" s="324"/>
    </row>
    <row r="19" spans="2:5">
      <c r="B19" s="433" t="s">
        <v>253</v>
      </c>
      <c r="C19" s="430" t="s">
        <v>254</v>
      </c>
      <c r="D19" s="637"/>
      <c r="E19" s="324"/>
    </row>
    <row r="20" spans="2:5">
      <c r="B20" s="433" t="s">
        <v>255</v>
      </c>
      <c r="C20" s="430" t="s">
        <v>256</v>
      </c>
      <c r="D20" s="637"/>
      <c r="E20" s="324"/>
    </row>
    <row r="21" spans="2:5">
      <c r="B21" s="433" t="s">
        <v>257</v>
      </c>
      <c r="C21" s="430" t="s">
        <v>258</v>
      </c>
      <c r="D21" s="637"/>
      <c r="E21" s="324"/>
    </row>
    <row r="22" spans="2:5">
      <c r="B22" s="433" t="s">
        <v>253</v>
      </c>
      <c r="C22" s="430" t="s">
        <v>259</v>
      </c>
      <c r="D22" s="637"/>
      <c r="E22" s="324"/>
    </row>
    <row r="23" spans="2:5">
      <c r="B23" s="433" t="s">
        <v>260</v>
      </c>
      <c r="C23" s="430" t="s">
        <v>261</v>
      </c>
      <c r="D23" s="637"/>
      <c r="E23" s="324"/>
    </row>
    <row r="24" spans="2:5">
      <c r="B24" s="433" t="s">
        <v>262</v>
      </c>
      <c r="C24" s="430" t="s">
        <v>263</v>
      </c>
      <c r="D24" s="637"/>
      <c r="E24" s="324"/>
    </row>
    <row r="25" spans="2:5">
      <c r="B25" s="433" t="s">
        <v>264</v>
      </c>
      <c r="C25" s="430" t="s">
        <v>265</v>
      </c>
      <c r="D25" s="637"/>
      <c r="E25" s="324"/>
    </row>
    <row r="26" spans="2:5">
      <c r="B26" s="433" t="s">
        <v>266</v>
      </c>
      <c r="C26" s="430" t="s">
        <v>267</v>
      </c>
      <c r="D26" s="637"/>
      <c r="E26" s="324"/>
    </row>
    <row r="27" spans="2:5">
      <c r="B27" s="433" t="s">
        <v>249</v>
      </c>
      <c r="C27" s="430" t="s">
        <v>268</v>
      </c>
      <c r="D27" s="637"/>
      <c r="E27" s="324"/>
    </row>
    <row r="28" spans="2:5">
      <c r="B28" s="433" t="s">
        <v>243</v>
      </c>
      <c r="C28" s="430" t="s">
        <v>269</v>
      </c>
      <c r="D28" s="637"/>
      <c r="E28" s="324"/>
    </row>
    <row r="29" spans="2:5">
      <c r="B29" s="433" t="s">
        <v>243</v>
      </c>
      <c r="C29" s="430" t="s">
        <v>270</v>
      </c>
      <c r="D29" s="637"/>
      <c r="E29" s="324"/>
    </row>
    <row r="30" spans="2:5">
      <c r="B30" s="433" t="s">
        <v>266</v>
      </c>
      <c r="C30" s="430" t="s">
        <v>271</v>
      </c>
      <c r="D30" s="637"/>
      <c r="E30" s="324"/>
    </row>
    <row r="31" spans="2:5">
      <c r="B31" s="433" t="s">
        <v>243</v>
      </c>
      <c r="C31" s="430" t="s">
        <v>272</v>
      </c>
      <c r="D31" s="637"/>
      <c r="E31" s="324"/>
    </row>
    <row r="32" spans="2:5">
      <c r="B32" s="433" t="s">
        <v>273</v>
      </c>
      <c r="C32" s="430" t="s">
        <v>274</v>
      </c>
      <c r="D32" s="637"/>
      <c r="E32" s="324"/>
    </row>
    <row r="33" spans="2:5">
      <c r="B33" s="433" t="s">
        <v>255</v>
      </c>
      <c r="C33" s="430" t="s">
        <v>275</v>
      </c>
      <c r="D33" s="637"/>
      <c r="E33" s="324"/>
    </row>
    <row r="34" spans="2:5">
      <c r="B34" s="433" t="s">
        <v>266</v>
      </c>
      <c r="C34" s="430" t="s">
        <v>276</v>
      </c>
      <c r="D34" s="637"/>
      <c r="E34" s="324"/>
    </row>
    <row r="35" spans="2:5">
      <c r="B35" s="433" t="s">
        <v>243</v>
      </c>
      <c r="C35" s="430" t="s">
        <v>277</v>
      </c>
      <c r="D35" s="637"/>
      <c r="E35" s="324"/>
    </row>
    <row r="36" spans="2:5">
      <c r="B36" s="433" t="s">
        <v>243</v>
      </c>
      <c r="C36" s="430" t="s">
        <v>278</v>
      </c>
      <c r="D36" s="637"/>
      <c r="E36" s="324"/>
    </row>
    <row r="37" spans="2:5">
      <c r="B37" s="433" t="s">
        <v>279</v>
      </c>
      <c r="C37" s="430" t="s">
        <v>280</v>
      </c>
      <c r="D37" s="637"/>
      <c r="E37" s="324"/>
    </row>
    <row r="38" spans="2:5">
      <c r="B38" s="433" t="s">
        <v>281</v>
      </c>
      <c r="C38" s="430" t="s">
        <v>282</v>
      </c>
      <c r="D38" s="637"/>
      <c r="E38" s="324"/>
    </row>
    <row r="39" spans="2:5">
      <c r="B39" s="433" t="s">
        <v>283</v>
      </c>
      <c r="C39" s="430" t="s">
        <v>283</v>
      </c>
      <c r="D39" s="637"/>
      <c r="E39" s="324"/>
    </row>
    <row r="40" spans="2:5">
      <c r="B40" s="433" t="s">
        <v>283</v>
      </c>
      <c r="C40" s="430" t="s">
        <v>284</v>
      </c>
      <c r="D40" s="637"/>
      <c r="E40" s="324"/>
    </row>
    <row r="41" spans="2:5">
      <c r="B41" s="433" t="s">
        <v>273</v>
      </c>
      <c r="C41" s="430" t="s">
        <v>285</v>
      </c>
      <c r="D41" s="637"/>
      <c r="E41" s="324"/>
    </row>
    <row r="42" spans="2:5">
      <c r="B42" s="433" t="s">
        <v>245</v>
      </c>
      <c r="C42" s="430" t="s">
        <v>286</v>
      </c>
      <c r="D42" s="637"/>
      <c r="E42" s="324"/>
    </row>
    <row r="43" spans="2:5">
      <c r="B43" s="433" t="s">
        <v>243</v>
      </c>
      <c r="C43" s="430" t="s">
        <v>287</v>
      </c>
      <c r="D43" s="637"/>
      <c r="E43" s="324"/>
    </row>
    <row r="44" spans="2:5">
      <c r="B44" s="433" t="s">
        <v>281</v>
      </c>
      <c r="C44" s="430" t="s">
        <v>288</v>
      </c>
      <c r="D44" s="637"/>
      <c r="E44" s="324"/>
    </row>
    <row r="45" spans="2:5">
      <c r="B45" s="433" t="s">
        <v>251</v>
      </c>
      <c r="C45" s="430" t="s">
        <v>289</v>
      </c>
      <c r="D45" s="637"/>
      <c r="E45" s="324"/>
    </row>
    <row r="46" spans="2:5">
      <c r="B46" s="433" t="s">
        <v>290</v>
      </c>
      <c r="C46" s="430" t="s">
        <v>291</v>
      </c>
      <c r="D46" s="637"/>
      <c r="E46" s="324"/>
    </row>
    <row r="47" spans="2:5">
      <c r="B47" s="433" t="s">
        <v>253</v>
      </c>
      <c r="C47" s="430" t="s">
        <v>292</v>
      </c>
      <c r="D47" s="637"/>
      <c r="E47" s="324"/>
    </row>
    <row r="48" spans="2:5">
      <c r="B48" s="433" t="s">
        <v>249</v>
      </c>
      <c r="C48" s="430" t="s">
        <v>293</v>
      </c>
      <c r="D48" s="637"/>
      <c r="E48" s="324"/>
    </row>
    <row r="49" spans="2:5">
      <c r="B49" s="433" t="s">
        <v>294</v>
      </c>
      <c r="C49" s="430" t="s">
        <v>295</v>
      </c>
      <c r="D49" s="637"/>
      <c r="E49" s="324"/>
    </row>
    <row r="50" spans="2:5">
      <c r="B50" s="433" t="s">
        <v>249</v>
      </c>
      <c r="C50" s="430" t="s">
        <v>296</v>
      </c>
      <c r="D50" s="637"/>
      <c r="E50" s="324"/>
    </row>
    <row r="51" spans="2:5">
      <c r="B51" s="433" t="s">
        <v>249</v>
      </c>
      <c r="C51" s="430" t="s">
        <v>297</v>
      </c>
      <c r="D51" s="637"/>
      <c r="E51" s="324"/>
    </row>
    <row r="52" spans="2:5">
      <c r="B52" s="433" t="s">
        <v>249</v>
      </c>
      <c r="C52" s="430" t="s">
        <v>298</v>
      </c>
      <c r="D52" s="637"/>
      <c r="E52" s="324"/>
    </row>
    <row r="53" spans="2:5">
      <c r="B53" s="433" t="s">
        <v>299</v>
      </c>
      <c r="C53" s="430" t="s">
        <v>300</v>
      </c>
      <c r="D53" s="637"/>
      <c r="E53" s="324"/>
    </row>
    <row r="54" spans="2:5">
      <c r="B54" s="433" t="s">
        <v>301</v>
      </c>
      <c r="C54" s="430" t="s">
        <v>302</v>
      </c>
      <c r="D54" s="637"/>
      <c r="E54" s="324"/>
    </row>
    <row r="55" spans="2:5">
      <c r="B55" s="433" t="s">
        <v>262</v>
      </c>
      <c r="C55" s="430" t="s">
        <v>303</v>
      </c>
      <c r="D55" s="637"/>
      <c r="E55" s="324"/>
    </row>
    <row r="56" spans="2:5">
      <c r="B56" s="433" t="s">
        <v>243</v>
      </c>
      <c r="C56" s="430" t="s">
        <v>304</v>
      </c>
      <c r="D56" s="637"/>
      <c r="E56" s="324"/>
    </row>
    <row r="57" spans="2:5">
      <c r="B57" s="433" t="s">
        <v>305</v>
      </c>
      <c r="C57" s="430" t="s">
        <v>304</v>
      </c>
      <c r="D57" s="637"/>
      <c r="E57" s="324"/>
    </row>
    <row r="58" spans="2:5">
      <c r="B58" s="433" t="s">
        <v>305</v>
      </c>
      <c r="C58" s="430" t="s">
        <v>306</v>
      </c>
      <c r="D58" s="637"/>
      <c r="E58" s="324"/>
    </row>
    <row r="59" spans="2:5">
      <c r="B59" s="433" t="s">
        <v>251</v>
      </c>
      <c r="C59" s="430" t="s">
        <v>307</v>
      </c>
      <c r="D59" s="637"/>
      <c r="E59" s="324"/>
    </row>
    <row r="60" spans="2:5">
      <c r="B60" s="433" t="s">
        <v>308</v>
      </c>
      <c r="C60" s="430" t="s">
        <v>309</v>
      </c>
      <c r="D60" s="637"/>
      <c r="E60" s="324"/>
    </row>
    <row r="61" spans="2:5">
      <c r="B61" s="433" t="s">
        <v>301</v>
      </c>
      <c r="C61" s="430" t="s">
        <v>310</v>
      </c>
      <c r="D61" s="637" t="s">
        <v>893</v>
      </c>
      <c r="E61" s="324">
        <v>15</v>
      </c>
    </row>
    <row r="62" spans="2:5">
      <c r="B62" s="433" t="s">
        <v>253</v>
      </c>
      <c r="C62" s="430" t="s">
        <v>311</v>
      </c>
      <c r="D62" s="637"/>
      <c r="E62" s="324"/>
    </row>
    <row r="63" spans="2:5">
      <c r="B63" s="433" t="s">
        <v>255</v>
      </c>
      <c r="C63" s="430" t="s">
        <v>312</v>
      </c>
      <c r="D63" s="637"/>
      <c r="E63" s="324"/>
    </row>
    <row r="64" spans="2:5">
      <c r="B64" s="433" t="s">
        <v>249</v>
      </c>
      <c r="C64" s="430" t="s">
        <v>319</v>
      </c>
      <c r="D64" s="637"/>
      <c r="E64" s="324"/>
    </row>
    <row r="65" spans="2:5">
      <c r="B65" s="433" t="s">
        <v>279</v>
      </c>
      <c r="C65" s="430" t="s">
        <v>313</v>
      </c>
      <c r="D65" s="637"/>
      <c r="E65" s="324"/>
    </row>
    <row r="66" spans="2:5">
      <c r="B66" s="433" t="s">
        <v>243</v>
      </c>
      <c r="C66" s="430" t="s">
        <v>314</v>
      </c>
      <c r="D66" s="637"/>
      <c r="E66" s="324"/>
    </row>
    <row r="67" spans="2:5">
      <c r="B67" s="433" t="s">
        <v>315</v>
      </c>
      <c r="C67" s="430" t="s">
        <v>316</v>
      </c>
      <c r="D67" s="637"/>
      <c r="E67" s="324"/>
    </row>
    <row r="68" spans="2:5">
      <c r="B68" s="433" t="s">
        <v>317</v>
      </c>
      <c r="C68" s="430" t="s">
        <v>318</v>
      </c>
      <c r="D68" s="637" t="s">
        <v>893</v>
      </c>
      <c r="E68" s="324">
        <v>15</v>
      </c>
    </row>
    <row r="69" spans="2:5">
      <c r="B69" s="433" t="s">
        <v>249</v>
      </c>
      <c r="C69" s="430" t="s">
        <v>319</v>
      </c>
      <c r="D69" s="637"/>
      <c r="E69" s="324"/>
    </row>
    <row r="70" spans="2:5">
      <c r="B70" s="433" t="s">
        <v>249</v>
      </c>
      <c r="C70" s="430" t="s">
        <v>320</v>
      </c>
      <c r="D70" s="637"/>
      <c r="E70" s="324"/>
    </row>
    <row r="71" spans="2:5">
      <c r="B71" s="433" t="s">
        <v>243</v>
      </c>
      <c r="C71" s="430" t="s">
        <v>321</v>
      </c>
      <c r="D71" s="637"/>
      <c r="E71" s="324"/>
    </row>
    <row r="72" spans="2:5">
      <c r="B72" s="433" t="s">
        <v>243</v>
      </c>
      <c r="C72" s="430" t="s">
        <v>251</v>
      </c>
      <c r="D72" s="637"/>
      <c r="E72" s="324"/>
    </row>
    <row r="73" spans="2:5">
      <c r="B73" s="433" t="s">
        <v>299</v>
      </c>
      <c r="C73" s="430" t="s">
        <v>251</v>
      </c>
      <c r="D73" s="637"/>
      <c r="E73" s="324"/>
    </row>
    <row r="74" spans="2:5">
      <c r="B74" s="433" t="s">
        <v>266</v>
      </c>
      <c r="C74" s="430" t="s">
        <v>251</v>
      </c>
      <c r="D74" s="637"/>
      <c r="E74" s="324"/>
    </row>
    <row r="75" spans="2:5">
      <c r="B75" s="433" t="s">
        <v>253</v>
      </c>
      <c r="C75" s="430" t="s">
        <v>322</v>
      </c>
      <c r="D75" s="637"/>
      <c r="E75" s="324"/>
    </row>
    <row r="76" spans="2:5">
      <c r="B76" s="433" t="s">
        <v>305</v>
      </c>
      <c r="C76" s="430" t="s">
        <v>323</v>
      </c>
      <c r="D76" s="637" t="s">
        <v>893</v>
      </c>
      <c r="E76" s="324">
        <v>15</v>
      </c>
    </row>
    <row r="77" spans="2:5">
      <c r="B77" s="433" t="s">
        <v>266</v>
      </c>
      <c r="C77" s="430" t="s">
        <v>324</v>
      </c>
      <c r="D77" s="637" t="s">
        <v>893</v>
      </c>
      <c r="E77" s="324">
        <v>15</v>
      </c>
    </row>
    <row r="78" spans="2:5">
      <c r="B78" s="433" t="s">
        <v>262</v>
      </c>
      <c r="C78" s="430" t="s">
        <v>325</v>
      </c>
      <c r="D78" s="637"/>
      <c r="E78" s="324"/>
    </row>
    <row r="79" spans="2:5">
      <c r="B79" s="433" t="s">
        <v>266</v>
      </c>
      <c r="C79" s="430" t="s">
        <v>326</v>
      </c>
      <c r="D79" s="637"/>
      <c r="E79" s="324"/>
    </row>
    <row r="80" spans="2:5">
      <c r="B80" s="433" t="s">
        <v>266</v>
      </c>
      <c r="C80" s="430" t="s">
        <v>327</v>
      </c>
      <c r="D80" s="637"/>
      <c r="E80" s="324"/>
    </row>
    <row r="81" spans="2:5">
      <c r="B81" s="433" t="s">
        <v>243</v>
      </c>
      <c r="C81" s="430" t="s">
        <v>328</v>
      </c>
      <c r="D81" s="637"/>
      <c r="E81" s="324"/>
    </row>
    <row r="82" spans="2:5">
      <c r="B82" s="433" t="s">
        <v>245</v>
      </c>
      <c r="C82" s="430" t="s">
        <v>329</v>
      </c>
      <c r="D82" s="637"/>
      <c r="E82" s="324"/>
    </row>
    <row r="83" spans="2:5">
      <c r="B83" s="433" t="s">
        <v>266</v>
      </c>
      <c r="C83" s="430" t="s">
        <v>330</v>
      </c>
      <c r="D83" s="637"/>
      <c r="E83" s="324"/>
    </row>
    <row r="84" spans="2:5">
      <c r="B84" s="433" t="s">
        <v>331</v>
      </c>
      <c r="C84" s="430" t="s">
        <v>332</v>
      </c>
      <c r="D84" s="637"/>
      <c r="E84" s="324"/>
    </row>
    <row r="85" spans="2:5">
      <c r="B85" s="433" t="s">
        <v>299</v>
      </c>
      <c r="C85" s="430" t="s">
        <v>758</v>
      </c>
      <c r="D85" s="637"/>
      <c r="E85" s="324"/>
    </row>
    <row r="86" spans="2:5">
      <c r="B86" s="433" t="s">
        <v>273</v>
      </c>
      <c r="C86" s="430" t="s">
        <v>333</v>
      </c>
      <c r="D86" s="637"/>
      <c r="E86" s="324"/>
    </row>
    <row r="87" spans="2:5">
      <c r="B87" s="433" t="s">
        <v>334</v>
      </c>
      <c r="C87" s="430" t="s">
        <v>335</v>
      </c>
      <c r="D87" s="637"/>
      <c r="E87" s="324"/>
    </row>
    <row r="88" spans="2:5">
      <c r="B88" s="433" t="s">
        <v>290</v>
      </c>
      <c r="C88" s="430" t="s">
        <v>336</v>
      </c>
      <c r="D88" s="637"/>
      <c r="E88" s="324"/>
    </row>
    <row r="89" spans="2:5">
      <c r="B89" s="433" t="s">
        <v>243</v>
      </c>
      <c r="C89" s="430" t="s">
        <v>255</v>
      </c>
      <c r="D89" s="637"/>
      <c r="E89" s="324"/>
    </row>
    <row r="90" spans="2:5">
      <c r="B90" s="433" t="s">
        <v>266</v>
      </c>
      <c r="C90" s="430" t="s">
        <v>337</v>
      </c>
      <c r="D90" s="637"/>
      <c r="E90" s="324"/>
    </row>
    <row r="91" spans="2:5">
      <c r="B91" s="433" t="s">
        <v>266</v>
      </c>
      <c r="C91" s="430" t="s">
        <v>338</v>
      </c>
      <c r="D91" s="637"/>
      <c r="E91" s="324"/>
    </row>
    <row r="92" spans="2:5">
      <c r="B92" s="433" t="s">
        <v>299</v>
      </c>
      <c r="C92" s="430" t="s">
        <v>339</v>
      </c>
      <c r="D92" s="637"/>
      <c r="E92" s="324"/>
    </row>
    <row r="93" spans="2:5">
      <c r="B93" s="433" t="s">
        <v>301</v>
      </c>
      <c r="C93" s="430" t="s">
        <v>340</v>
      </c>
      <c r="D93" s="637"/>
      <c r="E93" s="324"/>
    </row>
    <row r="94" spans="2:5">
      <c r="B94" s="433" t="s">
        <v>260</v>
      </c>
      <c r="C94" s="430" t="s">
        <v>341</v>
      </c>
      <c r="D94" s="637"/>
      <c r="E94" s="324"/>
    </row>
    <row r="95" spans="2:5">
      <c r="B95" s="433" t="s">
        <v>266</v>
      </c>
      <c r="C95" s="430" t="s">
        <v>342</v>
      </c>
      <c r="D95" s="637"/>
      <c r="E95" s="324"/>
    </row>
    <row r="96" spans="2:5">
      <c r="B96" s="433" t="s">
        <v>249</v>
      </c>
      <c r="C96" s="430" t="s">
        <v>343</v>
      </c>
      <c r="D96" s="637"/>
      <c r="E96" s="324"/>
    </row>
    <row r="97" spans="2:5">
      <c r="B97" s="433" t="s">
        <v>243</v>
      </c>
      <c r="C97" s="430" t="s">
        <v>344</v>
      </c>
      <c r="D97" s="637"/>
      <c r="E97" s="324"/>
    </row>
    <row r="98" spans="2:5">
      <c r="B98" s="433" t="s">
        <v>273</v>
      </c>
      <c r="C98" s="430" t="s">
        <v>345</v>
      </c>
      <c r="D98" s="637"/>
      <c r="E98" s="324"/>
    </row>
    <row r="99" spans="2:5">
      <c r="B99" s="433" t="s">
        <v>305</v>
      </c>
      <c r="C99" s="430" t="s">
        <v>346</v>
      </c>
      <c r="D99" s="637"/>
      <c r="E99" s="324"/>
    </row>
    <row r="100" spans="2:5">
      <c r="B100" s="433" t="s">
        <v>273</v>
      </c>
      <c r="C100" s="430" t="s">
        <v>347</v>
      </c>
      <c r="D100" s="637"/>
      <c r="E100" s="324"/>
    </row>
    <row r="101" spans="2:5">
      <c r="B101" s="433" t="s">
        <v>243</v>
      </c>
      <c r="C101" s="430" t="s">
        <v>348</v>
      </c>
      <c r="D101" s="637"/>
      <c r="E101" s="324"/>
    </row>
    <row r="102" spans="2:5">
      <c r="B102" s="433" t="s">
        <v>243</v>
      </c>
      <c r="C102" s="430" t="s">
        <v>349</v>
      </c>
      <c r="D102" s="637"/>
      <c r="E102" s="324"/>
    </row>
    <row r="103" spans="2:5">
      <c r="B103" s="433" t="s">
        <v>243</v>
      </c>
      <c r="C103" s="430" t="s">
        <v>350</v>
      </c>
      <c r="D103" s="637"/>
      <c r="E103" s="324"/>
    </row>
    <row r="104" spans="2:5">
      <c r="B104" s="433" t="s">
        <v>251</v>
      </c>
      <c r="C104" s="430" t="s">
        <v>351</v>
      </c>
      <c r="D104" s="637" t="s">
        <v>894</v>
      </c>
      <c r="E104" s="324">
        <v>15</v>
      </c>
    </row>
    <row r="105" spans="2:5">
      <c r="B105" s="433" t="s">
        <v>352</v>
      </c>
      <c r="C105" s="430" t="s">
        <v>353</v>
      </c>
      <c r="D105" s="637"/>
      <c r="E105" s="324"/>
    </row>
    <row r="106" spans="2:5">
      <c r="B106" s="433" t="s">
        <v>266</v>
      </c>
      <c r="C106" s="430" t="s">
        <v>354</v>
      </c>
      <c r="D106" s="637"/>
      <c r="E106" s="324"/>
    </row>
    <row r="107" spans="2:5">
      <c r="B107" s="433" t="s">
        <v>355</v>
      </c>
      <c r="C107" s="430" t="s">
        <v>356</v>
      </c>
      <c r="D107" s="637"/>
      <c r="E107" s="324"/>
    </row>
    <row r="108" spans="2:5">
      <c r="B108" s="433" t="s">
        <v>243</v>
      </c>
      <c r="C108" s="430" t="s">
        <v>357</v>
      </c>
      <c r="D108" s="637"/>
      <c r="E108" s="324"/>
    </row>
    <row r="109" spans="2:5">
      <c r="B109" s="433" t="s">
        <v>294</v>
      </c>
      <c r="C109" s="430" t="s">
        <v>358</v>
      </c>
      <c r="D109" s="637"/>
      <c r="E109" s="324"/>
    </row>
    <row r="110" spans="2:5">
      <c r="B110" s="433" t="s">
        <v>331</v>
      </c>
      <c r="C110" s="430" t="s">
        <v>359</v>
      </c>
      <c r="D110" s="637"/>
      <c r="E110" s="324"/>
    </row>
    <row r="111" spans="2:5">
      <c r="B111" s="433" t="s">
        <v>305</v>
      </c>
      <c r="C111" s="430" t="s">
        <v>360</v>
      </c>
      <c r="D111" s="637"/>
      <c r="E111" s="324"/>
    </row>
    <row r="112" spans="2:5">
      <c r="B112" s="433" t="s">
        <v>273</v>
      </c>
      <c r="C112" s="430" t="s">
        <v>361</v>
      </c>
      <c r="D112" s="637"/>
      <c r="E112" s="324"/>
    </row>
    <row r="113" spans="2:5">
      <c r="B113" s="433" t="s">
        <v>243</v>
      </c>
      <c r="C113" s="430" t="s">
        <v>362</v>
      </c>
      <c r="D113" s="637"/>
      <c r="E113" s="324"/>
    </row>
    <row r="114" spans="2:5">
      <c r="B114" s="433" t="s">
        <v>253</v>
      </c>
      <c r="C114" s="430" t="s">
        <v>363</v>
      </c>
      <c r="D114" s="637"/>
      <c r="E114" s="324"/>
    </row>
    <row r="115" spans="2:5">
      <c r="B115" s="433" t="s">
        <v>245</v>
      </c>
      <c r="C115" s="430" t="s">
        <v>364</v>
      </c>
      <c r="D115" s="637"/>
      <c r="E115" s="324"/>
    </row>
    <row r="116" spans="2:5">
      <c r="B116" s="433" t="s">
        <v>255</v>
      </c>
      <c r="C116" s="430" t="s">
        <v>365</v>
      </c>
      <c r="D116" s="637"/>
      <c r="E116" s="324"/>
    </row>
    <row r="117" spans="2:5">
      <c r="B117" s="433" t="s">
        <v>294</v>
      </c>
      <c r="C117" s="430" t="s">
        <v>366</v>
      </c>
      <c r="D117" s="637"/>
      <c r="E117" s="324"/>
    </row>
    <row r="118" spans="2:5">
      <c r="B118" s="433" t="s">
        <v>315</v>
      </c>
      <c r="C118" s="430" t="s">
        <v>367</v>
      </c>
      <c r="D118" s="637"/>
      <c r="E118" s="324"/>
    </row>
    <row r="119" spans="2:5">
      <c r="B119" s="433" t="s">
        <v>253</v>
      </c>
      <c r="C119" s="430" t="s">
        <v>368</v>
      </c>
      <c r="D119" s="637"/>
      <c r="E119" s="324"/>
    </row>
    <row r="120" spans="2:5">
      <c r="B120" s="433" t="s">
        <v>315</v>
      </c>
      <c r="C120" s="430" t="s">
        <v>369</v>
      </c>
      <c r="D120" s="637"/>
      <c r="E120" s="324"/>
    </row>
    <row r="121" spans="2:5">
      <c r="B121" s="433" t="s">
        <v>245</v>
      </c>
      <c r="C121" s="430" t="s">
        <v>759</v>
      </c>
      <c r="D121" s="637"/>
      <c r="E121" s="324"/>
    </row>
    <row r="122" spans="2:5">
      <c r="B122" s="433" t="s">
        <v>273</v>
      </c>
      <c r="C122" s="430" t="s">
        <v>370</v>
      </c>
      <c r="D122" s="637"/>
      <c r="E122" s="324"/>
    </row>
    <row r="123" spans="2:5">
      <c r="B123" s="433" t="s">
        <v>281</v>
      </c>
      <c r="C123" s="430" t="s">
        <v>371</v>
      </c>
      <c r="D123" s="637"/>
      <c r="E123" s="324"/>
    </row>
    <row r="124" spans="2:5">
      <c r="B124" s="433" t="s">
        <v>294</v>
      </c>
      <c r="C124" s="430" t="s">
        <v>372</v>
      </c>
      <c r="D124" s="637"/>
      <c r="E124" s="324"/>
    </row>
    <row r="125" spans="2:5">
      <c r="B125" s="433" t="s">
        <v>305</v>
      </c>
      <c r="C125" s="430" t="s">
        <v>373</v>
      </c>
      <c r="D125" s="637"/>
      <c r="E125" s="324"/>
    </row>
    <row r="126" spans="2:5">
      <c r="B126" s="433" t="s">
        <v>290</v>
      </c>
      <c r="C126" s="430" t="s">
        <v>374</v>
      </c>
      <c r="D126" s="637"/>
      <c r="E126" s="324"/>
    </row>
    <row r="127" spans="2:5">
      <c r="B127" s="433" t="s">
        <v>243</v>
      </c>
      <c r="C127" s="430" t="s">
        <v>375</v>
      </c>
      <c r="D127" s="637"/>
      <c r="E127" s="324"/>
    </row>
    <row r="128" spans="2:5">
      <c r="B128" s="433" t="s">
        <v>249</v>
      </c>
      <c r="C128" s="430" t="s">
        <v>376</v>
      </c>
      <c r="D128" s="637"/>
      <c r="E128" s="324"/>
    </row>
    <row r="129" spans="2:5">
      <c r="B129" s="433" t="s">
        <v>262</v>
      </c>
      <c r="C129" s="430" t="s">
        <v>377</v>
      </c>
      <c r="D129" s="637"/>
      <c r="E129" s="324"/>
    </row>
    <row r="130" spans="2:5">
      <c r="B130" s="433" t="s">
        <v>305</v>
      </c>
      <c r="C130" s="430" t="s">
        <v>378</v>
      </c>
      <c r="D130" s="637"/>
      <c r="E130" s="324"/>
    </row>
    <row r="131" spans="2:5">
      <c r="B131" s="433" t="s">
        <v>245</v>
      </c>
      <c r="C131" s="430" t="s">
        <v>379</v>
      </c>
      <c r="D131" s="637"/>
      <c r="E131" s="324"/>
    </row>
    <row r="132" spans="2:5">
      <c r="B132" s="433" t="s">
        <v>243</v>
      </c>
      <c r="C132" s="430" t="s">
        <v>380</v>
      </c>
      <c r="D132" s="637"/>
      <c r="E132" s="324"/>
    </row>
    <row r="133" spans="2:5">
      <c r="B133" s="433" t="s">
        <v>299</v>
      </c>
      <c r="C133" s="430" t="s">
        <v>381</v>
      </c>
      <c r="D133" s="637"/>
      <c r="E133" s="324"/>
    </row>
    <row r="134" spans="2:5">
      <c r="B134" s="433" t="s">
        <v>382</v>
      </c>
      <c r="C134" s="430" t="s">
        <v>383</v>
      </c>
      <c r="D134" s="637"/>
      <c r="E134" s="324"/>
    </row>
    <row r="135" spans="2:5">
      <c r="B135" s="433" t="s">
        <v>283</v>
      </c>
      <c r="C135" s="430" t="s">
        <v>760</v>
      </c>
      <c r="D135" s="637"/>
      <c r="E135" s="324"/>
    </row>
    <row r="136" spans="2:5">
      <c r="B136" s="433" t="s">
        <v>245</v>
      </c>
      <c r="C136" s="430" t="s">
        <v>384</v>
      </c>
      <c r="D136" s="637"/>
      <c r="E136" s="324"/>
    </row>
    <row r="137" spans="2:5">
      <c r="B137" s="433" t="s">
        <v>245</v>
      </c>
      <c r="C137" s="430" t="s">
        <v>761</v>
      </c>
      <c r="D137" s="637"/>
      <c r="E137" s="324"/>
    </row>
    <row r="138" spans="2:5">
      <c r="B138" s="433" t="s">
        <v>247</v>
      </c>
      <c r="C138" s="430" t="s">
        <v>385</v>
      </c>
      <c r="D138" s="637"/>
      <c r="E138" s="324"/>
    </row>
    <row r="139" spans="2:5">
      <c r="B139" s="433" t="s">
        <v>386</v>
      </c>
      <c r="C139" s="430" t="s">
        <v>387</v>
      </c>
      <c r="D139" s="637"/>
      <c r="E139" s="324"/>
    </row>
    <row r="140" spans="2:5">
      <c r="B140" s="433" t="s">
        <v>262</v>
      </c>
      <c r="C140" s="430" t="s">
        <v>388</v>
      </c>
      <c r="D140" s="637"/>
      <c r="E140" s="324"/>
    </row>
    <row r="141" spans="2:5">
      <c r="B141" s="433" t="s">
        <v>253</v>
      </c>
      <c r="C141" s="430" t="s">
        <v>389</v>
      </c>
      <c r="D141" s="637"/>
      <c r="E141" s="324"/>
    </row>
    <row r="142" spans="2:5">
      <c r="B142" s="433" t="s">
        <v>243</v>
      </c>
      <c r="C142" s="430" t="s">
        <v>390</v>
      </c>
      <c r="D142" s="637"/>
      <c r="E142" s="324"/>
    </row>
    <row r="143" spans="2:5">
      <c r="B143" s="433" t="s">
        <v>266</v>
      </c>
      <c r="C143" s="430" t="s">
        <v>391</v>
      </c>
      <c r="D143" s="637"/>
      <c r="E143" s="324"/>
    </row>
    <row r="144" spans="2:5">
      <c r="B144" s="433" t="s">
        <v>264</v>
      </c>
      <c r="C144" s="430" t="s">
        <v>762</v>
      </c>
      <c r="D144" s="637"/>
      <c r="E144" s="324"/>
    </row>
    <row r="145" spans="2:5">
      <c r="B145" s="433" t="s">
        <v>331</v>
      </c>
      <c r="C145" s="430" t="s">
        <v>392</v>
      </c>
      <c r="D145" s="637"/>
      <c r="E145" s="324"/>
    </row>
    <row r="146" spans="2:5">
      <c r="B146" s="433" t="s">
        <v>243</v>
      </c>
      <c r="C146" s="430" t="s">
        <v>393</v>
      </c>
      <c r="D146" s="637"/>
      <c r="E146" s="324"/>
    </row>
    <row r="147" spans="2:5">
      <c r="B147" s="433" t="s">
        <v>279</v>
      </c>
      <c r="C147" s="430" t="s">
        <v>394</v>
      </c>
      <c r="D147" s="637"/>
      <c r="E147" s="324"/>
    </row>
    <row r="148" spans="2:5">
      <c r="B148" s="433" t="s">
        <v>315</v>
      </c>
      <c r="C148" s="430" t="s">
        <v>395</v>
      </c>
      <c r="D148" s="637"/>
      <c r="E148" s="324"/>
    </row>
    <row r="149" spans="2:5">
      <c r="B149" s="433" t="s">
        <v>266</v>
      </c>
      <c r="C149" s="430" t="s">
        <v>396</v>
      </c>
      <c r="D149" s="637"/>
      <c r="E149" s="324"/>
    </row>
    <row r="150" spans="2:5">
      <c r="B150" s="433" t="s">
        <v>243</v>
      </c>
      <c r="C150" s="430" t="s">
        <v>397</v>
      </c>
      <c r="D150" s="637"/>
      <c r="E150" s="324"/>
    </row>
    <row r="151" spans="2:5">
      <c r="B151" s="433" t="s">
        <v>281</v>
      </c>
      <c r="C151" s="430" t="s">
        <v>398</v>
      </c>
      <c r="D151" s="637"/>
      <c r="E151" s="324"/>
    </row>
    <row r="152" spans="2:5">
      <c r="B152" s="433" t="s">
        <v>266</v>
      </c>
      <c r="C152" s="430" t="s">
        <v>399</v>
      </c>
      <c r="D152" s="637"/>
      <c r="E152" s="324"/>
    </row>
    <row r="153" spans="2:5">
      <c r="B153" s="433" t="s">
        <v>249</v>
      </c>
      <c r="C153" s="430" t="s">
        <v>400</v>
      </c>
      <c r="D153" s="637"/>
      <c r="E153" s="324"/>
    </row>
    <row r="154" spans="2:5">
      <c r="B154" s="433" t="s">
        <v>305</v>
      </c>
      <c r="C154" s="430" t="s">
        <v>400</v>
      </c>
      <c r="D154" s="637"/>
      <c r="E154" s="324"/>
    </row>
    <row r="155" spans="2:5">
      <c r="B155" s="433" t="s">
        <v>251</v>
      </c>
      <c r="C155" s="430" t="s">
        <v>401</v>
      </c>
      <c r="D155" s="637"/>
      <c r="E155" s="324"/>
    </row>
    <row r="156" spans="2:5">
      <c r="B156" s="433" t="s">
        <v>266</v>
      </c>
      <c r="C156" s="430" t="s">
        <v>402</v>
      </c>
      <c r="D156" s="637"/>
      <c r="E156" s="324"/>
    </row>
    <row r="157" spans="2:5">
      <c r="B157" s="433" t="s">
        <v>262</v>
      </c>
      <c r="C157" s="430" t="s">
        <v>403</v>
      </c>
      <c r="D157" s="637"/>
      <c r="E157" s="324"/>
    </row>
    <row r="158" spans="2:5">
      <c r="B158" s="433" t="s">
        <v>315</v>
      </c>
      <c r="C158" s="430" t="s">
        <v>404</v>
      </c>
      <c r="D158" s="637"/>
      <c r="E158" s="324"/>
    </row>
    <row r="159" spans="2:5">
      <c r="B159" s="433" t="s">
        <v>273</v>
      </c>
      <c r="C159" s="430" t="s">
        <v>405</v>
      </c>
      <c r="D159" s="637"/>
      <c r="E159" s="324"/>
    </row>
    <row r="160" spans="2:5">
      <c r="B160" s="433" t="s">
        <v>253</v>
      </c>
      <c r="C160" s="430" t="s">
        <v>406</v>
      </c>
      <c r="D160" s="637"/>
      <c r="E160" s="324"/>
    </row>
    <row r="161" spans="2:5">
      <c r="B161" s="433" t="s">
        <v>352</v>
      </c>
      <c r="C161" s="430" t="s">
        <v>407</v>
      </c>
      <c r="D161" s="637"/>
      <c r="E161" s="324"/>
    </row>
    <row r="162" spans="2:5">
      <c r="B162" s="433" t="s">
        <v>253</v>
      </c>
      <c r="C162" s="430" t="s">
        <v>763</v>
      </c>
      <c r="D162" s="637"/>
      <c r="E162" s="324"/>
    </row>
    <row r="163" spans="2:5">
      <c r="B163" s="433" t="s">
        <v>305</v>
      </c>
      <c r="C163" s="430" t="s">
        <v>408</v>
      </c>
      <c r="D163" s="637"/>
      <c r="E163" s="324"/>
    </row>
    <row r="164" spans="2:5">
      <c r="B164" s="433" t="s">
        <v>334</v>
      </c>
      <c r="C164" s="430" t="s">
        <v>409</v>
      </c>
      <c r="D164" s="637"/>
      <c r="E164" s="324"/>
    </row>
    <row r="165" spans="2:5">
      <c r="B165" s="433" t="s">
        <v>299</v>
      </c>
      <c r="C165" s="430" t="s">
        <v>410</v>
      </c>
      <c r="D165" s="637"/>
      <c r="E165" s="324"/>
    </row>
    <row r="166" spans="2:5">
      <c r="B166" s="433" t="s">
        <v>262</v>
      </c>
      <c r="C166" s="430" t="s">
        <v>410</v>
      </c>
      <c r="D166" s="637"/>
      <c r="E166" s="324"/>
    </row>
    <row r="167" spans="2:5">
      <c r="B167" s="433" t="s">
        <v>243</v>
      </c>
      <c r="C167" s="430" t="s">
        <v>411</v>
      </c>
      <c r="D167" s="637"/>
      <c r="E167" s="324"/>
    </row>
    <row r="168" spans="2:5">
      <c r="B168" s="433" t="s">
        <v>331</v>
      </c>
      <c r="C168" s="430" t="s">
        <v>412</v>
      </c>
      <c r="D168" s="637"/>
      <c r="E168" s="324"/>
    </row>
    <row r="169" spans="2:5">
      <c r="B169" s="433" t="s">
        <v>273</v>
      </c>
      <c r="C169" s="430" t="s">
        <v>413</v>
      </c>
      <c r="D169" s="637"/>
      <c r="E169" s="324"/>
    </row>
    <row r="170" spans="2:5">
      <c r="B170" s="433" t="s">
        <v>352</v>
      </c>
      <c r="C170" s="430" t="s">
        <v>414</v>
      </c>
      <c r="D170" s="637"/>
      <c r="E170" s="324"/>
    </row>
    <row r="171" spans="2:5">
      <c r="B171" s="433" t="s">
        <v>266</v>
      </c>
      <c r="C171" s="430" t="s">
        <v>415</v>
      </c>
      <c r="D171" s="637"/>
      <c r="E171" s="324"/>
    </row>
    <row r="172" spans="2:5">
      <c r="B172" s="433" t="s">
        <v>305</v>
      </c>
      <c r="C172" s="430" t="s">
        <v>416</v>
      </c>
      <c r="D172" s="637"/>
      <c r="E172" s="324"/>
    </row>
    <row r="173" spans="2:5">
      <c r="B173" s="433" t="s">
        <v>264</v>
      </c>
      <c r="C173" s="430" t="s">
        <v>417</v>
      </c>
      <c r="D173" s="637"/>
      <c r="E173" s="324"/>
    </row>
    <row r="174" spans="2:5">
      <c r="B174" s="433" t="s">
        <v>262</v>
      </c>
      <c r="C174" s="430" t="s">
        <v>418</v>
      </c>
      <c r="D174" s="637"/>
      <c r="E174" s="324"/>
    </row>
    <row r="175" spans="2:5">
      <c r="B175" s="433" t="s">
        <v>243</v>
      </c>
      <c r="C175" s="430" t="s">
        <v>419</v>
      </c>
      <c r="D175" s="637"/>
      <c r="E175" s="324"/>
    </row>
    <row r="176" spans="2:5">
      <c r="B176" s="433" t="s">
        <v>243</v>
      </c>
      <c r="C176" s="430" t="s">
        <v>420</v>
      </c>
      <c r="D176" s="637"/>
      <c r="E176" s="324"/>
    </row>
    <row r="177" spans="2:5">
      <c r="B177" s="433" t="s">
        <v>281</v>
      </c>
      <c r="C177" s="430" t="s">
        <v>421</v>
      </c>
      <c r="D177" s="637"/>
      <c r="E177" s="324"/>
    </row>
    <row r="178" spans="2:5">
      <c r="B178" s="433" t="s">
        <v>273</v>
      </c>
      <c r="C178" s="430" t="s">
        <v>422</v>
      </c>
      <c r="D178" s="637"/>
      <c r="E178" s="324"/>
    </row>
    <row r="179" spans="2:5">
      <c r="B179" s="433" t="s">
        <v>273</v>
      </c>
      <c r="C179" s="430" t="s">
        <v>423</v>
      </c>
      <c r="D179" s="637"/>
      <c r="E179" s="324"/>
    </row>
    <row r="180" spans="2:5">
      <c r="B180" s="433" t="s">
        <v>273</v>
      </c>
      <c r="C180" s="430" t="s">
        <v>424</v>
      </c>
      <c r="D180" s="637"/>
      <c r="E180" s="324"/>
    </row>
    <row r="181" spans="2:5">
      <c r="B181" s="433" t="s">
        <v>273</v>
      </c>
      <c r="C181" s="430" t="s">
        <v>425</v>
      </c>
      <c r="D181" s="637"/>
      <c r="E181" s="324"/>
    </row>
    <row r="182" spans="2:5" ht="22.5">
      <c r="B182" s="433" t="s">
        <v>382</v>
      </c>
      <c r="C182" s="430" t="s">
        <v>426</v>
      </c>
      <c r="D182" s="637"/>
      <c r="E182" s="324"/>
    </row>
    <row r="183" spans="2:5">
      <c r="B183" s="433" t="s">
        <v>315</v>
      </c>
      <c r="C183" s="430" t="s">
        <v>427</v>
      </c>
      <c r="D183" s="637"/>
      <c r="E183" s="324"/>
    </row>
    <row r="184" spans="2:5">
      <c r="B184" s="433" t="s">
        <v>260</v>
      </c>
      <c r="C184" s="430" t="s">
        <v>428</v>
      </c>
      <c r="D184" s="637"/>
      <c r="E184" s="324"/>
    </row>
    <row r="185" spans="2:5">
      <c r="B185" s="433" t="s">
        <v>260</v>
      </c>
      <c r="C185" s="430" t="s">
        <v>429</v>
      </c>
      <c r="D185" s="637"/>
      <c r="E185" s="324"/>
    </row>
    <row r="186" spans="2:5">
      <c r="B186" s="433" t="s">
        <v>266</v>
      </c>
      <c r="C186" s="430" t="s">
        <v>430</v>
      </c>
      <c r="D186" s="637"/>
      <c r="E186" s="324"/>
    </row>
    <row r="187" spans="2:5">
      <c r="B187" s="433" t="s">
        <v>273</v>
      </c>
      <c r="C187" s="430" t="s">
        <v>431</v>
      </c>
      <c r="D187" s="637"/>
      <c r="E187" s="324"/>
    </row>
    <row r="188" spans="2:5">
      <c r="B188" s="433" t="s">
        <v>305</v>
      </c>
      <c r="C188" s="430" t="s">
        <v>432</v>
      </c>
      <c r="D188" s="637"/>
      <c r="E188" s="324"/>
    </row>
    <row r="189" spans="2:5">
      <c r="B189" s="433" t="s">
        <v>243</v>
      </c>
      <c r="C189" s="430" t="s">
        <v>764</v>
      </c>
      <c r="D189" s="637"/>
      <c r="E189" s="324"/>
    </row>
    <row r="190" spans="2:5">
      <c r="B190" s="433" t="s">
        <v>243</v>
      </c>
      <c r="C190" s="430" t="s">
        <v>433</v>
      </c>
      <c r="D190" s="637"/>
      <c r="E190" s="324"/>
    </row>
    <row r="191" spans="2:5">
      <c r="B191" s="433" t="s">
        <v>247</v>
      </c>
      <c r="C191" s="430" t="s">
        <v>433</v>
      </c>
      <c r="D191" s="637"/>
      <c r="E191" s="324"/>
    </row>
    <row r="192" spans="2:5">
      <c r="B192" s="433" t="s">
        <v>262</v>
      </c>
      <c r="C192" s="430" t="s">
        <v>434</v>
      </c>
      <c r="D192" s="637"/>
      <c r="E192" s="324"/>
    </row>
    <row r="193" spans="2:5">
      <c r="B193" s="433" t="s">
        <v>273</v>
      </c>
      <c r="C193" s="430" t="s">
        <v>435</v>
      </c>
      <c r="D193" s="637"/>
      <c r="E193" s="324"/>
    </row>
    <row r="194" spans="2:5">
      <c r="B194" s="433" t="s">
        <v>281</v>
      </c>
      <c r="C194" s="430" t="s">
        <v>436</v>
      </c>
      <c r="D194" s="637"/>
      <c r="E194" s="324"/>
    </row>
    <row r="195" spans="2:5">
      <c r="B195" s="433" t="s">
        <v>331</v>
      </c>
      <c r="C195" s="430" t="s">
        <v>437</v>
      </c>
      <c r="D195" s="637"/>
      <c r="E195" s="324"/>
    </row>
    <row r="196" spans="2:5">
      <c r="B196" s="433" t="s">
        <v>299</v>
      </c>
      <c r="C196" s="430" t="s">
        <v>438</v>
      </c>
      <c r="D196" s="637"/>
      <c r="E196" s="324"/>
    </row>
    <row r="197" spans="2:5">
      <c r="B197" s="433" t="s">
        <v>382</v>
      </c>
      <c r="C197" s="430" t="s">
        <v>765</v>
      </c>
      <c r="D197" s="637"/>
      <c r="E197" s="324"/>
    </row>
    <row r="198" spans="2:5">
      <c r="B198" s="433" t="s">
        <v>243</v>
      </c>
      <c r="C198" s="430" t="s">
        <v>439</v>
      </c>
      <c r="D198" s="637"/>
      <c r="E198" s="324"/>
    </row>
    <row r="199" spans="2:5">
      <c r="B199" s="433" t="s">
        <v>315</v>
      </c>
      <c r="C199" s="430" t="s">
        <v>440</v>
      </c>
      <c r="D199" s="637"/>
      <c r="E199" s="324"/>
    </row>
    <row r="200" spans="2:5">
      <c r="B200" s="433" t="s">
        <v>315</v>
      </c>
      <c r="C200" s="430" t="s">
        <v>441</v>
      </c>
      <c r="D200" s="637"/>
      <c r="E200" s="324"/>
    </row>
    <row r="201" spans="2:5">
      <c r="B201" s="433" t="s">
        <v>245</v>
      </c>
      <c r="C201" s="430" t="s">
        <v>766</v>
      </c>
      <c r="D201" s="637"/>
      <c r="E201" s="324"/>
    </row>
    <row r="202" spans="2:5">
      <c r="B202" s="433" t="s">
        <v>331</v>
      </c>
      <c r="C202" s="430" t="s">
        <v>442</v>
      </c>
      <c r="D202" s="637"/>
      <c r="E202" s="324"/>
    </row>
    <row r="203" spans="2:5">
      <c r="B203" s="433" t="s">
        <v>331</v>
      </c>
      <c r="C203" s="430" t="s">
        <v>443</v>
      </c>
      <c r="D203" s="637" t="s">
        <v>893</v>
      </c>
      <c r="E203" s="324">
        <v>15</v>
      </c>
    </row>
    <row r="204" spans="2:5">
      <c r="B204" s="433" t="s">
        <v>331</v>
      </c>
      <c r="C204" s="430" t="s">
        <v>444</v>
      </c>
      <c r="D204" s="637"/>
      <c r="E204" s="324"/>
    </row>
    <row r="205" spans="2:5">
      <c r="B205" s="433" t="s">
        <v>308</v>
      </c>
      <c r="C205" s="430" t="s">
        <v>445</v>
      </c>
      <c r="D205" s="637"/>
      <c r="E205" s="324"/>
    </row>
    <row r="206" spans="2:5">
      <c r="B206" s="433" t="s">
        <v>299</v>
      </c>
      <c r="C206" s="430" t="s">
        <v>446</v>
      </c>
      <c r="D206" s="637"/>
      <c r="E206" s="324"/>
    </row>
    <row r="207" spans="2:5">
      <c r="B207" s="433" t="s">
        <v>262</v>
      </c>
      <c r="C207" s="430" t="s">
        <v>447</v>
      </c>
      <c r="D207" s="637"/>
      <c r="E207" s="324"/>
    </row>
    <row r="208" spans="2:5">
      <c r="B208" s="433" t="s">
        <v>260</v>
      </c>
      <c r="C208" s="430" t="s">
        <v>448</v>
      </c>
      <c r="D208" s="637"/>
      <c r="E208" s="324"/>
    </row>
    <row r="209" spans="2:5">
      <c r="B209" s="433" t="s">
        <v>243</v>
      </c>
      <c r="C209" s="430" t="s">
        <v>449</v>
      </c>
      <c r="D209" s="637"/>
      <c r="E209" s="324"/>
    </row>
    <row r="210" spans="2:5">
      <c r="B210" s="433" t="s">
        <v>249</v>
      </c>
      <c r="C210" s="430" t="s">
        <v>450</v>
      </c>
      <c r="D210" s="637"/>
      <c r="E210" s="324"/>
    </row>
    <row r="211" spans="2:5">
      <c r="B211" s="433" t="s">
        <v>243</v>
      </c>
      <c r="C211" s="430" t="s">
        <v>451</v>
      </c>
      <c r="D211" s="637"/>
      <c r="E211" s="324"/>
    </row>
    <row r="212" spans="2:5">
      <c r="B212" s="433" t="s">
        <v>266</v>
      </c>
      <c r="C212" s="430" t="s">
        <v>452</v>
      </c>
      <c r="D212" s="637"/>
      <c r="E212" s="324"/>
    </row>
    <row r="213" spans="2:5">
      <c r="B213" s="433" t="s">
        <v>243</v>
      </c>
      <c r="C213" s="430" t="s">
        <v>453</v>
      </c>
      <c r="D213" s="637"/>
      <c r="E213" s="324"/>
    </row>
    <row r="214" spans="2:5">
      <c r="B214" s="433" t="s">
        <v>249</v>
      </c>
      <c r="C214" s="430" t="s">
        <v>454</v>
      </c>
      <c r="D214" s="637"/>
      <c r="E214" s="324"/>
    </row>
    <row r="215" spans="2:5">
      <c r="B215" s="433" t="s">
        <v>273</v>
      </c>
      <c r="C215" s="430" t="s">
        <v>455</v>
      </c>
      <c r="D215" s="637"/>
      <c r="E215" s="324"/>
    </row>
    <row r="216" spans="2:5">
      <c r="B216" s="433" t="s">
        <v>243</v>
      </c>
      <c r="C216" s="430" t="s">
        <v>456</v>
      </c>
      <c r="D216" s="637"/>
      <c r="E216" s="324"/>
    </row>
    <row r="217" spans="2:5">
      <c r="B217" s="433" t="s">
        <v>457</v>
      </c>
      <c r="C217" s="430" t="s">
        <v>458</v>
      </c>
      <c r="D217" s="637"/>
      <c r="E217" s="324"/>
    </row>
    <row r="218" spans="2:5">
      <c r="B218" s="433" t="s">
        <v>262</v>
      </c>
      <c r="C218" s="430" t="s">
        <v>459</v>
      </c>
      <c r="D218" s="637"/>
      <c r="E218" s="324"/>
    </row>
    <row r="219" spans="2:5">
      <c r="B219" s="433" t="s">
        <v>255</v>
      </c>
      <c r="C219" s="430" t="s">
        <v>460</v>
      </c>
      <c r="D219" s="637"/>
      <c r="E219" s="324"/>
    </row>
    <row r="220" spans="2:5">
      <c r="B220" s="433" t="s">
        <v>243</v>
      </c>
      <c r="C220" s="430" t="s">
        <v>461</v>
      </c>
      <c r="D220" s="637"/>
      <c r="E220" s="324"/>
    </row>
    <row r="221" spans="2:5">
      <c r="B221" s="433" t="s">
        <v>253</v>
      </c>
      <c r="C221" s="430" t="s">
        <v>462</v>
      </c>
      <c r="D221" s="637"/>
      <c r="E221" s="324"/>
    </row>
    <row r="222" spans="2:5">
      <c r="B222" s="433" t="s">
        <v>253</v>
      </c>
      <c r="C222" s="430" t="s">
        <v>463</v>
      </c>
      <c r="D222" s="637"/>
      <c r="E222" s="324"/>
    </row>
    <row r="223" spans="2:5">
      <c r="B223" s="433" t="s">
        <v>247</v>
      </c>
      <c r="C223" s="430" t="s">
        <v>464</v>
      </c>
      <c r="D223" s="637"/>
      <c r="E223" s="324"/>
    </row>
    <row r="224" spans="2:5">
      <c r="B224" s="433" t="s">
        <v>273</v>
      </c>
      <c r="C224" s="430" t="s">
        <v>465</v>
      </c>
      <c r="D224" s="637"/>
      <c r="E224" s="324"/>
    </row>
    <row r="225" spans="2:5">
      <c r="B225" s="433" t="s">
        <v>352</v>
      </c>
      <c r="C225" s="430" t="s">
        <v>767</v>
      </c>
      <c r="D225" s="637"/>
      <c r="E225" s="324"/>
    </row>
    <row r="226" spans="2:5">
      <c r="B226" s="433" t="s">
        <v>273</v>
      </c>
      <c r="C226" s="430" t="s">
        <v>466</v>
      </c>
      <c r="D226" s="637"/>
      <c r="E226" s="324"/>
    </row>
    <row r="227" spans="2:5">
      <c r="B227" s="433" t="s">
        <v>253</v>
      </c>
      <c r="C227" s="430" t="s">
        <v>467</v>
      </c>
      <c r="D227" s="637"/>
      <c r="E227" s="324"/>
    </row>
    <row r="228" spans="2:5">
      <c r="B228" s="433" t="s">
        <v>457</v>
      </c>
      <c r="C228" s="430" t="s">
        <v>468</v>
      </c>
      <c r="D228" s="637"/>
      <c r="E228" s="324"/>
    </row>
    <row r="229" spans="2:5">
      <c r="B229" s="433" t="s">
        <v>260</v>
      </c>
      <c r="C229" s="430" t="s">
        <v>469</v>
      </c>
      <c r="D229" s="637"/>
      <c r="E229" s="324"/>
    </row>
    <row r="230" spans="2:5">
      <c r="B230" s="433" t="s">
        <v>386</v>
      </c>
      <c r="C230" s="430" t="s">
        <v>470</v>
      </c>
      <c r="D230" s="637"/>
      <c r="E230" s="324"/>
    </row>
    <row r="231" spans="2:5">
      <c r="B231" s="433" t="s">
        <v>290</v>
      </c>
      <c r="C231" s="430" t="s">
        <v>471</v>
      </c>
      <c r="D231" s="637"/>
      <c r="E231" s="324"/>
    </row>
    <row r="232" spans="2:5">
      <c r="B232" s="433" t="s">
        <v>262</v>
      </c>
      <c r="C232" s="430" t="s">
        <v>472</v>
      </c>
      <c r="D232" s="637"/>
      <c r="E232" s="324"/>
    </row>
    <row r="233" spans="2:5">
      <c r="B233" s="433" t="s">
        <v>262</v>
      </c>
      <c r="C233" s="430" t="s">
        <v>473</v>
      </c>
      <c r="D233" s="637"/>
      <c r="E233" s="324"/>
    </row>
    <row r="234" spans="2:5">
      <c r="B234" s="433" t="s">
        <v>266</v>
      </c>
      <c r="C234" s="430" t="s">
        <v>473</v>
      </c>
      <c r="D234" s="637"/>
      <c r="E234" s="324"/>
    </row>
    <row r="235" spans="2:5">
      <c r="B235" s="433" t="s">
        <v>299</v>
      </c>
      <c r="C235" s="430" t="s">
        <v>474</v>
      </c>
      <c r="D235" s="637"/>
      <c r="E235" s="324"/>
    </row>
    <row r="236" spans="2:5">
      <c r="B236" s="433" t="s">
        <v>273</v>
      </c>
      <c r="C236" s="430" t="s">
        <v>474</v>
      </c>
      <c r="D236" s="637"/>
      <c r="E236" s="324"/>
    </row>
    <row r="237" spans="2:5">
      <c r="B237" s="433" t="s">
        <v>279</v>
      </c>
      <c r="C237" s="430" t="s">
        <v>475</v>
      </c>
      <c r="D237" s="637"/>
      <c r="E237" s="324"/>
    </row>
    <row r="238" spans="2:5">
      <c r="B238" s="433" t="s">
        <v>305</v>
      </c>
      <c r="C238" s="430" t="s">
        <v>768</v>
      </c>
      <c r="D238" s="637"/>
      <c r="E238" s="324"/>
    </row>
    <row r="239" spans="2:5">
      <c r="B239" s="433" t="s">
        <v>331</v>
      </c>
      <c r="C239" s="430" t="s">
        <v>476</v>
      </c>
      <c r="D239" s="637"/>
      <c r="E239" s="324"/>
    </row>
    <row r="240" spans="2:5">
      <c r="B240" s="433" t="s">
        <v>457</v>
      </c>
      <c r="C240" s="430" t="s">
        <v>477</v>
      </c>
      <c r="D240" s="637"/>
      <c r="E240" s="324"/>
    </row>
    <row r="241" spans="2:5">
      <c r="B241" s="433" t="s">
        <v>331</v>
      </c>
      <c r="C241" s="430" t="s">
        <v>478</v>
      </c>
      <c r="D241" s="637"/>
      <c r="E241" s="324"/>
    </row>
    <row r="242" spans="2:5">
      <c r="B242" s="433" t="s">
        <v>299</v>
      </c>
      <c r="C242" s="430" t="s">
        <v>479</v>
      </c>
      <c r="D242" s="637"/>
      <c r="E242" s="324"/>
    </row>
    <row r="243" spans="2:5">
      <c r="B243" s="433" t="s">
        <v>294</v>
      </c>
      <c r="C243" s="430" t="s">
        <v>480</v>
      </c>
      <c r="D243" s="637"/>
      <c r="E243" s="324"/>
    </row>
    <row r="244" spans="2:5">
      <c r="B244" s="433" t="s">
        <v>245</v>
      </c>
      <c r="C244" s="430" t="s">
        <v>481</v>
      </c>
      <c r="D244" s="637"/>
      <c r="E244" s="324"/>
    </row>
    <row r="245" spans="2:5">
      <c r="B245" s="433" t="s">
        <v>245</v>
      </c>
      <c r="C245" s="430" t="s">
        <v>482</v>
      </c>
      <c r="D245" s="637"/>
      <c r="E245" s="324"/>
    </row>
    <row r="246" spans="2:5">
      <c r="B246" s="433" t="s">
        <v>273</v>
      </c>
      <c r="C246" s="430" t="s">
        <v>483</v>
      </c>
      <c r="D246" s="637"/>
      <c r="E246" s="324"/>
    </row>
    <row r="247" spans="2:5">
      <c r="B247" s="433" t="s">
        <v>251</v>
      </c>
      <c r="C247" s="430" t="s">
        <v>484</v>
      </c>
      <c r="D247" s="637"/>
      <c r="E247" s="324"/>
    </row>
    <row r="248" spans="2:5">
      <c r="B248" s="433" t="s">
        <v>262</v>
      </c>
      <c r="C248" s="430" t="s">
        <v>769</v>
      </c>
      <c r="D248" s="637"/>
      <c r="E248" s="324"/>
    </row>
    <row r="249" spans="2:5">
      <c r="B249" s="433" t="s">
        <v>264</v>
      </c>
      <c r="C249" s="430" t="s">
        <v>485</v>
      </c>
      <c r="D249" s="637"/>
      <c r="E249" s="324"/>
    </row>
    <row r="250" spans="2:5">
      <c r="B250" s="433" t="s">
        <v>382</v>
      </c>
      <c r="C250" s="430" t="s">
        <v>486</v>
      </c>
      <c r="D250" s="637"/>
      <c r="E250" s="324"/>
    </row>
    <row r="251" spans="2:5">
      <c r="B251" s="433" t="s">
        <v>305</v>
      </c>
      <c r="C251" s="430" t="s">
        <v>487</v>
      </c>
      <c r="D251" s="637"/>
      <c r="E251" s="324"/>
    </row>
    <row r="252" spans="2:5">
      <c r="B252" s="433" t="s">
        <v>301</v>
      </c>
      <c r="C252" s="430" t="s">
        <v>488</v>
      </c>
      <c r="D252" s="637"/>
      <c r="E252" s="324"/>
    </row>
    <row r="253" spans="2:5">
      <c r="B253" s="433" t="s">
        <v>301</v>
      </c>
      <c r="C253" s="430" t="s">
        <v>489</v>
      </c>
      <c r="D253" s="637"/>
      <c r="E253" s="324"/>
    </row>
    <row r="254" spans="2:5">
      <c r="B254" s="433" t="s">
        <v>264</v>
      </c>
      <c r="C254" s="430" t="s">
        <v>770</v>
      </c>
      <c r="D254" s="637"/>
      <c r="E254" s="324"/>
    </row>
    <row r="255" spans="2:5">
      <c r="B255" s="433" t="s">
        <v>257</v>
      </c>
      <c r="C255" s="430" t="s">
        <v>490</v>
      </c>
      <c r="D255" s="637"/>
      <c r="E255" s="324"/>
    </row>
    <row r="256" spans="2:5">
      <c r="B256" s="433" t="s">
        <v>255</v>
      </c>
      <c r="C256" s="430" t="s">
        <v>491</v>
      </c>
      <c r="D256" s="637"/>
      <c r="E256" s="324"/>
    </row>
    <row r="257" spans="2:5">
      <c r="B257" s="433" t="s">
        <v>251</v>
      </c>
      <c r="C257" s="430" t="s">
        <v>492</v>
      </c>
      <c r="D257" s="637"/>
      <c r="E257" s="324"/>
    </row>
    <row r="258" spans="2:5">
      <c r="B258" s="433" t="s">
        <v>243</v>
      </c>
      <c r="C258" s="430" t="s">
        <v>493</v>
      </c>
      <c r="D258" s="637"/>
      <c r="E258" s="324"/>
    </row>
    <row r="259" spans="2:5">
      <c r="B259" s="433" t="s">
        <v>243</v>
      </c>
      <c r="C259" s="430" t="s">
        <v>494</v>
      </c>
      <c r="D259" s="637"/>
      <c r="E259" s="324"/>
    </row>
    <row r="260" spans="2:5">
      <c r="B260" s="433" t="s">
        <v>331</v>
      </c>
      <c r="C260" s="430" t="s">
        <v>495</v>
      </c>
      <c r="D260" s="637"/>
      <c r="E260" s="324"/>
    </row>
    <row r="261" spans="2:5">
      <c r="B261" s="433" t="s">
        <v>255</v>
      </c>
      <c r="C261" s="430" t="s">
        <v>496</v>
      </c>
      <c r="D261" s="637"/>
      <c r="E261" s="324"/>
    </row>
    <row r="262" spans="2:5">
      <c r="B262" s="433" t="s">
        <v>279</v>
      </c>
      <c r="C262" s="430" t="s">
        <v>497</v>
      </c>
      <c r="D262" s="637"/>
      <c r="E262" s="324"/>
    </row>
    <row r="263" spans="2:5">
      <c r="B263" s="433" t="s">
        <v>243</v>
      </c>
      <c r="C263" s="430" t="s">
        <v>498</v>
      </c>
      <c r="D263" s="637" t="s">
        <v>893</v>
      </c>
      <c r="E263" s="324">
        <v>15</v>
      </c>
    </row>
    <row r="264" spans="2:5">
      <c r="B264" s="433" t="s">
        <v>249</v>
      </c>
      <c r="C264" s="430" t="s">
        <v>499</v>
      </c>
      <c r="D264" s="637"/>
      <c r="E264" s="324"/>
    </row>
    <row r="265" spans="2:5">
      <c r="B265" s="433" t="s">
        <v>331</v>
      </c>
      <c r="C265" s="430" t="s">
        <v>500</v>
      </c>
      <c r="D265" s="637"/>
      <c r="E265" s="324"/>
    </row>
    <row r="266" spans="2:5">
      <c r="B266" s="433" t="s">
        <v>299</v>
      </c>
      <c r="C266" s="430" t="s">
        <v>501</v>
      </c>
      <c r="D266" s="637"/>
      <c r="E266" s="324"/>
    </row>
    <row r="267" spans="2:5">
      <c r="B267" s="433" t="s">
        <v>352</v>
      </c>
      <c r="C267" s="430" t="s">
        <v>771</v>
      </c>
      <c r="D267" s="637"/>
      <c r="E267" s="324"/>
    </row>
    <row r="268" spans="2:5">
      <c r="B268" s="433" t="s">
        <v>315</v>
      </c>
      <c r="C268" s="430" t="s">
        <v>502</v>
      </c>
      <c r="D268" s="637"/>
      <c r="E268" s="324"/>
    </row>
    <row r="269" spans="2:5">
      <c r="B269" s="433" t="s">
        <v>334</v>
      </c>
      <c r="C269" s="430" t="s">
        <v>502</v>
      </c>
      <c r="D269" s="637"/>
      <c r="E269" s="324"/>
    </row>
    <row r="270" spans="2:5">
      <c r="B270" s="433" t="s">
        <v>299</v>
      </c>
      <c r="C270" s="430" t="s">
        <v>503</v>
      </c>
      <c r="D270" s="637"/>
      <c r="E270" s="324"/>
    </row>
    <row r="271" spans="2:5">
      <c r="B271" s="433" t="s">
        <v>355</v>
      </c>
      <c r="C271" s="430" t="s">
        <v>504</v>
      </c>
      <c r="D271" s="637"/>
      <c r="E271" s="324"/>
    </row>
    <row r="272" spans="2:5">
      <c r="B272" s="433" t="s">
        <v>505</v>
      </c>
      <c r="C272" s="430" t="s">
        <v>506</v>
      </c>
      <c r="D272" s="637"/>
      <c r="E272" s="324"/>
    </row>
    <row r="273" spans="2:5">
      <c r="B273" s="433" t="s">
        <v>305</v>
      </c>
      <c r="C273" s="430" t="s">
        <v>507</v>
      </c>
      <c r="D273" s="637"/>
      <c r="E273" s="324"/>
    </row>
    <row r="274" spans="2:5">
      <c r="B274" s="433" t="s">
        <v>251</v>
      </c>
      <c r="C274" s="430" t="s">
        <v>508</v>
      </c>
      <c r="D274" s="637"/>
      <c r="E274" s="324"/>
    </row>
    <row r="275" spans="2:5">
      <c r="B275" s="433" t="s">
        <v>315</v>
      </c>
      <c r="C275" s="430" t="s">
        <v>509</v>
      </c>
      <c r="D275" s="637"/>
      <c r="E275" s="324"/>
    </row>
    <row r="276" spans="2:5">
      <c r="B276" s="433" t="s">
        <v>294</v>
      </c>
      <c r="C276" s="430" t="s">
        <v>510</v>
      </c>
      <c r="D276" s="637"/>
      <c r="E276" s="324"/>
    </row>
    <row r="277" spans="2:5">
      <c r="B277" s="433" t="s">
        <v>290</v>
      </c>
      <c r="C277" s="430" t="s">
        <v>772</v>
      </c>
      <c r="D277" s="637"/>
      <c r="E277" s="324"/>
    </row>
    <row r="278" spans="2:5">
      <c r="B278" s="433" t="s">
        <v>294</v>
      </c>
      <c r="C278" s="430" t="s">
        <v>511</v>
      </c>
      <c r="D278" s="637" t="s">
        <v>893</v>
      </c>
      <c r="E278" s="324">
        <v>15</v>
      </c>
    </row>
    <row r="279" spans="2:5">
      <c r="B279" s="433" t="s">
        <v>257</v>
      </c>
      <c r="C279" s="430" t="s">
        <v>512</v>
      </c>
      <c r="D279" s="637"/>
      <c r="E279" s="324"/>
    </row>
    <row r="280" spans="2:5">
      <c r="B280" s="433" t="s">
        <v>251</v>
      </c>
      <c r="C280" s="430" t="s">
        <v>513</v>
      </c>
      <c r="D280" s="637"/>
      <c r="E280" s="324"/>
    </row>
    <row r="281" spans="2:5">
      <c r="B281" s="433" t="s">
        <v>273</v>
      </c>
      <c r="C281" s="430" t="s">
        <v>514</v>
      </c>
      <c r="D281" s="637"/>
      <c r="E281" s="324"/>
    </row>
    <row r="282" spans="2:5">
      <c r="B282" s="433" t="s">
        <v>262</v>
      </c>
      <c r="C282" s="430" t="s">
        <v>514</v>
      </c>
      <c r="D282" s="637"/>
      <c r="E282" s="324"/>
    </row>
    <row r="283" spans="2:5">
      <c r="B283" s="433" t="s">
        <v>243</v>
      </c>
      <c r="C283" s="430" t="s">
        <v>515</v>
      </c>
      <c r="D283" s="637"/>
      <c r="E283" s="324"/>
    </row>
    <row r="284" spans="2:5">
      <c r="B284" s="433" t="s">
        <v>315</v>
      </c>
      <c r="C284" s="430" t="s">
        <v>773</v>
      </c>
      <c r="D284" s="637"/>
      <c r="E284" s="324"/>
    </row>
    <row r="285" spans="2:5">
      <c r="B285" s="433" t="s">
        <v>331</v>
      </c>
      <c r="C285" s="430" t="s">
        <v>516</v>
      </c>
      <c r="D285" s="637"/>
      <c r="E285" s="324"/>
    </row>
    <row r="286" spans="2:5">
      <c r="B286" s="433" t="s">
        <v>243</v>
      </c>
      <c r="C286" s="430" t="s">
        <v>517</v>
      </c>
      <c r="D286" s="637"/>
      <c r="E286" s="324"/>
    </row>
    <row r="287" spans="2:5">
      <c r="B287" s="433" t="s">
        <v>243</v>
      </c>
      <c r="C287" s="430" t="s">
        <v>774</v>
      </c>
      <c r="D287" s="637"/>
      <c r="E287" s="324"/>
    </row>
    <row r="288" spans="2:5">
      <c r="B288" s="433" t="s">
        <v>255</v>
      </c>
      <c r="C288" s="430" t="s">
        <v>518</v>
      </c>
      <c r="D288" s="637"/>
      <c r="E288" s="324"/>
    </row>
    <row r="289" spans="2:5">
      <c r="B289" s="433" t="s">
        <v>260</v>
      </c>
      <c r="C289" s="430" t="s">
        <v>519</v>
      </c>
      <c r="D289" s="637" t="s">
        <v>893</v>
      </c>
      <c r="E289" s="324">
        <v>15</v>
      </c>
    </row>
    <row r="290" spans="2:5">
      <c r="B290" s="433" t="s">
        <v>273</v>
      </c>
      <c r="C290" s="430" t="s">
        <v>520</v>
      </c>
      <c r="D290" s="637"/>
      <c r="E290" s="324"/>
    </row>
    <row r="291" spans="2:5">
      <c r="B291" s="433" t="s">
        <v>273</v>
      </c>
      <c r="C291" s="430" t="s">
        <v>521</v>
      </c>
      <c r="D291" s="637"/>
      <c r="E291" s="324"/>
    </row>
    <row r="292" spans="2:5">
      <c r="B292" s="433" t="s">
        <v>249</v>
      </c>
      <c r="C292" s="430" t="s">
        <v>522</v>
      </c>
      <c r="D292" s="637"/>
      <c r="E292" s="324"/>
    </row>
    <row r="293" spans="2:5">
      <c r="B293" s="433" t="s">
        <v>257</v>
      </c>
      <c r="C293" s="430" t="s">
        <v>523</v>
      </c>
      <c r="D293" s="637"/>
      <c r="E293" s="324"/>
    </row>
    <row r="294" spans="2:5">
      <c r="B294" s="433" t="s">
        <v>249</v>
      </c>
      <c r="C294" s="430" t="s">
        <v>524</v>
      </c>
      <c r="D294" s="637"/>
      <c r="E294" s="324"/>
    </row>
    <row r="295" spans="2:5">
      <c r="B295" s="433" t="s">
        <v>245</v>
      </c>
      <c r="C295" s="430" t="s">
        <v>525</v>
      </c>
      <c r="D295" s="637"/>
      <c r="E295" s="324"/>
    </row>
    <row r="296" spans="2:5">
      <c r="B296" s="433" t="s">
        <v>262</v>
      </c>
      <c r="C296" s="430" t="s">
        <v>526</v>
      </c>
      <c r="D296" s="637"/>
      <c r="E296" s="324"/>
    </row>
    <row r="297" spans="2:5">
      <c r="B297" s="433" t="s">
        <v>505</v>
      </c>
      <c r="C297" s="430" t="s">
        <v>527</v>
      </c>
      <c r="D297" s="637"/>
      <c r="E297" s="324"/>
    </row>
    <row r="298" spans="2:5">
      <c r="B298" s="433" t="s">
        <v>257</v>
      </c>
      <c r="C298" s="430" t="s">
        <v>528</v>
      </c>
      <c r="D298" s="637"/>
      <c r="E298" s="324"/>
    </row>
    <row r="299" spans="2:5">
      <c r="B299" s="433" t="s">
        <v>382</v>
      </c>
      <c r="C299" s="430" t="s">
        <v>529</v>
      </c>
      <c r="D299" s="637"/>
      <c r="E299" s="324"/>
    </row>
    <row r="300" spans="2:5">
      <c r="B300" s="433" t="s">
        <v>273</v>
      </c>
      <c r="C300" s="430" t="s">
        <v>530</v>
      </c>
      <c r="D300" s="637"/>
      <c r="E300" s="324"/>
    </row>
    <row r="301" spans="2:5">
      <c r="B301" s="433" t="s">
        <v>255</v>
      </c>
      <c r="C301" s="430" t="s">
        <v>531</v>
      </c>
      <c r="D301" s="637"/>
      <c r="E301" s="324"/>
    </row>
    <row r="302" spans="2:5">
      <c r="B302" s="433" t="s">
        <v>299</v>
      </c>
      <c r="C302" s="430" t="s">
        <v>532</v>
      </c>
      <c r="D302" s="637"/>
      <c r="E302" s="324"/>
    </row>
    <row r="303" spans="2:5">
      <c r="B303" s="433" t="s">
        <v>315</v>
      </c>
      <c r="C303" s="430" t="s">
        <v>533</v>
      </c>
      <c r="D303" s="637"/>
      <c r="E303" s="324"/>
    </row>
    <row r="304" spans="2:5">
      <c r="B304" s="433" t="s">
        <v>260</v>
      </c>
      <c r="C304" s="430" t="s">
        <v>534</v>
      </c>
      <c r="D304" s="637"/>
      <c r="E304" s="324"/>
    </row>
    <row r="305" spans="2:5">
      <c r="B305" s="433" t="s">
        <v>266</v>
      </c>
      <c r="C305" s="430" t="s">
        <v>535</v>
      </c>
      <c r="D305" s="637"/>
      <c r="E305" s="324"/>
    </row>
    <row r="306" spans="2:5">
      <c r="B306" s="433" t="s">
        <v>245</v>
      </c>
      <c r="C306" s="430" t="s">
        <v>536</v>
      </c>
      <c r="D306" s="637"/>
      <c r="E306" s="324"/>
    </row>
    <row r="307" spans="2:5">
      <c r="B307" s="433" t="s">
        <v>262</v>
      </c>
      <c r="C307" s="430" t="s">
        <v>537</v>
      </c>
      <c r="D307" s="637"/>
      <c r="E307" s="324"/>
    </row>
    <row r="308" spans="2:5">
      <c r="B308" s="433" t="s">
        <v>299</v>
      </c>
      <c r="C308" s="430" t="s">
        <v>538</v>
      </c>
      <c r="D308" s="637"/>
      <c r="E308" s="324"/>
    </row>
    <row r="309" spans="2:5">
      <c r="B309" s="433" t="s">
        <v>315</v>
      </c>
      <c r="C309" s="430" t="s">
        <v>539</v>
      </c>
      <c r="D309" s="637"/>
      <c r="E309" s="324"/>
    </row>
    <row r="310" spans="2:5">
      <c r="B310" s="433" t="s">
        <v>257</v>
      </c>
      <c r="C310" s="430" t="s">
        <v>540</v>
      </c>
      <c r="D310" s="637"/>
      <c r="E310" s="324"/>
    </row>
    <row r="311" spans="2:5">
      <c r="B311" s="433" t="s">
        <v>315</v>
      </c>
      <c r="C311" s="430" t="s">
        <v>775</v>
      </c>
      <c r="D311" s="637"/>
      <c r="E311" s="324"/>
    </row>
    <row r="312" spans="2:5">
      <c r="B312" s="433" t="s">
        <v>281</v>
      </c>
      <c r="C312" s="430" t="s">
        <v>541</v>
      </c>
      <c r="D312" s="637"/>
      <c r="E312" s="324"/>
    </row>
    <row r="313" spans="2:5">
      <c r="B313" s="433" t="s">
        <v>253</v>
      </c>
      <c r="C313" s="430" t="s">
        <v>542</v>
      </c>
      <c r="D313" s="637"/>
      <c r="E313" s="324"/>
    </row>
    <row r="314" spans="2:5">
      <c r="B314" s="433" t="s">
        <v>255</v>
      </c>
      <c r="C314" s="430" t="s">
        <v>543</v>
      </c>
      <c r="D314" s="637"/>
      <c r="E314" s="324"/>
    </row>
    <row r="315" spans="2:5">
      <c r="B315" s="433" t="s">
        <v>243</v>
      </c>
      <c r="C315" s="430" t="s">
        <v>544</v>
      </c>
      <c r="D315" s="637"/>
      <c r="E315" s="324"/>
    </row>
    <row r="316" spans="2:5">
      <c r="B316" s="433" t="s">
        <v>279</v>
      </c>
      <c r="C316" s="430" t="s">
        <v>545</v>
      </c>
      <c r="D316" s="637"/>
      <c r="E316" s="324"/>
    </row>
    <row r="317" spans="2:5">
      <c r="B317" s="433" t="s">
        <v>305</v>
      </c>
      <c r="C317" s="430" t="s">
        <v>546</v>
      </c>
      <c r="D317" s="637"/>
      <c r="E317" s="324"/>
    </row>
    <row r="318" spans="2:5">
      <c r="B318" s="433" t="s">
        <v>299</v>
      </c>
      <c r="C318" s="430" t="s">
        <v>547</v>
      </c>
      <c r="D318" s="637"/>
      <c r="E318" s="324"/>
    </row>
    <row r="319" spans="2:5">
      <c r="B319" s="433" t="s">
        <v>290</v>
      </c>
      <c r="C319" s="430" t="s">
        <v>548</v>
      </c>
      <c r="D319" s="637"/>
      <c r="E319" s="324"/>
    </row>
    <row r="320" spans="2:5">
      <c r="B320" s="433" t="s">
        <v>251</v>
      </c>
      <c r="C320" s="430" t="s">
        <v>549</v>
      </c>
      <c r="D320" s="637"/>
      <c r="E320" s="324"/>
    </row>
    <row r="321" spans="2:5">
      <c r="B321" s="433" t="s">
        <v>260</v>
      </c>
      <c r="C321" s="430" t="s">
        <v>550</v>
      </c>
      <c r="D321" s="637"/>
      <c r="E321" s="324"/>
    </row>
    <row r="322" spans="2:5">
      <c r="B322" s="433" t="s">
        <v>281</v>
      </c>
      <c r="C322" s="430" t="s">
        <v>551</v>
      </c>
      <c r="D322" s="637"/>
      <c r="E322" s="324"/>
    </row>
    <row r="323" spans="2:5">
      <c r="B323" s="433" t="s">
        <v>331</v>
      </c>
      <c r="C323" s="430" t="s">
        <v>552</v>
      </c>
      <c r="D323" s="637"/>
      <c r="E323" s="324"/>
    </row>
    <row r="324" spans="2:5">
      <c r="B324" s="433" t="s">
        <v>294</v>
      </c>
      <c r="C324" s="430" t="s">
        <v>553</v>
      </c>
      <c r="D324" s="637"/>
      <c r="E324" s="324"/>
    </row>
    <row r="325" spans="2:5">
      <c r="B325" s="433" t="s">
        <v>281</v>
      </c>
      <c r="C325" s="430" t="s">
        <v>554</v>
      </c>
      <c r="D325" s="637"/>
      <c r="E325" s="324"/>
    </row>
    <row r="326" spans="2:5">
      <c r="B326" s="433" t="s">
        <v>262</v>
      </c>
      <c r="C326" s="430" t="s">
        <v>776</v>
      </c>
      <c r="D326" s="637"/>
      <c r="E326" s="324"/>
    </row>
    <row r="327" spans="2:5">
      <c r="B327" s="433" t="s">
        <v>299</v>
      </c>
      <c r="C327" s="430" t="s">
        <v>555</v>
      </c>
      <c r="D327" s="637"/>
      <c r="E327" s="324"/>
    </row>
    <row r="328" spans="2:5">
      <c r="B328" s="433" t="s">
        <v>266</v>
      </c>
      <c r="C328" s="430" t="s">
        <v>556</v>
      </c>
      <c r="D328" s="637"/>
      <c r="E328" s="324"/>
    </row>
    <row r="329" spans="2:5">
      <c r="B329" s="433" t="s">
        <v>557</v>
      </c>
      <c r="C329" s="430" t="s">
        <v>558</v>
      </c>
      <c r="D329" s="637"/>
      <c r="E329" s="324"/>
    </row>
    <row r="330" spans="2:5">
      <c r="B330" s="433" t="s">
        <v>505</v>
      </c>
      <c r="C330" s="430" t="s">
        <v>559</v>
      </c>
      <c r="D330" s="637"/>
      <c r="E330" s="324"/>
    </row>
    <row r="331" spans="2:5">
      <c r="B331" s="433" t="s">
        <v>505</v>
      </c>
      <c r="C331" s="430" t="s">
        <v>560</v>
      </c>
      <c r="D331" s="637"/>
      <c r="E331" s="324"/>
    </row>
    <row r="332" spans="2:5">
      <c r="B332" s="433" t="s">
        <v>243</v>
      </c>
      <c r="C332" s="430" t="s">
        <v>561</v>
      </c>
      <c r="D332" s="637"/>
      <c r="E332" s="324"/>
    </row>
    <row r="333" spans="2:5">
      <c r="B333" s="433" t="s">
        <v>315</v>
      </c>
      <c r="C333" s="430" t="s">
        <v>562</v>
      </c>
      <c r="D333" s="637"/>
      <c r="E333" s="324"/>
    </row>
    <row r="334" spans="2:5">
      <c r="B334" s="433" t="s">
        <v>386</v>
      </c>
      <c r="C334" s="430" t="s">
        <v>563</v>
      </c>
      <c r="D334" s="637"/>
      <c r="E334" s="324"/>
    </row>
    <row r="335" spans="2:5">
      <c r="B335" s="433" t="s">
        <v>294</v>
      </c>
      <c r="C335" s="430" t="s">
        <v>564</v>
      </c>
      <c r="D335" s="637"/>
      <c r="E335" s="324"/>
    </row>
    <row r="336" spans="2:5">
      <c r="B336" s="433" t="s">
        <v>247</v>
      </c>
      <c r="C336" s="430" t="s">
        <v>565</v>
      </c>
      <c r="D336" s="637"/>
      <c r="E336" s="324"/>
    </row>
    <row r="337" spans="2:5">
      <c r="B337" s="433" t="s">
        <v>457</v>
      </c>
      <c r="C337" s="430" t="s">
        <v>566</v>
      </c>
      <c r="D337" s="637"/>
      <c r="E337" s="324"/>
    </row>
    <row r="338" spans="2:5">
      <c r="B338" s="433" t="s">
        <v>352</v>
      </c>
      <c r="C338" s="430" t="s">
        <v>567</v>
      </c>
      <c r="D338" s="637"/>
      <c r="E338" s="324"/>
    </row>
    <row r="339" spans="2:5">
      <c r="B339" s="433" t="s">
        <v>299</v>
      </c>
      <c r="C339" s="430" t="s">
        <v>568</v>
      </c>
      <c r="D339" s="637"/>
      <c r="E339" s="324"/>
    </row>
    <row r="340" spans="2:5">
      <c r="B340" s="433" t="s">
        <v>243</v>
      </c>
      <c r="C340" s="430" t="s">
        <v>569</v>
      </c>
      <c r="D340" s="637"/>
      <c r="E340" s="324"/>
    </row>
    <row r="341" spans="2:5">
      <c r="B341" s="433" t="s">
        <v>305</v>
      </c>
      <c r="C341" s="430" t="s">
        <v>570</v>
      </c>
      <c r="D341" s="637"/>
      <c r="E341" s="324"/>
    </row>
    <row r="342" spans="2:5">
      <c r="B342" s="433" t="s">
        <v>262</v>
      </c>
      <c r="C342" s="430" t="s">
        <v>571</v>
      </c>
      <c r="D342" s="637"/>
      <c r="E342" s="324"/>
    </row>
    <row r="343" spans="2:5">
      <c r="B343" s="433" t="s">
        <v>331</v>
      </c>
      <c r="C343" s="430" t="s">
        <v>572</v>
      </c>
      <c r="D343" s="637"/>
      <c r="E343" s="324"/>
    </row>
    <row r="344" spans="2:5">
      <c r="B344" s="433" t="s">
        <v>249</v>
      </c>
      <c r="C344" s="430" t="s">
        <v>573</v>
      </c>
      <c r="D344" s="637"/>
      <c r="E344" s="324"/>
    </row>
    <row r="345" spans="2:5">
      <c r="B345" s="433" t="s">
        <v>290</v>
      </c>
      <c r="C345" s="430" t="s">
        <v>574</v>
      </c>
      <c r="D345" s="637"/>
      <c r="E345" s="324"/>
    </row>
    <row r="346" spans="2:5">
      <c r="B346" s="433" t="s">
        <v>279</v>
      </c>
      <c r="C346" s="430" t="s">
        <v>575</v>
      </c>
      <c r="D346" s="637"/>
      <c r="E346" s="324"/>
    </row>
    <row r="347" spans="2:5">
      <c r="B347" s="433" t="s">
        <v>279</v>
      </c>
      <c r="C347" s="430" t="s">
        <v>576</v>
      </c>
      <c r="D347" s="637"/>
      <c r="E347" s="324"/>
    </row>
    <row r="348" spans="2:5">
      <c r="B348" s="433" t="s">
        <v>243</v>
      </c>
      <c r="C348" s="430" t="s">
        <v>577</v>
      </c>
      <c r="D348" s="637"/>
      <c r="E348" s="324"/>
    </row>
    <row r="349" spans="2:5">
      <c r="B349" s="433" t="s">
        <v>301</v>
      </c>
      <c r="C349" s="430" t="s">
        <v>777</v>
      </c>
      <c r="D349" s="637"/>
      <c r="E349" s="324"/>
    </row>
    <row r="350" spans="2:5">
      <c r="B350" s="433" t="s">
        <v>247</v>
      </c>
      <c r="C350" s="430" t="s">
        <v>578</v>
      </c>
      <c r="D350" s="637"/>
      <c r="E350" s="324"/>
    </row>
    <row r="351" spans="2:5">
      <c r="B351" s="433" t="s">
        <v>266</v>
      </c>
      <c r="C351" s="430" t="s">
        <v>578</v>
      </c>
      <c r="D351" s="637"/>
      <c r="E351" s="324"/>
    </row>
    <row r="352" spans="2:5">
      <c r="B352" s="433" t="s">
        <v>262</v>
      </c>
      <c r="C352" s="430" t="s">
        <v>579</v>
      </c>
      <c r="D352" s="637"/>
      <c r="E352" s="324"/>
    </row>
    <row r="353" spans="2:5">
      <c r="B353" s="433" t="s">
        <v>249</v>
      </c>
      <c r="C353" s="430" t="s">
        <v>580</v>
      </c>
      <c r="D353" s="637"/>
      <c r="E353" s="324"/>
    </row>
    <row r="354" spans="2:5">
      <c r="B354" s="433" t="s">
        <v>251</v>
      </c>
      <c r="C354" s="430" t="s">
        <v>581</v>
      </c>
      <c r="D354" s="637"/>
      <c r="E354" s="324"/>
    </row>
    <row r="355" spans="2:5">
      <c r="B355" s="433" t="s">
        <v>264</v>
      </c>
      <c r="C355" s="430" t="s">
        <v>582</v>
      </c>
      <c r="D355" s="637"/>
      <c r="E355" s="324"/>
    </row>
    <row r="356" spans="2:5">
      <c r="B356" s="433" t="s">
        <v>243</v>
      </c>
      <c r="C356" s="430" t="s">
        <v>583</v>
      </c>
      <c r="D356" s="637"/>
      <c r="E356" s="324"/>
    </row>
    <row r="357" spans="2:5">
      <c r="B357" s="433" t="s">
        <v>305</v>
      </c>
      <c r="C357" s="430" t="s">
        <v>583</v>
      </c>
      <c r="D357" s="637"/>
      <c r="E357" s="324"/>
    </row>
    <row r="358" spans="2:5">
      <c r="B358" s="433" t="s">
        <v>255</v>
      </c>
      <c r="C358" s="430" t="s">
        <v>584</v>
      </c>
      <c r="D358" s="637"/>
      <c r="E358" s="324"/>
    </row>
    <row r="359" spans="2:5">
      <c r="B359" s="433" t="s">
        <v>249</v>
      </c>
      <c r="C359" s="430" t="s">
        <v>584</v>
      </c>
      <c r="D359" s="637"/>
      <c r="E359" s="324"/>
    </row>
    <row r="360" spans="2:5">
      <c r="B360" s="433" t="s">
        <v>266</v>
      </c>
      <c r="C360" s="430" t="s">
        <v>585</v>
      </c>
      <c r="D360" s="637"/>
      <c r="E360" s="324"/>
    </row>
    <row r="361" spans="2:5">
      <c r="B361" s="433" t="s">
        <v>331</v>
      </c>
      <c r="C361" s="430" t="s">
        <v>586</v>
      </c>
      <c r="D361" s="637"/>
      <c r="E361" s="324"/>
    </row>
    <row r="362" spans="2:5">
      <c r="B362" s="433" t="s">
        <v>305</v>
      </c>
      <c r="C362" s="430" t="s">
        <v>587</v>
      </c>
      <c r="D362" s="637"/>
      <c r="E362" s="324"/>
    </row>
    <row r="363" spans="2:5">
      <c r="B363" s="433" t="s">
        <v>301</v>
      </c>
      <c r="C363" s="430" t="s">
        <v>588</v>
      </c>
      <c r="D363" s="637"/>
      <c r="E363" s="324"/>
    </row>
    <row r="364" spans="2:5">
      <c r="B364" s="433" t="s">
        <v>301</v>
      </c>
      <c r="C364" s="430" t="s">
        <v>589</v>
      </c>
      <c r="D364" s="637"/>
      <c r="E364" s="324"/>
    </row>
    <row r="365" spans="2:5">
      <c r="B365" s="433" t="s">
        <v>281</v>
      </c>
      <c r="C365" s="430" t="s">
        <v>778</v>
      </c>
      <c r="D365" s="637"/>
      <c r="E365" s="324"/>
    </row>
    <row r="366" spans="2:5">
      <c r="B366" s="433" t="s">
        <v>243</v>
      </c>
      <c r="C366" s="430" t="s">
        <v>590</v>
      </c>
      <c r="D366" s="637"/>
      <c r="E366" s="324"/>
    </row>
    <row r="367" spans="2:5">
      <c r="B367" s="433" t="s">
        <v>294</v>
      </c>
      <c r="C367" s="430" t="s">
        <v>591</v>
      </c>
      <c r="D367" s="637"/>
      <c r="E367" s="324"/>
    </row>
    <row r="368" spans="2:5">
      <c r="B368" s="433" t="s">
        <v>255</v>
      </c>
      <c r="C368" s="430" t="s">
        <v>592</v>
      </c>
      <c r="D368" s="637"/>
      <c r="E368" s="324"/>
    </row>
    <row r="369" spans="2:5">
      <c r="B369" s="433" t="s">
        <v>245</v>
      </c>
      <c r="C369" s="430" t="s">
        <v>593</v>
      </c>
      <c r="D369" s="637"/>
      <c r="E369" s="324"/>
    </row>
    <row r="370" spans="2:5">
      <c r="B370" s="433" t="s">
        <v>315</v>
      </c>
      <c r="C370" s="430" t="s">
        <v>594</v>
      </c>
      <c r="D370" s="637"/>
      <c r="E370" s="324"/>
    </row>
    <row r="371" spans="2:5">
      <c r="B371" s="433" t="s">
        <v>255</v>
      </c>
      <c r="C371" s="430" t="s">
        <v>595</v>
      </c>
      <c r="D371" s="637"/>
      <c r="E371" s="324"/>
    </row>
    <row r="372" spans="2:5">
      <c r="B372" s="433" t="s">
        <v>262</v>
      </c>
      <c r="C372" s="430" t="s">
        <v>596</v>
      </c>
      <c r="D372" s="637"/>
      <c r="E372" s="324"/>
    </row>
    <row r="373" spans="2:5">
      <c r="B373" s="433" t="s">
        <v>382</v>
      </c>
      <c r="C373" s="430" t="s">
        <v>779</v>
      </c>
      <c r="D373" s="637"/>
      <c r="E373" s="324"/>
    </row>
    <row r="374" spans="2:5">
      <c r="B374" s="433" t="s">
        <v>260</v>
      </c>
      <c r="C374" s="430" t="s">
        <v>597</v>
      </c>
      <c r="D374" s="637"/>
      <c r="E374" s="324"/>
    </row>
    <row r="375" spans="2:5">
      <c r="B375" s="433" t="s">
        <v>253</v>
      </c>
      <c r="C375" s="430" t="s">
        <v>598</v>
      </c>
      <c r="D375" s="637"/>
      <c r="E375" s="324"/>
    </row>
    <row r="376" spans="2:5">
      <c r="B376" s="433" t="s">
        <v>557</v>
      </c>
      <c r="C376" s="430" t="s">
        <v>557</v>
      </c>
      <c r="D376" s="637"/>
      <c r="E376" s="324"/>
    </row>
    <row r="377" spans="2:5">
      <c r="B377" s="433" t="s">
        <v>305</v>
      </c>
      <c r="C377" s="430" t="s">
        <v>557</v>
      </c>
      <c r="D377" s="637"/>
      <c r="E377" s="324"/>
    </row>
    <row r="378" spans="2:5">
      <c r="B378" s="433" t="s">
        <v>294</v>
      </c>
      <c r="C378" s="430" t="s">
        <v>599</v>
      </c>
      <c r="D378" s="637"/>
      <c r="E378" s="324"/>
    </row>
    <row r="379" spans="2:5">
      <c r="B379" s="433" t="s">
        <v>382</v>
      </c>
      <c r="C379" s="430" t="s">
        <v>600</v>
      </c>
      <c r="D379" s="637"/>
      <c r="E379" s="324"/>
    </row>
    <row r="380" spans="2:5">
      <c r="B380" s="433" t="s">
        <v>294</v>
      </c>
      <c r="C380" s="430" t="s">
        <v>601</v>
      </c>
      <c r="D380" s="637"/>
      <c r="E380" s="324"/>
    </row>
    <row r="381" spans="2:5">
      <c r="B381" s="433" t="s">
        <v>251</v>
      </c>
      <c r="C381" s="430" t="s">
        <v>602</v>
      </c>
      <c r="D381" s="637"/>
      <c r="E381" s="324"/>
    </row>
    <row r="382" spans="2:5">
      <c r="B382" s="433" t="s">
        <v>245</v>
      </c>
      <c r="C382" s="430" t="s">
        <v>780</v>
      </c>
      <c r="D382" s="637"/>
      <c r="E382" s="324"/>
    </row>
    <row r="383" spans="2:5">
      <c r="B383" s="433" t="s">
        <v>251</v>
      </c>
      <c r="C383" s="430" t="s">
        <v>781</v>
      </c>
      <c r="D383" s="637"/>
      <c r="E383" s="324"/>
    </row>
    <row r="384" spans="2:5">
      <c r="B384" s="433" t="s">
        <v>305</v>
      </c>
      <c r="C384" s="430" t="s">
        <v>603</v>
      </c>
      <c r="D384" s="637"/>
      <c r="E384" s="324"/>
    </row>
    <row r="385" spans="2:5">
      <c r="B385" s="433" t="s">
        <v>251</v>
      </c>
      <c r="C385" s="430" t="s">
        <v>604</v>
      </c>
      <c r="D385" s="637"/>
      <c r="E385" s="324"/>
    </row>
    <row r="386" spans="2:5">
      <c r="B386" s="433" t="s">
        <v>305</v>
      </c>
      <c r="C386" s="430" t="s">
        <v>782</v>
      </c>
      <c r="D386" s="637"/>
      <c r="E386" s="324"/>
    </row>
    <row r="387" spans="2:5">
      <c r="B387" s="433" t="s">
        <v>352</v>
      </c>
      <c r="C387" s="430" t="s">
        <v>605</v>
      </c>
      <c r="D387" s="637"/>
      <c r="E387" s="324"/>
    </row>
    <row r="388" spans="2:5">
      <c r="B388" s="433" t="s">
        <v>334</v>
      </c>
      <c r="C388" s="430" t="s">
        <v>606</v>
      </c>
      <c r="D388" s="637"/>
      <c r="E388" s="324"/>
    </row>
    <row r="389" spans="2:5">
      <c r="B389" s="433" t="s">
        <v>249</v>
      </c>
      <c r="C389" s="430" t="s">
        <v>607</v>
      </c>
      <c r="D389" s="637"/>
      <c r="E389" s="324"/>
    </row>
    <row r="390" spans="2:5">
      <c r="B390" s="433" t="s">
        <v>273</v>
      </c>
      <c r="C390" s="430" t="s">
        <v>608</v>
      </c>
      <c r="D390" s="637"/>
      <c r="E390" s="324"/>
    </row>
    <row r="391" spans="2:5">
      <c r="B391" s="433" t="s">
        <v>243</v>
      </c>
      <c r="C391" s="430" t="s">
        <v>609</v>
      </c>
      <c r="D391" s="637"/>
      <c r="E391" s="324"/>
    </row>
    <row r="392" spans="2:5">
      <c r="B392" s="433" t="s">
        <v>243</v>
      </c>
      <c r="C392" s="430" t="s">
        <v>610</v>
      </c>
      <c r="D392" s="637"/>
      <c r="E392" s="324"/>
    </row>
    <row r="393" spans="2:5">
      <c r="B393" s="433" t="s">
        <v>264</v>
      </c>
      <c r="C393" s="430" t="s">
        <v>611</v>
      </c>
      <c r="D393" s="637"/>
      <c r="E393" s="324"/>
    </row>
    <row r="394" spans="2:5">
      <c r="B394" s="433" t="s">
        <v>251</v>
      </c>
      <c r="C394" s="430" t="s">
        <v>612</v>
      </c>
      <c r="D394" s="637"/>
      <c r="E394" s="324"/>
    </row>
    <row r="395" spans="2:5">
      <c r="B395" s="433" t="s">
        <v>243</v>
      </c>
      <c r="C395" s="430" t="s">
        <v>783</v>
      </c>
      <c r="D395" s="637"/>
      <c r="E395" s="324"/>
    </row>
    <row r="396" spans="2:5">
      <c r="B396" s="433" t="s">
        <v>315</v>
      </c>
      <c r="C396" s="430" t="s">
        <v>613</v>
      </c>
      <c r="D396" s="637"/>
      <c r="E396" s="324"/>
    </row>
    <row r="397" spans="2:5">
      <c r="B397" s="433" t="s">
        <v>257</v>
      </c>
      <c r="C397" s="430" t="s">
        <v>614</v>
      </c>
      <c r="D397" s="637"/>
      <c r="E397" s="324"/>
    </row>
    <row r="398" spans="2:5">
      <c r="B398" s="433" t="s">
        <v>382</v>
      </c>
      <c r="C398" s="430" t="s">
        <v>615</v>
      </c>
      <c r="D398" s="637"/>
      <c r="E398" s="324"/>
    </row>
    <row r="399" spans="2:5">
      <c r="B399" s="433" t="s">
        <v>247</v>
      </c>
      <c r="C399" s="430" t="s">
        <v>616</v>
      </c>
      <c r="D399" s="637"/>
      <c r="E399" s="324"/>
    </row>
    <row r="400" spans="2:5">
      <c r="B400" s="433" t="s">
        <v>251</v>
      </c>
      <c r="C400" s="430" t="s">
        <v>617</v>
      </c>
      <c r="D400" s="637"/>
      <c r="E400" s="324"/>
    </row>
    <row r="401" spans="2:5">
      <c r="B401" s="433" t="s">
        <v>505</v>
      </c>
      <c r="C401" s="430" t="s">
        <v>784</v>
      </c>
      <c r="D401" s="637"/>
      <c r="E401" s="324"/>
    </row>
    <row r="402" spans="2:5">
      <c r="B402" s="433" t="s">
        <v>382</v>
      </c>
      <c r="C402" s="430" t="s">
        <v>618</v>
      </c>
      <c r="D402" s="637"/>
      <c r="E402" s="324"/>
    </row>
    <row r="403" spans="2:5">
      <c r="B403" s="433" t="s">
        <v>251</v>
      </c>
      <c r="C403" s="430" t="s">
        <v>619</v>
      </c>
      <c r="D403" s="637"/>
      <c r="E403" s="324"/>
    </row>
    <row r="404" spans="2:5">
      <c r="B404" s="433" t="s">
        <v>262</v>
      </c>
      <c r="C404" s="430" t="s">
        <v>619</v>
      </c>
      <c r="D404" s="637"/>
      <c r="E404" s="324"/>
    </row>
    <row r="405" spans="2:5">
      <c r="B405" s="433" t="s">
        <v>243</v>
      </c>
      <c r="C405" s="430" t="s">
        <v>620</v>
      </c>
      <c r="D405" s="637"/>
      <c r="E405" s="324"/>
    </row>
    <row r="406" spans="2:5">
      <c r="B406" s="433" t="s">
        <v>382</v>
      </c>
      <c r="C406" s="430" t="s">
        <v>620</v>
      </c>
      <c r="D406" s="637"/>
      <c r="E406" s="324"/>
    </row>
    <row r="407" spans="2:5">
      <c r="B407" s="433" t="s">
        <v>243</v>
      </c>
      <c r="C407" s="430" t="s">
        <v>621</v>
      </c>
      <c r="D407" s="637"/>
      <c r="E407" s="324"/>
    </row>
    <row r="408" spans="2:5">
      <c r="B408" s="433" t="s">
        <v>294</v>
      </c>
      <c r="C408" s="430" t="s">
        <v>622</v>
      </c>
      <c r="D408" s="637"/>
      <c r="E408" s="324"/>
    </row>
    <row r="409" spans="2:5">
      <c r="B409" s="433" t="s">
        <v>294</v>
      </c>
      <c r="C409" s="430" t="s">
        <v>623</v>
      </c>
      <c r="D409" s="637"/>
      <c r="E409" s="324"/>
    </row>
    <row r="410" spans="2:5">
      <c r="B410" s="433" t="s">
        <v>243</v>
      </c>
      <c r="C410" s="430" t="s">
        <v>624</v>
      </c>
      <c r="D410" s="637"/>
      <c r="E410" s="324"/>
    </row>
    <row r="411" spans="2:5">
      <c r="B411" s="433" t="s">
        <v>305</v>
      </c>
      <c r="C411" s="430" t="s">
        <v>625</v>
      </c>
      <c r="D411" s="637"/>
      <c r="E411" s="324"/>
    </row>
    <row r="412" spans="2:5">
      <c r="B412" s="433" t="s">
        <v>352</v>
      </c>
      <c r="C412" s="430" t="s">
        <v>626</v>
      </c>
      <c r="D412" s="637"/>
      <c r="E412" s="324"/>
    </row>
    <row r="413" spans="2:5">
      <c r="B413" s="433" t="s">
        <v>262</v>
      </c>
      <c r="C413" s="430" t="s">
        <v>627</v>
      </c>
      <c r="D413" s="637"/>
      <c r="E413" s="324"/>
    </row>
    <row r="414" spans="2:5">
      <c r="B414" s="433" t="s">
        <v>281</v>
      </c>
      <c r="C414" s="430" t="s">
        <v>628</v>
      </c>
      <c r="D414" s="637"/>
      <c r="E414" s="324"/>
    </row>
    <row r="415" spans="2:5">
      <c r="B415" s="433" t="s">
        <v>243</v>
      </c>
      <c r="C415" s="430" t="s">
        <v>629</v>
      </c>
      <c r="D415" s="637"/>
      <c r="E415" s="324"/>
    </row>
    <row r="416" spans="2:5" ht="22.5">
      <c r="B416" s="433" t="s">
        <v>262</v>
      </c>
      <c r="C416" s="430" t="s">
        <v>630</v>
      </c>
      <c r="D416" s="637"/>
      <c r="E416" s="324"/>
    </row>
    <row r="417" spans="2:5">
      <c r="B417" s="433" t="s">
        <v>281</v>
      </c>
      <c r="C417" s="430" t="s">
        <v>631</v>
      </c>
      <c r="D417" s="637"/>
      <c r="E417" s="324"/>
    </row>
    <row r="418" spans="2:5">
      <c r="B418" s="433" t="s">
        <v>279</v>
      </c>
      <c r="C418" s="430" t="s">
        <v>632</v>
      </c>
      <c r="D418" s="637"/>
      <c r="E418" s="324"/>
    </row>
    <row r="419" spans="2:5">
      <c r="B419" s="433" t="s">
        <v>243</v>
      </c>
      <c r="C419" s="430" t="s">
        <v>633</v>
      </c>
      <c r="D419" s="637"/>
      <c r="E419" s="324"/>
    </row>
    <row r="420" spans="2:5">
      <c r="B420" s="433" t="s">
        <v>251</v>
      </c>
      <c r="C420" s="430" t="s">
        <v>634</v>
      </c>
      <c r="D420" s="637"/>
      <c r="E420" s="324"/>
    </row>
    <row r="421" spans="2:5">
      <c r="B421" s="433" t="s">
        <v>386</v>
      </c>
      <c r="C421" s="430" t="s">
        <v>635</v>
      </c>
      <c r="D421" s="637"/>
      <c r="E421" s="324"/>
    </row>
    <row r="422" spans="2:5">
      <c r="B422" s="433" t="s">
        <v>243</v>
      </c>
      <c r="C422" s="430" t="s">
        <v>636</v>
      </c>
      <c r="D422" s="637"/>
      <c r="E422" s="324"/>
    </row>
    <row r="423" spans="2:5">
      <c r="B423" s="433" t="s">
        <v>299</v>
      </c>
      <c r="C423" s="430" t="s">
        <v>637</v>
      </c>
      <c r="D423" s="637"/>
      <c r="E423" s="324"/>
    </row>
    <row r="424" spans="2:5">
      <c r="B424" s="433" t="s">
        <v>301</v>
      </c>
      <c r="C424" s="430" t="s">
        <v>638</v>
      </c>
      <c r="D424" s="637"/>
      <c r="E424" s="324"/>
    </row>
    <row r="425" spans="2:5">
      <c r="B425" s="433" t="s">
        <v>279</v>
      </c>
      <c r="C425" s="430" t="s">
        <v>639</v>
      </c>
      <c r="D425" s="637"/>
      <c r="E425" s="324"/>
    </row>
    <row r="426" spans="2:5">
      <c r="B426" s="433" t="s">
        <v>283</v>
      </c>
      <c r="C426" s="430" t="s">
        <v>640</v>
      </c>
      <c r="D426" s="637"/>
      <c r="E426" s="324"/>
    </row>
    <row r="427" spans="2:5">
      <c r="B427" s="433" t="s">
        <v>245</v>
      </c>
      <c r="C427" s="430" t="s">
        <v>641</v>
      </c>
      <c r="D427" s="637"/>
      <c r="E427" s="324"/>
    </row>
    <row r="428" spans="2:5">
      <c r="B428" s="433" t="s">
        <v>243</v>
      </c>
      <c r="C428" s="430" t="s">
        <v>642</v>
      </c>
      <c r="D428" s="637"/>
      <c r="E428" s="324"/>
    </row>
    <row r="429" spans="2:5">
      <c r="B429" s="433" t="s">
        <v>243</v>
      </c>
      <c r="C429" s="430" t="s">
        <v>643</v>
      </c>
      <c r="D429" s="637"/>
      <c r="E429" s="324"/>
    </row>
    <row r="430" spans="2:5">
      <c r="B430" s="433" t="s">
        <v>266</v>
      </c>
      <c r="C430" s="430" t="s">
        <v>644</v>
      </c>
      <c r="D430" s="637"/>
      <c r="E430" s="324"/>
    </row>
    <row r="431" spans="2:5">
      <c r="B431" s="433" t="s">
        <v>273</v>
      </c>
      <c r="C431" s="430" t="s">
        <v>645</v>
      </c>
      <c r="D431" s="637"/>
      <c r="E431" s="324"/>
    </row>
    <row r="432" spans="2:5">
      <c r="B432" s="433" t="s">
        <v>505</v>
      </c>
      <c r="C432" s="430" t="s">
        <v>646</v>
      </c>
      <c r="D432" s="637"/>
      <c r="E432" s="324"/>
    </row>
    <row r="433" spans="2:5">
      <c r="B433" s="433" t="s">
        <v>273</v>
      </c>
      <c r="C433" s="430" t="s">
        <v>785</v>
      </c>
      <c r="D433" s="637"/>
      <c r="E433" s="324"/>
    </row>
    <row r="434" spans="2:5">
      <c r="B434" s="433" t="s">
        <v>299</v>
      </c>
      <c r="C434" s="430" t="s">
        <v>647</v>
      </c>
      <c r="D434" s="637"/>
      <c r="E434" s="324"/>
    </row>
    <row r="435" spans="2:5">
      <c r="B435" s="433" t="s">
        <v>251</v>
      </c>
      <c r="C435" s="430" t="s">
        <v>648</v>
      </c>
      <c r="D435" s="637"/>
      <c r="E435" s="324"/>
    </row>
    <row r="436" spans="2:5">
      <c r="B436" s="433" t="s">
        <v>382</v>
      </c>
      <c r="C436" s="430" t="s">
        <v>649</v>
      </c>
      <c r="D436" s="637"/>
      <c r="E436" s="324"/>
    </row>
    <row r="437" spans="2:5">
      <c r="B437" s="433" t="s">
        <v>382</v>
      </c>
      <c r="C437" s="430" t="s">
        <v>650</v>
      </c>
      <c r="D437" s="637"/>
      <c r="E437" s="324"/>
    </row>
    <row r="438" spans="2:5">
      <c r="B438" s="433" t="s">
        <v>281</v>
      </c>
      <c r="C438" s="430" t="s">
        <v>651</v>
      </c>
      <c r="D438" s="637"/>
      <c r="E438" s="324"/>
    </row>
    <row r="439" spans="2:5">
      <c r="B439" s="433" t="s">
        <v>273</v>
      </c>
      <c r="C439" s="430" t="s">
        <v>652</v>
      </c>
      <c r="D439" s="637"/>
      <c r="E439" s="324"/>
    </row>
    <row r="440" spans="2:5">
      <c r="B440" s="433" t="s">
        <v>315</v>
      </c>
      <c r="C440" s="430" t="s">
        <v>653</v>
      </c>
      <c r="D440" s="637"/>
      <c r="E440" s="324"/>
    </row>
    <row r="441" spans="2:5">
      <c r="B441" s="433" t="s">
        <v>315</v>
      </c>
      <c r="C441" s="430" t="s">
        <v>654</v>
      </c>
      <c r="D441" s="637"/>
      <c r="E441" s="324"/>
    </row>
    <row r="442" spans="2:5">
      <c r="B442" s="433" t="s">
        <v>305</v>
      </c>
      <c r="C442" s="430" t="s">
        <v>655</v>
      </c>
      <c r="D442" s="637"/>
      <c r="E442" s="324"/>
    </row>
    <row r="443" spans="2:5">
      <c r="B443" s="433" t="s">
        <v>315</v>
      </c>
      <c r="C443" s="430" t="s">
        <v>656</v>
      </c>
      <c r="D443" s="637"/>
      <c r="E443" s="324"/>
    </row>
    <row r="444" spans="2:5">
      <c r="B444" s="433" t="s">
        <v>301</v>
      </c>
      <c r="C444" s="430" t="s">
        <v>657</v>
      </c>
      <c r="D444" s="637"/>
      <c r="E444" s="324"/>
    </row>
    <row r="445" spans="2:5">
      <c r="B445" s="433" t="s">
        <v>243</v>
      </c>
      <c r="C445" s="430" t="s">
        <v>658</v>
      </c>
      <c r="D445" s="637"/>
      <c r="E445" s="324"/>
    </row>
    <row r="446" spans="2:5">
      <c r="B446" s="433" t="s">
        <v>243</v>
      </c>
      <c r="C446" s="430" t="s">
        <v>659</v>
      </c>
      <c r="D446" s="637"/>
      <c r="E446" s="324"/>
    </row>
    <row r="447" spans="2:5">
      <c r="B447" s="433" t="s">
        <v>299</v>
      </c>
      <c r="C447" s="430" t="s">
        <v>660</v>
      </c>
      <c r="D447" s="637"/>
      <c r="E447" s="324"/>
    </row>
    <row r="448" spans="2:5">
      <c r="B448" s="433" t="s">
        <v>382</v>
      </c>
      <c r="C448" s="430" t="s">
        <v>382</v>
      </c>
      <c r="D448" s="637"/>
      <c r="E448" s="324"/>
    </row>
    <row r="449" spans="2:5">
      <c r="B449" s="433" t="s">
        <v>273</v>
      </c>
      <c r="C449" s="430" t="s">
        <v>786</v>
      </c>
      <c r="D449" s="637"/>
      <c r="E449" s="324"/>
    </row>
    <row r="450" spans="2:5">
      <c r="B450" s="433" t="s">
        <v>255</v>
      </c>
      <c r="C450" s="430" t="s">
        <v>661</v>
      </c>
      <c r="D450" s="637"/>
      <c r="E450" s="324"/>
    </row>
    <row r="451" spans="2:5">
      <c r="B451" s="433" t="s">
        <v>249</v>
      </c>
      <c r="C451" s="430" t="s">
        <v>662</v>
      </c>
      <c r="D451" s="637"/>
      <c r="E451" s="324"/>
    </row>
    <row r="452" spans="2:5">
      <c r="B452" s="433" t="s">
        <v>253</v>
      </c>
      <c r="C452" s="430" t="s">
        <v>663</v>
      </c>
      <c r="D452" s="637"/>
      <c r="E452" s="324"/>
    </row>
    <row r="453" spans="2:5">
      <c r="B453" s="433" t="s">
        <v>257</v>
      </c>
      <c r="C453" s="430" t="s">
        <v>664</v>
      </c>
      <c r="D453" s="637"/>
      <c r="E453" s="324"/>
    </row>
    <row r="454" spans="2:5">
      <c r="B454" s="433" t="s">
        <v>283</v>
      </c>
      <c r="C454" s="430" t="s">
        <v>665</v>
      </c>
      <c r="D454" s="637"/>
      <c r="E454" s="324"/>
    </row>
    <row r="455" spans="2:5">
      <c r="B455" s="433" t="s">
        <v>243</v>
      </c>
      <c r="C455" s="430" t="s">
        <v>666</v>
      </c>
      <c r="D455" s="637"/>
      <c r="E455" s="324"/>
    </row>
    <row r="456" spans="2:5">
      <c r="B456" s="433" t="s">
        <v>262</v>
      </c>
      <c r="C456" s="430" t="s">
        <v>667</v>
      </c>
      <c r="D456" s="637"/>
      <c r="E456" s="324"/>
    </row>
    <row r="457" spans="2:5">
      <c r="B457" s="433" t="s">
        <v>262</v>
      </c>
      <c r="C457" s="430" t="s">
        <v>668</v>
      </c>
      <c r="D457" s="637"/>
      <c r="E457" s="324"/>
    </row>
    <row r="458" spans="2:5">
      <c r="B458" s="433" t="s">
        <v>355</v>
      </c>
      <c r="C458" s="430" t="s">
        <v>669</v>
      </c>
      <c r="D458" s="637"/>
      <c r="E458" s="324"/>
    </row>
    <row r="459" spans="2:5">
      <c r="B459" s="433" t="s">
        <v>457</v>
      </c>
      <c r="C459" s="430" t="s">
        <v>670</v>
      </c>
      <c r="D459" s="637"/>
      <c r="E459" s="324"/>
    </row>
    <row r="460" spans="2:5">
      <c r="B460" s="433" t="s">
        <v>257</v>
      </c>
      <c r="C460" s="430" t="s">
        <v>671</v>
      </c>
      <c r="D460" s="637"/>
      <c r="E460" s="324"/>
    </row>
    <row r="461" spans="2:5">
      <c r="B461" s="433" t="s">
        <v>281</v>
      </c>
      <c r="C461" s="430" t="s">
        <v>672</v>
      </c>
      <c r="D461" s="637"/>
      <c r="E461" s="324"/>
    </row>
    <row r="462" spans="2:5">
      <c r="B462" s="433" t="s">
        <v>245</v>
      </c>
      <c r="C462" s="430" t="s">
        <v>673</v>
      </c>
      <c r="D462" s="637"/>
      <c r="E462" s="324"/>
    </row>
    <row r="463" spans="2:5">
      <c r="B463" s="433" t="s">
        <v>294</v>
      </c>
      <c r="C463" s="430" t="s">
        <v>674</v>
      </c>
      <c r="D463" s="637"/>
      <c r="E463" s="324"/>
    </row>
    <row r="464" spans="2:5">
      <c r="B464" s="433" t="s">
        <v>260</v>
      </c>
      <c r="C464" s="430" t="s">
        <v>675</v>
      </c>
      <c r="D464" s="637"/>
      <c r="E464" s="324"/>
    </row>
    <row r="465" spans="2:5">
      <c r="B465" s="433" t="s">
        <v>299</v>
      </c>
      <c r="C465" s="430" t="s">
        <v>676</v>
      </c>
      <c r="D465" s="637"/>
      <c r="E465" s="324"/>
    </row>
    <row r="466" spans="2:5">
      <c r="B466" s="433" t="s">
        <v>273</v>
      </c>
      <c r="C466" s="430" t="s">
        <v>677</v>
      </c>
      <c r="D466" s="637"/>
      <c r="E466" s="324"/>
    </row>
    <row r="467" spans="2:5">
      <c r="B467" s="433" t="s">
        <v>245</v>
      </c>
      <c r="C467" s="430" t="s">
        <v>678</v>
      </c>
      <c r="D467" s="637"/>
      <c r="E467" s="324"/>
    </row>
    <row r="468" spans="2:5">
      <c r="B468" s="433" t="s">
        <v>382</v>
      </c>
      <c r="C468" s="430" t="s">
        <v>679</v>
      </c>
      <c r="D468" s="637"/>
      <c r="E468" s="324"/>
    </row>
    <row r="469" spans="2:5">
      <c r="B469" s="433" t="s">
        <v>382</v>
      </c>
      <c r="C469" s="430" t="s">
        <v>680</v>
      </c>
      <c r="D469" s="637"/>
      <c r="E469" s="324"/>
    </row>
    <row r="470" spans="2:5">
      <c r="B470" s="433" t="s">
        <v>266</v>
      </c>
      <c r="C470" s="430" t="s">
        <v>681</v>
      </c>
      <c r="D470" s="637"/>
      <c r="E470" s="324"/>
    </row>
    <row r="471" spans="2:5">
      <c r="B471" s="433" t="s">
        <v>257</v>
      </c>
      <c r="C471" s="430" t="s">
        <v>787</v>
      </c>
      <c r="D471" s="637"/>
      <c r="E471" s="324"/>
    </row>
    <row r="472" spans="2:5">
      <c r="B472" s="433" t="s">
        <v>266</v>
      </c>
      <c r="C472" s="430" t="s">
        <v>682</v>
      </c>
      <c r="D472" s="637"/>
      <c r="E472" s="324"/>
    </row>
    <row r="473" spans="2:5">
      <c r="B473" s="433" t="s">
        <v>301</v>
      </c>
      <c r="C473" s="430" t="s">
        <v>788</v>
      </c>
      <c r="D473" s="637"/>
      <c r="E473" s="324"/>
    </row>
    <row r="474" spans="2:5">
      <c r="B474" s="433" t="s">
        <v>294</v>
      </c>
      <c r="C474" s="430" t="s">
        <v>789</v>
      </c>
      <c r="D474" s="637"/>
      <c r="E474" s="324"/>
    </row>
    <row r="475" spans="2:5">
      <c r="B475" s="433" t="s">
        <v>266</v>
      </c>
      <c r="C475" s="430" t="s">
        <v>683</v>
      </c>
      <c r="D475" s="637"/>
      <c r="E475" s="324"/>
    </row>
    <row r="476" spans="2:5">
      <c r="B476" s="433" t="s">
        <v>262</v>
      </c>
      <c r="C476" s="430" t="s">
        <v>684</v>
      </c>
      <c r="D476" s="637"/>
      <c r="E476" s="324"/>
    </row>
    <row r="477" spans="2:5">
      <c r="B477" s="433" t="s">
        <v>315</v>
      </c>
      <c r="C477" s="430" t="s">
        <v>685</v>
      </c>
      <c r="D477" s="637"/>
      <c r="E477" s="324"/>
    </row>
    <row r="478" spans="2:5">
      <c r="B478" s="433" t="s">
        <v>262</v>
      </c>
      <c r="C478" s="430" t="s">
        <v>686</v>
      </c>
      <c r="D478" s="637"/>
      <c r="E478" s="324"/>
    </row>
    <row r="479" spans="2:5">
      <c r="B479" s="433" t="s">
        <v>251</v>
      </c>
      <c r="C479" s="430" t="s">
        <v>687</v>
      </c>
      <c r="D479" s="637"/>
      <c r="E479" s="324"/>
    </row>
    <row r="480" spans="2:5">
      <c r="B480" s="433" t="s">
        <v>243</v>
      </c>
      <c r="C480" s="430" t="s">
        <v>688</v>
      </c>
      <c r="D480" s="637"/>
      <c r="E480" s="324"/>
    </row>
    <row r="481" spans="2:5">
      <c r="B481" s="433" t="s">
        <v>315</v>
      </c>
      <c r="C481" s="430" t="s">
        <v>689</v>
      </c>
      <c r="D481" s="637"/>
      <c r="E481" s="324"/>
    </row>
    <row r="482" spans="2:5">
      <c r="B482" s="433" t="s">
        <v>315</v>
      </c>
      <c r="C482" s="430" t="s">
        <v>690</v>
      </c>
      <c r="D482" s="637"/>
      <c r="E482" s="324"/>
    </row>
    <row r="483" spans="2:5">
      <c r="B483" s="433" t="s">
        <v>273</v>
      </c>
      <c r="C483" s="430" t="s">
        <v>691</v>
      </c>
      <c r="D483" s="637"/>
      <c r="E483" s="324"/>
    </row>
    <row r="484" spans="2:5">
      <c r="B484" s="433" t="s">
        <v>249</v>
      </c>
      <c r="C484" s="430" t="s">
        <v>692</v>
      </c>
      <c r="D484" s="637"/>
      <c r="E484" s="324"/>
    </row>
    <row r="485" spans="2:5">
      <c r="B485" s="433" t="s">
        <v>264</v>
      </c>
      <c r="C485" s="430" t="s">
        <v>693</v>
      </c>
      <c r="D485" s="637"/>
      <c r="E485" s="324"/>
    </row>
    <row r="486" spans="2:5">
      <c r="B486" s="433" t="s">
        <v>243</v>
      </c>
      <c r="C486" s="430" t="s">
        <v>694</v>
      </c>
      <c r="D486" s="637"/>
      <c r="E486" s="324"/>
    </row>
    <row r="487" spans="2:5">
      <c r="B487" s="433" t="s">
        <v>294</v>
      </c>
      <c r="C487" s="430" t="s">
        <v>790</v>
      </c>
      <c r="D487" s="637"/>
      <c r="E487" s="324"/>
    </row>
    <row r="488" spans="2:5">
      <c r="B488" s="433" t="s">
        <v>253</v>
      </c>
      <c r="C488" s="430" t="s">
        <v>695</v>
      </c>
      <c r="D488" s="637" t="s">
        <v>893</v>
      </c>
      <c r="E488" s="324">
        <v>15</v>
      </c>
    </row>
    <row r="489" spans="2:5">
      <c r="B489" s="433" t="s">
        <v>243</v>
      </c>
      <c r="C489" s="430" t="s">
        <v>696</v>
      </c>
      <c r="D489" s="637"/>
      <c r="E489" s="324"/>
    </row>
    <row r="490" spans="2:5">
      <c r="B490" s="433" t="s">
        <v>243</v>
      </c>
      <c r="C490" s="430" t="s">
        <v>697</v>
      </c>
      <c r="D490" s="637"/>
      <c r="E490" s="324"/>
    </row>
    <row r="491" spans="2:5">
      <c r="B491" s="433" t="s">
        <v>305</v>
      </c>
      <c r="C491" s="430" t="s">
        <v>698</v>
      </c>
      <c r="D491" s="637"/>
      <c r="E491" s="324"/>
    </row>
    <row r="492" spans="2:5">
      <c r="B492" s="433" t="s">
        <v>331</v>
      </c>
      <c r="C492" s="430" t="s">
        <v>699</v>
      </c>
      <c r="D492" s="637"/>
      <c r="E492" s="324"/>
    </row>
    <row r="493" spans="2:5">
      <c r="B493" s="433" t="s">
        <v>315</v>
      </c>
      <c r="C493" s="430" t="s">
        <v>700</v>
      </c>
      <c r="D493" s="637"/>
      <c r="E493" s="324"/>
    </row>
    <row r="494" spans="2:5">
      <c r="B494" s="433" t="s">
        <v>243</v>
      </c>
      <c r="C494" s="430" t="s">
        <v>701</v>
      </c>
      <c r="D494" s="637"/>
      <c r="E494" s="324"/>
    </row>
    <row r="495" spans="2:5">
      <c r="B495" s="433" t="s">
        <v>315</v>
      </c>
      <c r="C495" s="430" t="s">
        <v>702</v>
      </c>
      <c r="D495" s="637"/>
      <c r="E495" s="324"/>
    </row>
    <row r="496" spans="2:5">
      <c r="B496" s="433" t="s">
        <v>245</v>
      </c>
      <c r="C496" s="430" t="s">
        <v>703</v>
      </c>
      <c r="D496" s="637"/>
      <c r="E496" s="324"/>
    </row>
    <row r="497" spans="2:5" ht="22.5">
      <c r="B497" s="433" t="s">
        <v>505</v>
      </c>
      <c r="C497" s="430" t="s">
        <v>704</v>
      </c>
      <c r="D497" s="637"/>
      <c r="E497" s="324"/>
    </row>
    <row r="498" spans="2:5">
      <c r="B498" s="433" t="s">
        <v>505</v>
      </c>
      <c r="C498" s="430" t="s">
        <v>705</v>
      </c>
      <c r="D498" s="637"/>
      <c r="E498" s="324"/>
    </row>
    <row r="499" spans="2:5">
      <c r="B499" s="433" t="s">
        <v>273</v>
      </c>
      <c r="C499" s="430" t="s">
        <v>791</v>
      </c>
      <c r="D499" s="637"/>
      <c r="E499" s="324"/>
    </row>
    <row r="500" spans="2:5">
      <c r="B500" s="433" t="s">
        <v>257</v>
      </c>
      <c r="C500" s="430" t="s">
        <v>706</v>
      </c>
      <c r="D500" s="637"/>
      <c r="E500" s="324"/>
    </row>
    <row r="501" spans="2:5">
      <c r="B501" s="433" t="s">
        <v>264</v>
      </c>
      <c r="C501" s="430" t="s">
        <v>706</v>
      </c>
      <c r="D501" s="637"/>
      <c r="E501" s="324"/>
    </row>
    <row r="502" spans="2:5">
      <c r="B502" s="433" t="s">
        <v>247</v>
      </c>
      <c r="C502" s="430" t="s">
        <v>707</v>
      </c>
      <c r="D502" s="637" t="s">
        <v>893</v>
      </c>
      <c r="E502" s="324">
        <v>15</v>
      </c>
    </row>
    <row r="503" spans="2:5">
      <c r="B503" s="433" t="s">
        <v>273</v>
      </c>
      <c r="C503" s="430" t="s">
        <v>708</v>
      </c>
      <c r="D503" s="637"/>
      <c r="E503" s="324"/>
    </row>
    <row r="504" spans="2:5">
      <c r="B504" s="433" t="s">
        <v>273</v>
      </c>
      <c r="C504" s="430" t="s">
        <v>709</v>
      </c>
      <c r="D504" s="637"/>
      <c r="E504" s="324"/>
    </row>
    <row r="505" spans="2:5">
      <c r="B505" s="433" t="s">
        <v>243</v>
      </c>
      <c r="C505" s="430" t="s">
        <v>710</v>
      </c>
      <c r="D505" s="637"/>
      <c r="E505" s="324"/>
    </row>
    <row r="506" spans="2:5">
      <c r="B506" s="433" t="s">
        <v>243</v>
      </c>
      <c r="C506" s="430" t="s">
        <v>711</v>
      </c>
      <c r="D506" s="637"/>
      <c r="E506" s="324"/>
    </row>
    <row r="507" spans="2:5">
      <c r="B507" s="433" t="s">
        <v>257</v>
      </c>
      <c r="C507" s="430" t="s">
        <v>712</v>
      </c>
      <c r="D507" s="637"/>
      <c r="E507" s="324"/>
    </row>
    <row r="508" spans="2:5">
      <c r="B508" s="433" t="s">
        <v>266</v>
      </c>
      <c r="C508" s="430" t="s">
        <v>713</v>
      </c>
      <c r="D508" s="637"/>
      <c r="E508" s="324"/>
    </row>
    <row r="509" spans="2:5">
      <c r="B509" s="433" t="s">
        <v>305</v>
      </c>
      <c r="C509" s="430" t="s">
        <v>714</v>
      </c>
      <c r="D509" s="637"/>
      <c r="E509" s="324"/>
    </row>
    <row r="510" spans="2:5">
      <c r="B510" s="433" t="s">
        <v>243</v>
      </c>
      <c r="C510" s="430" t="s">
        <v>715</v>
      </c>
      <c r="D510" s="637"/>
      <c r="E510" s="324"/>
    </row>
    <row r="511" spans="2:5">
      <c r="B511" s="433" t="s">
        <v>266</v>
      </c>
      <c r="C511" s="430" t="s">
        <v>716</v>
      </c>
      <c r="D511" s="637"/>
      <c r="E511" s="324"/>
    </row>
    <row r="512" spans="2:5">
      <c r="B512" s="433" t="s">
        <v>273</v>
      </c>
      <c r="C512" s="430" t="s">
        <v>717</v>
      </c>
      <c r="D512" s="637"/>
      <c r="E512" s="324"/>
    </row>
    <row r="513" spans="2:5" ht="13.5" thickBot="1">
      <c r="B513" s="434" t="s">
        <v>281</v>
      </c>
      <c r="C513" s="435" t="s">
        <v>792</v>
      </c>
      <c r="D513" s="638"/>
      <c r="E513" s="642"/>
    </row>
    <row r="514" spans="2:5" ht="13.5" thickBot="1">
      <c r="D514" s="651" t="s">
        <v>934</v>
      </c>
      <c r="E514" s="650">
        <v>11</v>
      </c>
    </row>
  </sheetData>
  <mergeCells count="12">
    <mergeCell ref="B8:D8"/>
    <mergeCell ref="B2:E2"/>
    <mergeCell ref="B3:E3"/>
    <mergeCell ref="B4:E4"/>
    <mergeCell ref="B5:E5"/>
    <mergeCell ref="B6:E6"/>
    <mergeCell ref="B7:E7"/>
    <mergeCell ref="C11:D11"/>
    <mergeCell ref="B12:B13"/>
    <mergeCell ref="C12:C13"/>
    <mergeCell ref="D12:E12"/>
    <mergeCell ref="C10:E10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E28"/>
  <sheetViews>
    <sheetView topLeftCell="A9" zoomScale="70" zoomScaleNormal="70" zoomScaleSheetLayoutView="100" workbookViewId="0">
      <selection activeCell="F29" sqref="F29"/>
    </sheetView>
  </sheetViews>
  <sheetFormatPr baseColWidth="10" defaultRowHeight="12.75"/>
  <cols>
    <col min="1" max="1" width="2.28515625" customWidth="1"/>
    <col min="2" max="2" width="10.5703125" style="320" customWidth="1"/>
    <col min="3" max="3" width="44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58" t="str">
        <f>HABILITACION!B2</f>
        <v>REPUBLICA DE COLOMBIA</v>
      </c>
      <c r="C2" s="758"/>
      <c r="D2" s="758"/>
      <c r="E2" s="758"/>
    </row>
    <row r="3" spans="2:5" ht="24.95" customHeight="1">
      <c r="B3" s="758" t="str">
        <f>HABILITACION!B3</f>
        <v>INSTITUTO COLOMBIANO PARA LA EVALUACIÓN DE LA EDUCACIÓN - ICFES</v>
      </c>
      <c r="C3" s="758"/>
      <c r="D3" s="758"/>
      <c r="E3" s="758"/>
    </row>
    <row r="4" spans="2:5" ht="24.95" customHeight="1">
      <c r="B4" s="759" t="str">
        <f>HABILITACION!B4</f>
        <v>CONVOCATORIA PUBLICA CP - 004 - 2013</v>
      </c>
      <c r="C4" s="759"/>
      <c r="D4" s="759"/>
      <c r="E4" s="759"/>
    </row>
    <row r="5" spans="2:5" ht="24.95" customHeight="1" thickBot="1">
      <c r="B5" s="716" t="str">
        <f>HABILITACION!B5</f>
        <v>ORGANIZACIÓN, ADMINISTRACIÓN Y EJECUCIÓN DE LA LOGÍSTICA, PARA LA APLICACIÓN DE PRUEBAS ICFES</v>
      </c>
      <c r="C5" s="716"/>
      <c r="D5" s="716"/>
      <c r="E5" s="716"/>
    </row>
    <row r="6" spans="2:5" ht="15.95" customHeight="1">
      <c r="B6" s="760" t="s">
        <v>962</v>
      </c>
      <c r="C6" s="761"/>
      <c r="D6" s="761"/>
      <c r="E6" s="762"/>
    </row>
    <row r="7" spans="2:5" ht="15.95" customHeight="1" thickBot="1">
      <c r="B7" s="763" t="s">
        <v>152</v>
      </c>
      <c r="C7" s="764"/>
      <c r="D7" s="764"/>
      <c r="E7" s="765"/>
    </row>
    <row r="8" spans="2:5" ht="23.25" customHeight="1" thickBot="1">
      <c r="B8" s="717" t="str">
        <f>HABILITACION!B8</f>
        <v>PROPONENTE: EFICACIA S.A.</v>
      </c>
      <c r="C8" s="718"/>
      <c r="D8" s="719"/>
      <c r="E8" s="180" t="str">
        <f>HABILITACION!E8</f>
        <v>PROPUESTA No.1</v>
      </c>
    </row>
    <row r="9" spans="2:5" ht="8.25" customHeight="1" thickBot="1">
      <c r="B9" s="278"/>
      <c r="C9" s="278"/>
      <c r="D9" s="278"/>
      <c r="E9" s="326"/>
    </row>
    <row r="10" spans="2:5" ht="25.5" customHeight="1" thickBot="1">
      <c r="B10" s="273" t="s">
        <v>130</v>
      </c>
      <c r="C10" s="689" t="s">
        <v>135</v>
      </c>
      <c r="D10" s="690" t="s">
        <v>967</v>
      </c>
      <c r="E10" s="690" t="s">
        <v>19</v>
      </c>
    </row>
    <row r="11" spans="2:5">
      <c r="B11" s="321"/>
      <c r="C11" s="322" t="s">
        <v>935</v>
      </c>
      <c r="D11" s="323" t="s">
        <v>896</v>
      </c>
      <c r="E11" s="324"/>
    </row>
    <row r="12" spans="2:5">
      <c r="B12" s="652"/>
      <c r="C12" s="653" t="s">
        <v>936</v>
      </c>
      <c r="D12" s="323" t="s">
        <v>896</v>
      </c>
      <c r="E12" s="365"/>
    </row>
    <row r="13" spans="2:5" ht="7.5" customHeight="1" thickBot="1">
      <c r="B13" s="362"/>
      <c r="C13" s="392"/>
      <c r="D13" s="364"/>
      <c r="E13" s="365"/>
    </row>
    <row r="14" spans="2:5" ht="7.5" customHeight="1" thickBot="1">
      <c r="B14" s="368"/>
      <c r="C14" s="766"/>
      <c r="D14" s="766"/>
      <c r="E14" s="369"/>
    </row>
    <row r="15" spans="2:5" ht="24.75" customHeight="1" thickBot="1">
      <c r="B15" s="370"/>
      <c r="C15" s="361"/>
      <c r="D15" s="634" t="s">
        <v>927</v>
      </c>
      <c r="E15" s="371" t="s">
        <v>895</v>
      </c>
    </row>
    <row r="16" spans="2:5" ht="6" customHeight="1" thickBot="1">
      <c r="D16" s="320"/>
      <c r="E16" s="320"/>
    </row>
    <row r="17" spans="2:5" ht="26.25" customHeight="1" thickBot="1">
      <c r="B17" s="372" t="s">
        <v>134</v>
      </c>
      <c r="C17" s="691" t="s">
        <v>211</v>
      </c>
      <c r="D17" s="690" t="s">
        <v>967</v>
      </c>
      <c r="E17" s="690" t="s">
        <v>19</v>
      </c>
    </row>
    <row r="18" spans="2:5" ht="26.25" customHeight="1">
      <c r="B18" s="393"/>
      <c r="C18" s="394" t="s">
        <v>734</v>
      </c>
      <c r="D18" s="573" t="s">
        <v>896</v>
      </c>
      <c r="E18" s="574"/>
    </row>
    <row r="19" spans="2:5" ht="8.25" customHeight="1" thickBot="1">
      <c r="B19" s="341"/>
      <c r="C19" s="342"/>
      <c r="D19" s="343"/>
      <c r="E19" s="344"/>
    </row>
    <row r="20" spans="2:5" ht="7.5" customHeight="1" thickBot="1">
      <c r="B20" s="348"/>
      <c r="C20" s="347"/>
      <c r="D20" s="348"/>
      <c r="E20" s="250"/>
    </row>
    <row r="21" spans="2:5" ht="30.75" customHeight="1" thickBot="1">
      <c r="B21" s="348"/>
      <c r="C21" s="347"/>
      <c r="D21" s="634" t="s">
        <v>927</v>
      </c>
      <c r="E21" s="371" t="s">
        <v>895</v>
      </c>
    </row>
    <row r="22" spans="2:5" ht="6.75" customHeight="1" thickBot="1"/>
    <row r="23" spans="2:5" ht="27" customHeight="1" thickBot="1">
      <c r="B23" s="372" t="s">
        <v>136</v>
      </c>
      <c r="C23" s="691" t="s">
        <v>214</v>
      </c>
      <c r="D23" s="690" t="s">
        <v>967</v>
      </c>
      <c r="E23" s="690" t="s">
        <v>19</v>
      </c>
    </row>
    <row r="24" spans="2:5" ht="25.5">
      <c r="B24" s="393"/>
      <c r="C24" s="394" t="s">
        <v>735</v>
      </c>
      <c r="D24" s="574" t="s">
        <v>828</v>
      </c>
      <c r="E24" s="574"/>
    </row>
    <row r="25" spans="2:5" ht="13.5" thickBot="1">
      <c r="B25" s="341"/>
      <c r="C25" s="342"/>
      <c r="D25" s="343"/>
      <c r="E25" s="344"/>
    </row>
    <row r="26" spans="2:5" ht="6" customHeight="1" thickBot="1">
      <c r="B26" s="348"/>
      <c r="C26" s="347"/>
      <c r="D26" s="348"/>
      <c r="E26" s="250"/>
    </row>
    <row r="27" spans="2:5" ht="26.25" customHeight="1" thickBot="1">
      <c r="B27" s="348"/>
      <c r="C27" s="347"/>
      <c r="D27" s="635" t="s">
        <v>928</v>
      </c>
      <c r="E27" s="371" t="s">
        <v>895</v>
      </c>
    </row>
    <row r="28" spans="2:5" ht="7.5" customHeight="1"/>
  </sheetData>
  <mergeCells count="8">
    <mergeCell ref="B8:D8"/>
    <mergeCell ref="C14:D14"/>
    <mergeCell ref="B7:E7"/>
    <mergeCell ref="B2:E2"/>
    <mergeCell ref="B3:E3"/>
    <mergeCell ref="B4:E4"/>
    <mergeCell ref="B5:E5"/>
    <mergeCell ref="B6:E6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25</vt:i4>
      </vt:variant>
    </vt:vector>
  </HeadingPairs>
  <TitlesOfParts>
    <vt:vector size="46" baseType="lpstr">
      <vt:lpstr>HABILITACION</vt:lpstr>
      <vt:lpstr>OFERTA TECNICA ECONOMICA</vt:lpstr>
      <vt:lpstr>FINANCIERA</vt:lpstr>
      <vt:lpstr>ORGANIZACION</vt:lpstr>
      <vt:lpstr>EXPERIENCIA </vt:lpstr>
      <vt:lpstr>EXPERIENCIA ICFES</vt:lpstr>
      <vt:lpstr>EVALUACION TECNICA</vt:lpstr>
      <vt:lpstr>EVALUACION TECNICA 2</vt:lpstr>
      <vt:lpstr>EVALUACION TECNICA 3</vt:lpstr>
      <vt:lpstr>PERSONAL</vt:lpstr>
      <vt:lpstr>CALIFICACION COBERTURA</vt:lpstr>
      <vt:lpstr>CALIFICACION CAPACITACION</vt:lpstr>
      <vt:lpstr>CALIFICACION SISTEMAS</vt:lpstr>
      <vt:lpstr>CALIFICACION COMUNICACION</vt:lpstr>
      <vt:lpstr>CALIFICACION CONTROL CALIDAD</vt:lpstr>
      <vt:lpstr>EVALUACION ECONOMICA ID</vt:lpstr>
      <vt:lpstr>EVALUACION ECONOMICA SP1</vt:lpstr>
      <vt:lpstr>EVALUACION ECONOMICA S11A</vt:lpstr>
      <vt:lpstr>EVALUACION ECONOMICA SP2</vt:lpstr>
      <vt:lpstr>EVALUACION ECONOMICA TERCE</vt:lpstr>
      <vt:lpstr>CALIFICACION ECONOMICA </vt:lpstr>
      <vt:lpstr>'CALIFICACION CAPACITACION'!Área_de_impresión</vt:lpstr>
      <vt:lpstr>'CALIFICACION COBERTURA'!Área_de_impresión</vt:lpstr>
      <vt:lpstr>'CALIFICACION COMUNICACION'!Área_de_impresión</vt:lpstr>
      <vt:lpstr>'CALIFICACION CONTROL CALIDAD'!Área_de_impresión</vt:lpstr>
      <vt:lpstr>'CALIFICACION ECONOMICA '!Área_de_impresión</vt:lpstr>
      <vt:lpstr>'CALIFICACION SISTEMAS'!Área_de_impresión</vt:lpstr>
      <vt:lpstr>'EVALUACION ECONOMICA ID'!Área_de_impresión</vt:lpstr>
      <vt:lpstr>'EVALUACION ECONOMICA S11A'!Área_de_impresión</vt:lpstr>
      <vt:lpstr>'EVALUACION ECONOMICA SP1'!Área_de_impresión</vt:lpstr>
      <vt:lpstr>'EVALUACION ECONOMICA SP2'!Área_de_impresión</vt:lpstr>
      <vt:lpstr>'EVALUACION ECONOMICA TERCE'!Área_de_impresión</vt:lpstr>
      <vt:lpstr>'EVALUACION TECNICA'!Área_de_impresión</vt:lpstr>
      <vt:lpstr>'EVALUACION TECNICA 2'!Área_de_impresión</vt:lpstr>
      <vt:lpstr>'EVALUACION TECNICA 3'!Área_de_impresión</vt:lpstr>
      <vt:lpstr>'EXPERIENCIA '!Área_de_impresión</vt:lpstr>
      <vt:lpstr>'EXPERIENCIA ICFES'!Área_de_impresión</vt:lpstr>
      <vt:lpstr>FINANCIERA!Área_de_impresión</vt:lpstr>
      <vt:lpstr>HABILITACION!Área_de_impresión</vt:lpstr>
      <vt:lpstr>'OFERTA TECNICA ECONOMICA'!Área_de_impresión</vt:lpstr>
      <vt:lpstr>ORGANIZACION!Área_de_impresión</vt:lpstr>
      <vt:lpstr>PERSONAL!Área_de_impresión</vt:lpstr>
      <vt:lpstr>'EXPERIENCIA '!Títulos_a_imprimir</vt:lpstr>
      <vt:lpstr>'EXPERIENCIA ICFES'!Títulos_a_imprimir</vt:lpstr>
      <vt:lpstr>'OFERTA TECNICA ECONOMICA'!Títulos_a_imprimir</vt:lpstr>
      <vt:lpstr>PERSONAL!Títulos_a_imprimir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</dc:title>
  <dc:subject>El Porvenir</dc:subject>
  <dc:creator>EDUARDO MARTINEZ</dc:creator>
  <cp:lastModifiedBy>adizquierdo</cp:lastModifiedBy>
  <cp:lastPrinted>2013-04-05T13:53:02Z</cp:lastPrinted>
  <dcterms:created xsi:type="dcterms:W3CDTF">2000-12-10T19:19:21Z</dcterms:created>
  <dcterms:modified xsi:type="dcterms:W3CDTF">2013-05-02T21:03:07Z</dcterms:modified>
</cp:coreProperties>
</file>