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755" yWindow="-15" windowWidth="4800" windowHeight="4005" tabRatio="902"/>
  </bookViews>
  <sheets>
    <sheet name="DOCUMENTOS HABILITANTES" sheetId="1" r:id="rId1"/>
    <sheet name="OFERTA TECNICA - ECONOMICA" sheetId="2" r:id="rId2"/>
    <sheet name="FINANCIERA" sheetId="5" r:id="rId3"/>
    <sheet name="ORGANIZACION" sheetId="45" r:id="rId4"/>
    <sheet name="EXPERIENCIA " sheetId="26" r:id="rId5"/>
    <sheet name="EXPERIENCIA ICFES" sheetId="95" r:id="rId6"/>
    <sheet name="EVALUACION TECNICA" sheetId="46" r:id="rId7"/>
    <sheet name="EVALUACION TECNICA 2" sheetId="48" r:id="rId8"/>
    <sheet name="EVALUACION TECNICA 3" sheetId="62" r:id="rId9"/>
    <sheet name="PERSONAL" sheetId="18" r:id="rId10"/>
    <sheet name="CALIFICACION SISTEMAINFORMACION" sheetId="47" r:id="rId11"/>
    <sheet name="CALIFICACION BODEGAS" sheetId="51" r:id="rId12"/>
    <sheet name="CALIFICACION TRANSPORTE" sheetId="53" r:id="rId13"/>
    <sheet name="CALIFICACION DESTRUCCION" sheetId="55" r:id="rId14"/>
    <sheet name="EVALUACION ECONOMICA ID" sheetId="64" r:id="rId15"/>
    <sheet name="EVALUACION ECONOMICA SP 1" sheetId="70" r:id="rId16"/>
    <sheet name="CALIFICACION ECONOMICA S11A" sheetId="76" r:id="rId17"/>
    <sheet name="CALIFICACION ECONOMICA SP2" sheetId="82" r:id="rId18"/>
    <sheet name="CALIFICACION ECONOMICA TERCE" sheetId="88" r:id="rId19"/>
    <sheet name="CALIFICACION ECONOMICA " sheetId="94" r:id="rId20"/>
    <sheet name="Hoja1" sheetId="63" r:id="rId21"/>
  </sheets>
  <externalReferences>
    <externalReference r:id="rId22"/>
    <externalReference r:id="rId23"/>
    <externalReference r:id="rId24"/>
  </externalReferences>
  <definedNames>
    <definedName name="_xlnm.Print_Area" localSheetId="11">'CALIFICACION BODEGAS'!$B$1:$E$23</definedName>
    <definedName name="_xlnm.Print_Area" localSheetId="13">'CALIFICACION DESTRUCCION'!$B$1:$G$23</definedName>
    <definedName name="_xlnm.Print_Area" localSheetId="19">'CALIFICACION ECONOMICA '!$B$1:$D$29</definedName>
    <definedName name="_xlnm.Print_Area" localSheetId="16">'CALIFICACION ECONOMICA S11A'!$B$2:$I$24</definedName>
    <definedName name="_xlnm.Print_Area" localSheetId="17">'CALIFICACION ECONOMICA SP2'!$B$1:$I$24</definedName>
    <definedName name="_xlnm.Print_Area" localSheetId="18">'CALIFICACION ECONOMICA TERCE'!$B$1:$I$24</definedName>
    <definedName name="_xlnm.Print_Area" localSheetId="10">'CALIFICACION SISTEMAINFORMACION'!$B$1:$G$26</definedName>
    <definedName name="_xlnm.Print_Area" localSheetId="12">'CALIFICACION TRANSPORTE'!$B$1:$G$34</definedName>
    <definedName name="_xlnm.Print_Area" localSheetId="0">'DOCUMENTOS HABILITANTES'!$B$2:$E$71</definedName>
    <definedName name="_xlnm.Print_Area" localSheetId="14">'EVALUACION ECONOMICA ID'!$B$1:$I$25</definedName>
    <definedName name="_xlnm.Print_Area" localSheetId="15">'EVALUACION ECONOMICA SP 1'!$B$1:$I$25</definedName>
    <definedName name="_xlnm.Print_Area" localSheetId="6">'EVALUACION TECNICA'!$B$2:$E$35</definedName>
    <definedName name="_xlnm.Print_Area" localSheetId="7">'EVALUACION TECNICA 2'!$B$2:$E$48</definedName>
    <definedName name="_xlnm.Print_Area" localSheetId="8">'EVALUACION TECNICA 3'!$B$2:$E$30</definedName>
    <definedName name="_xlnm.Print_Area" localSheetId="4">'EXPERIENCIA '!$A$2:$F$33</definedName>
    <definedName name="_xlnm.Print_Area" localSheetId="5">'EXPERIENCIA ICFES'!$A$2:$G$26</definedName>
    <definedName name="_xlnm.Print_Area" localSheetId="2">FINANCIERA!$B$2:$F$26</definedName>
    <definedName name="_xlnm.Print_Area" localSheetId="1">'OFERTA TECNICA - ECONOMICA'!$B$1:$E$75</definedName>
    <definedName name="_xlnm.Print_Area" localSheetId="3">ORGANIZACION!$B$2:$E$13</definedName>
    <definedName name="_xlnm.Print_Area" localSheetId="9">PERSONAL!$B$1:$N$130</definedName>
    <definedName name="_xlnm.Database" localSheetId="11">#REF!</definedName>
    <definedName name="_xlnm.Database" localSheetId="13">#REF!</definedName>
    <definedName name="_xlnm.Database" localSheetId="19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0">#REF!</definedName>
    <definedName name="_xlnm.Database" localSheetId="12">#REF!</definedName>
    <definedName name="_xlnm.Database" localSheetId="14">#REF!</definedName>
    <definedName name="_xlnm.Database" localSheetId="1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5">#REF!</definedName>
    <definedName name="_xlnm.Database" localSheetId="3">#REF!</definedName>
    <definedName name="_xlnm.Database">#REF!</definedName>
    <definedName name="_xlnm.Print_Titles" localSheetId="0">'DOCUMENTOS HABILITANTES'!$1:$10</definedName>
    <definedName name="_xlnm.Print_Titles" localSheetId="4">'EXPERIENCIA '!$2:$19</definedName>
    <definedName name="_xlnm.Print_Titles" localSheetId="5">'EXPERIENCIA ICFES'!$2:$14</definedName>
    <definedName name="_xlnm.Print_Titles" localSheetId="1">'OFERTA TECNICA - ECONOMICA'!$2:$9</definedName>
    <definedName name="_xlnm.Print_Titles" localSheetId="9">PERSONAL!$2:$10</definedName>
  </definedNames>
  <calcPr calcId="124519"/>
</workbook>
</file>

<file path=xl/calcChain.xml><?xml version="1.0" encoding="utf-8"?>
<calcChain xmlns="http://schemas.openxmlformats.org/spreadsheetml/2006/main">
  <c r="F23" i="95"/>
  <c r="F24" s="1"/>
  <c r="E23"/>
  <c r="E24" s="1"/>
  <c r="D23"/>
  <c r="D24" s="1"/>
  <c r="C23"/>
  <c r="C24" s="1"/>
  <c r="E22"/>
  <c r="G8"/>
  <c r="B8"/>
  <c r="B3"/>
  <c r="B2"/>
  <c r="D25" i="94" l="1"/>
  <c r="F14" i="55" l="1"/>
  <c r="F15"/>
  <c r="F16"/>
  <c r="G21" i="53"/>
  <c r="G23"/>
  <c r="E16"/>
  <c r="E17" s="1"/>
  <c r="E15"/>
  <c r="G22" i="47"/>
  <c r="K105" i="18"/>
  <c r="E18" i="53" l="1"/>
  <c r="B2" i="94"/>
  <c r="B3"/>
  <c r="B4"/>
  <c r="B5"/>
  <c r="B8"/>
  <c r="D8"/>
  <c r="D11"/>
  <c r="B2" i="88"/>
  <c r="B3"/>
  <c r="B4"/>
  <c r="B5"/>
  <c r="B8"/>
  <c r="I8"/>
  <c r="I12"/>
  <c r="C13"/>
  <c r="C14" s="1"/>
  <c r="I13"/>
  <c r="I19" s="1"/>
  <c r="I23" s="1"/>
  <c r="I14"/>
  <c r="I16"/>
  <c r="C17"/>
  <c r="I17"/>
  <c r="B2" i="82"/>
  <c r="B3"/>
  <c r="B4"/>
  <c r="B5"/>
  <c r="B8"/>
  <c r="I8"/>
  <c r="I12"/>
  <c r="C13"/>
  <c r="C14" s="1"/>
  <c r="I13"/>
  <c r="I14"/>
  <c r="I16"/>
  <c r="C17"/>
  <c r="I17"/>
  <c r="B2" i="76"/>
  <c r="B3"/>
  <c r="B4"/>
  <c r="B5"/>
  <c r="B8"/>
  <c r="I8"/>
  <c r="I12"/>
  <c r="C13"/>
  <c r="C14" s="1"/>
  <c r="I13"/>
  <c r="I14"/>
  <c r="I16"/>
  <c r="I19" s="1"/>
  <c r="I23" s="1"/>
  <c r="C17"/>
  <c r="I17"/>
  <c r="B2" i="70"/>
  <c r="B3"/>
  <c r="B4"/>
  <c r="B5"/>
  <c r="B8"/>
  <c r="I8"/>
  <c r="I12"/>
  <c r="C13"/>
  <c r="C14" s="1"/>
  <c r="I13"/>
  <c r="I14"/>
  <c r="I16"/>
  <c r="I19" s="1"/>
  <c r="I23" s="1"/>
  <c r="C17"/>
  <c r="I17"/>
  <c r="I17" i="64"/>
  <c r="C17"/>
  <c r="I16"/>
  <c r="I14"/>
  <c r="C14"/>
  <c r="I13"/>
  <c r="C13"/>
  <c r="I12"/>
  <c r="I8"/>
  <c r="B8"/>
  <c r="B5"/>
  <c r="B4"/>
  <c r="B3"/>
  <c r="B2"/>
  <c r="D12" i="94" l="1"/>
  <c r="D15"/>
  <c r="I19" i="64"/>
  <c r="I23" s="1"/>
  <c r="E19" i="53"/>
  <c r="I19" i="82"/>
  <c r="D13" i="94"/>
  <c r="F19" i="53" l="1"/>
  <c r="F15"/>
  <c r="F17"/>
  <c r="F16"/>
  <c r="F18"/>
  <c r="I23" i="82"/>
  <c r="D14" i="94"/>
  <c r="D17" s="1"/>
  <c r="D21" l="1"/>
  <c r="D26"/>
  <c r="D28" s="1"/>
  <c r="K123" i="18"/>
  <c r="K103"/>
  <c r="K102"/>
  <c r="K64"/>
  <c r="K63"/>
  <c r="K62"/>
  <c r="K61"/>
  <c r="K41"/>
  <c r="K40"/>
  <c r="K22"/>
  <c r="K23"/>
  <c r="C10" i="45"/>
  <c r="D10" s="1"/>
  <c r="E10" s="1"/>
  <c r="F17" i="55"/>
  <c r="F13"/>
  <c r="F29" i="53"/>
  <c r="G29" s="1"/>
  <c r="F28"/>
  <c r="G28" s="1"/>
  <c r="E16" i="51"/>
  <c r="E17"/>
  <c r="E18"/>
  <c r="E19"/>
  <c r="E15"/>
  <c r="E8" i="62"/>
  <c r="B8"/>
  <c r="B5"/>
  <c r="B4"/>
  <c r="B3"/>
  <c r="B2"/>
  <c r="F8" i="55"/>
  <c r="B8"/>
  <c r="B5"/>
  <c r="B4"/>
  <c r="B3"/>
  <c r="B2"/>
  <c r="G8" i="53"/>
  <c r="B8"/>
  <c r="B5"/>
  <c r="B4"/>
  <c r="B3"/>
  <c r="B2"/>
  <c r="E8" i="51"/>
  <c r="B8"/>
  <c r="B5"/>
  <c r="B4"/>
  <c r="B3"/>
  <c r="B2"/>
  <c r="E8" i="48"/>
  <c r="B8"/>
  <c r="B5"/>
  <c r="B4"/>
  <c r="B3"/>
  <c r="B2"/>
  <c r="G8" i="47"/>
  <c r="B8"/>
  <c r="B5"/>
  <c r="B4"/>
  <c r="B3"/>
  <c r="B2"/>
  <c r="B2" i="18"/>
  <c r="B3"/>
  <c r="B4"/>
  <c r="B5"/>
  <c r="B8"/>
  <c r="M8"/>
  <c r="K20"/>
  <c r="K38"/>
  <c r="K39"/>
  <c r="K60"/>
  <c r="K82"/>
  <c r="K89" s="1"/>
  <c r="K83"/>
  <c r="K101"/>
  <c r="K121"/>
  <c r="K122"/>
  <c r="B2" i="46"/>
  <c r="B3"/>
  <c r="B4"/>
  <c r="B5"/>
  <c r="B8"/>
  <c r="E8"/>
  <c r="B2" i="26"/>
  <c r="B3"/>
  <c r="B4"/>
  <c r="B5"/>
  <c r="B8"/>
  <c r="F8"/>
  <c r="C16"/>
  <c r="D16" s="1"/>
  <c r="C26"/>
  <c r="D26"/>
  <c r="E26"/>
  <c r="C30"/>
  <c r="C31" s="1"/>
  <c r="D30"/>
  <c r="D31" s="1"/>
  <c r="E30"/>
  <c r="E31" s="1"/>
  <c r="B2" i="45"/>
  <c r="B3"/>
  <c r="B4"/>
  <c r="B5"/>
  <c r="B8"/>
  <c r="E8"/>
  <c r="B2" i="5"/>
  <c r="B3"/>
  <c r="B4"/>
  <c r="B5"/>
  <c r="B8"/>
  <c r="F8"/>
  <c r="D11"/>
  <c r="D12"/>
  <c r="D13"/>
  <c r="D14"/>
  <c r="B2" i="2"/>
  <c r="B3"/>
  <c r="B4"/>
  <c r="B5"/>
  <c r="B8"/>
  <c r="E8"/>
  <c r="D15" i="5" l="1"/>
  <c r="D24" s="1"/>
  <c r="F24" s="1"/>
  <c r="F19" i="55"/>
  <c r="F21" s="1"/>
  <c r="G31" i="53"/>
  <c r="D23" i="5"/>
  <c r="F23" s="1"/>
  <c r="D22"/>
  <c r="F22" s="1"/>
  <c r="D16"/>
  <c r="D25" s="1"/>
  <c r="F25" s="1"/>
  <c r="C32" i="26"/>
  <c r="D32" s="1"/>
  <c r="E32" s="1"/>
  <c r="F32" s="1"/>
  <c r="E22" i="51"/>
  <c r="K109" i="18"/>
  <c r="L109" s="1"/>
  <c r="L89"/>
  <c r="K70"/>
  <c r="L70" s="1"/>
  <c r="K47"/>
  <c r="L47" s="1"/>
  <c r="K128"/>
  <c r="L128" s="1"/>
  <c r="K26"/>
  <c r="L26" s="1"/>
  <c r="G33" i="53" l="1"/>
</calcChain>
</file>

<file path=xl/sharedStrings.xml><?xml version="1.0" encoding="utf-8"?>
<sst xmlns="http://schemas.openxmlformats.org/spreadsheetml/2006/main" count="1061" uniqueCount="548">
  <si>
    <t>No</t>
  </si>
  <si>
    <t xml:space="preserve">DOCUMENTO </t>
  </si>
  <si>
    <t>PROPONENTE</t>
  </si>
  <si>
    <t xml:space="preserve">CARTA DE PRESENTACION FOLIO No </t>
  </si>
  <si>
    <t>CEDULA</t>
  </si>
  <si>
    <t>PORCENTAJE DE PARTICIPACION</t>
  </si>
  <si>
    <t>NOMBRE DE LAS EMPRESAS SUSCRIPTORAS</t>
  </si>
  <si>
    <t>FECHA DE EXPEDICION</t>
  </si>
  <si>
    <t>NOMBRE DE LA EMPRESA</t>
  </si>
  <si>
    <t>FECHA DE VIGENCIA DE LA SOCIEDAD</t>
  </si>
  <si>
    <t>NOMBRE DEL REPRESENTANTE LEGAL</t>
  </si>
  <si>
    <t xml:space="preserve">ACTA DE JUNTA No </t>
  </si>
  <si>
    <t>NOMBRE DEL AUTORIZADO</t>
  </si>
  <si>
    <t>NUMERO DE LA POLIZA</t>
  </si>
  <si>
    <t>INTEGRANTES INCLUIDOS CON NIT</t>
  </si>
  <si>
    <t>ASEGURADO O AFIANZADO</t>
  </si>
  <si>
    <t>SI</t>
  </si>
  <si>
    <t>CUMPLE</t>
  </si>
  <si>
    <t>CONCEPTO</t>
  </si>
  <si>
    <t>OBSERVACION</t>
  </si>
  <si>
    <t>ACTIVO CORRIENTE</t>
  </si>
  <si>
    <t>ACTIVO TOTAL</t>
  </si>
  <si>
    <t>PASIVO CORRIENTE</t>
  </si>
  <si>
    <t>PASIVO TOTAL</t>
  </si>
  <si>
    <t>INDICADORES</t>
  </si>
  <si>
    <t>NO</t>
  </si>
  <si>
    <t>N°</t>
  </si>
  <si>
    <t>DECLARACION DE INHABILIDADES E INCOMPATIBILIDADES</t>
  </si>
  <si>
    <t>CUADRO No. 1</t>
  </si>
  <si>
    <t>NOMBRE DEL REVISOR FISCAL</t>
  </si>
  <si>
    <t>AUTORIZACION AL REPRESENTANTE FOLIO No</t>
  </si>
  <si>
    <t>UNIONES TEMPORALES ACTIVIDADES DISCRIMINADAS?</t>
  </si>
  <si>
    <t>REPRESENTANTE DE LA ASOCIACION</t>
  </si>
  <si>
    <t>NOMBRE DE LOS REPRESENTANTES DE LAS EMPRESAS SUSCRIPTORAS</t>
  </si>
  <si>
    <t>VIGENCIA DE LA ASOCIACION</t>
  </si>
  <si>
    <t>CUADRO No.  2</t>
  </si>
  <si>
    <t>CUADRO No. 4</t>
  </si>
  <si>
    <t>EVALUACION FINANCIERA</t>
  </si>
  <si>
    <t>PATRIMONIO</t>
  </si>
  <si>
    <t>FECHA DE INSCRIPCION DE LA SOCIEDAD</t>
  </si>
  <si>
    <t>REPUBLICA DE COLOMBIA</t>
  </si>
  <si>
    <t>HOJA DE VIDA DE</t>
  </si>
  <si>
    <t>FECHA</t>
  </si>
  <si>
    <t>TERMINACION</t>
  </si>
  <si>
    <t>INICIACION</t>
  </si>
  <si>
    <t>X</t>
  </si>
  <si>
    <t>FOLIO</t>
  </si>
  <si>
    <t>FIRMA DEL REPRESENTANTE LEGAL O APODERADO</t>
  </si>
  <si>
    <t>ENTIDAD CONTRATANTE</t>
  </si>
  <si>
    <t>OBJETO DEL CONTRATO</t>
  </si>
  <si>
    <t>3.1</t>
  </si>
  <si>
    <t>3.1.1</t>
  </si>
  <si>
    <t>3.1.2</t>
  </si>
  <si>
    <t>a</t>
  </si>
  <si>
    <t>b</t>
  </si>
  <si>
    <t>3.1.3</t>
  </si>
  <si>
    <t>GARANTIA DE SERIEDAD DE LA PROPUESTA FOLIO No</t>
  </si>
  <si>
    <t>3.2</t>
  </si>
  <si>
    <t xml:space="preserve">CERTIFICADO DE PAGO DE APORTES </t>
  </si>
  <si>
    <t>CERTIFICADO ANTECENDENTES DISCIPLINARIOS REVISOR FISCAL</t>
  </si>
  <si>
    <t>3.4</t>
  </si>
  <si>
    <t>CAPITAL DE TRABAJO</t>
  </si>
  <si>
    <t>HABILITADA</t>
  </si>
  <si>
    <t>CUADRO No. 5</t>
  </si>
  <si>
    <t>Entidad Contratante</t>
  </si>
  <si>
    <t>Cargo Desempeñado</t>
  </si>
  <si>
    <t>3.3</t>
  </si>
  <si>
    <t xml:space="preserve">  </t>
  </si>
  <si>
    <t>PERSONAS JURIDICAS</t>
  </si>
  <si>
    <t>3.1.4</t>
  </si>
  <si>
    <t>REGISTRO UNICO DE PROPONENTES</t>
  </si>
  <si>
    <t>CERTIFICADO DE INSCRIPCION EN RUP FOLIO No</t>
  </si>
  <si>
    <t>FECHA DE VIGENCIA</t>
  </si>
  <si>
    <t>ITEM</t>
  </si>
  <si>
    <t>No.1</t>
  </si>
  <si>
    <t>No.2</t>
  </si>
  <si>
    <t>No.3</t>
  </si>
  <si>
    <t xml:space="preserve">FECHA DE INICIACION </t>
  </si>
  <si>
    <t>FECHA DE TERMINACIÓN</t>
  </si>
  <si>
    <t>CONTRATO</t>
  </si>
  <si>
    <t>TOTAL AÑOS</t>
  </si>
  <si>
    <t>REPRESENTANTE FACULTADO PARA ESTE CONCURSO</t>
  </si>
  <si>
    <t>COBERTURA PARA ESTE CONCURSO</t>
  </si>
  <si>
    <t>HABILITADA POR EL OBJETO SOCIAL</t>
  </si>
  <si>
    <t>3.1.5</t>
  </si>
  <si>
    <t>3.1.6</t>
  </si>
  <si>
    <t>DOCUMENTOS DE CONTENIDO JURIDICO</t>
  </si>
  <si>
    <t>DOCUMENTOS DE LA PROPUESTA TÉCNICA</t>
  </si>
  <si>
    <t>CONTRATISTA</t>
  </si>
  <si>
    <t>DOCUMENTOS DE CONTENIDO FINANCIERO</t>
  </si>
  <si>
    <t xml:space="preserve">CAPITAL DE TRABAJO REQUERIDO </t>
  </si>
  <si>
    <t xml:space="preserve">CAPITAL DE TRABAJO </t>
  </si>
  <si>
    <t xml:space="preserve">CARTA DE CONSORCIO O UNION TEMPORAL FOLIO No </t>
  </si>
  <si>
    <t>INGENIERO DE SISTEMAS</t>
  </si>
  <si>
    <t>DECLARACION APOYO A LA INDUSTRIA NACIONAL</t>
  </si>
  <si>
    <t>SI - 100%</t>
  </si>
  <si>
    <t>PERSONAS NATURALES</t>
  </si>
  <si>
    <t>c</t>
  </si>
  <si>
    <t>FECHA DE EXPEDICION DEL CERTIFICADO</t>
  </si>
  <si>
    <t>CUMPLE VIGENCIA (PLAZO DEL CONTRATO Y UN (1) AÑO MAS)?</t>
  </si>
  <si>
    <t>FORMATO 5 - EXPERIENCIA DEL PROPONENTE</t>
  </si>
  <si>
    <t>CARTA DE COMPROMISO FIRMADA</t>
  </si>
  <si>
    <t>ENDEUDAMIENTO - IET&lt;=70%</t>
  </si>
  <si>
    <t>PATRIMONIO REQUERIDO</t>
  </si>
  <si>
    <t>EXPERIENCIA ACREDITADA O ESPECIFICA</t>
  </si>
  <si>
    <t>CUADRO No. 3</t>
  </si>
  <si>
    <t>INDEFINIDO</t>
  </si>
  <si>
    <t>ILIMITADA</t>
  </si>
  <si>
    <t>NO APLICA</t>
  </si>
  <si>
    <t>PROPUESTA No.1</t>
  </si>
  <si>
    <t>FECHA DE APERTURA DEL PROCESO</t>
  </si>
  <si>
    <t>EVALUACION CAPACIDAD DE ORGANIZACIÓN</t>
  </si>
  <si>
    <t>INDICADOR EN SMMLV</t>
  </si>
  <si>
    <t>DIFERENCIA</t>
  </si>
  <si>
    <t>INSTITUTO COLOMBIANO PARA LA EVALUACIÓN DE LA EDUCACIÓN - ICFES</t>
  </si>
  <si>
    <t xml:space="preserve">PRUEBA DE LA EXISTENCIA Y REPRESENTACION LEGAL </t>
  </si>
  <si>
    <t>CERTIFICADO ÚNICO DE PROPONENTES</t>
  </si>
  <si>
    <t>BALANCE GENERAL  31-dic-2012</t>
  </si>
  <si>
    <t>CAPACIDAD DE ORGANIZACIÓN - OPERACIONAL</t>
  </si>
  <si>
    <t xml:space="preserve">EXPERIENCIA GENERAL </t>
  </si>
  <si>
    <t>3.4.1</t>
  </si>
  <si>
    <t>3.4.2</t>
  </si>
  <si>
    <t>EXPERIENCIA ACREDITADA O ESPECÍFICA</t>
  </si>
  <si>
    <t>3.4.2.1</t>
  </si>
  <si>
    <t>3.4.2.2</t>
  </si>
  <si>
    <t>CEERTIFICACIONES DE EXPERIENCIA EN CONTRATOS</t>
  </si>
  <si>
    <t>3.5</t>
  </si>
  <si>
    <t xml:space="preserve">DOCUMENTOS DE EXPERIENCIA </t>
  </si>
  <si>
    <t>3.5.1</t>
  </si>
  <si>
    <t>DECLARACIÓN DE CUMPLIMIENTO DE ESPECIFICACIONES TÉCNICAS, PLAZOS Y OBLIGACIONES</t>
  </si>
  <si>
    <t>3.5.2</t>
  </si>
  <si>
    <t>3.5.3</t>
  </si>
  <si>
    <t>3.5.4</t>
  </si>
  <si>
    <t>3.5.5</t>
  </si>
  <si>
    <t>PERFIL DEL PERSONAL</t>
  </si>
  <si>
    <t>GERENTE DEL PROYECTO</t>
  </si>
  <si>
    <t>COORDINADOR DE SEGURIDAD</t>
  </si>
  <si>
    <t>COORDINADOR DE INFORMÁTICA</t>
  </si>
  <si>
    <t>3.5.6</t>
  </si>
  <si>
    <t>SISTEMAS DE INFORMACIÓN</t>
  </si>
  <si>
    <t>3.5.7</t>
  </si>
  <si>
    <t>3.5.8</t>
  </si>
  <si>
    <t>3.5.9</t>
  </si>
  <si>
    <t>3.6</t>
  </si>
  <si>
    <t>PROPUESTA ECONÓMICA</t>
  </si>
  <si>
    <t>LIQUIDEZ (ILT) &gt;= 1,10</t>
  </si>
  <si>
    <t>CAPACIDAD DE ORGANIZACIÓN OPERACIONAL RUP EN SMMLV</t>
  </si>
  <si>
    <t>OBJETO SOCIAL INCLUYE ACTIVIDADES MENCIONADAS</t>
  </si>
  <si>
    <t>CONTRATO A PARTIR DEL 01 DE ENERO DE 2008</t>
  </si>
  <si>
    <t>VALOR DEL CONTRATO EN SMMLV</t>
  </si>
  <si>
    <t>VALOR DEL CONTRATO EN PESOS</t>
  </si>
  <si>
    <t>VALOR DEL CONTRATO EN PESOS DE ACUERDO AL PORCENTAJE DE PARTICIPACION</t>
  </si>
  <si>
    <t>PORCENTAJE DE PARTICIPACIÓN DEL INTEGRANTE</t>
  </si>
  <si>
    <t>d</t>
  </si>
  <si>
    <t>e</t>
  </si>
  <si>
    <t>f</t>
  </si>
  <si>
    <t>g</t>
  </si>
  <si>
    <t>NOMBRE DEL INTEGRANTE O PROPONENTE INDIVIDUAL</t>
  </si>
  <si>
    <t>EVALUACION TECNICA</t>
  </si>
  <si>
    <t>Formato 6, debidamente diligenciado</t>
  </si>
  <si>
    <t>EVALUACION EXPERIENCIA DEL PROPONENTE</t>
  </si>
  <si>
    <t>CUADRO No. 7</t>
  </si>
  <si>
    <t>GERENTE DE PROYECTO</t>
  </si>
  <si>
    <t>TÍTULO OBTENIDO</t>
  </si>
  <si>
    <t xml:space="preserve">AÑO DE GRADO </t>
  </si>
  <si>
    <t>EXPERIENCIA  &gt;= 5 AÑOS</t>
  </si>
  <si>
    <t xml:space="preserve">ACTIVIDADES RELACIONADAS </t>
  </si>
  <si>
    <t>EXPERIENCIA  &gt;= 3 AÑOS</t>
  </si>
  <si>
    <t>COORDINADOR DE INFORMATICA</t>
  </si>
  <si>
    <t>INGENIERO INDUSTRIAL</t>
  </si>
  <si>
    <t>CALIFICACIÓN TECNICA</t>
  </si>
  <si>
    <t>CUADRO No. 8</t>
  </si>
  <si>
    <t>i</t>
  </si>
  <si>
    <t>No.</t>
  </si>
  <si>
    <t>SUBTOTAL</t>
  </si>
  <si>
    <t>4.7.1.1</t>
  </si>
  <si>
    <t>4.7.1.2</t>
  </si>
  <si>
    <t>3.5.5 EVALUACION DEL PERSONAL</t>
  </si>
  <si>
    <t>4.7.1.3</t>
  </si>
  <si>
    <t>4.7.1.4</t>
  </si>
  <si>
    <t>CONVOCATORIA PUBLICA CP - 003 - 2013</t>
  </si>
  <si>
    <t>CONTRATAR LA DISTRIBUCIÓN, RECOLECCIÓN, ALMACENAMIENTO Y DESTRUCCIÓN DE MATERIALES PARA PRUEBAS DEL ICFES</t>
  </si>
  <si>
    <t>VALOR ASEGURADO ($501.139.300,00)</t>
  </si>
  <si>
    <t>FECHA DE VIGENCIA (08-abr-2013 a 08-jul-2013)</t>
  </si>
  <si>
    <t>CLASIFICACION DECRETO 1464 DE 2010 (03;23;08) o (03;26;09)</t>
  </si>
  <si>
    <t>CLASIFICACION CIIU REVISIÓN 4 (4923)</t>
  </si>
  <si>
    <t>CLASIFICACION CIIU REVISIÓN 3.1 (6042)</t>
  </si>
  <si>
    <t>DESCRIPCIÓN DEL PROCESO DE SUPERVISIÓN Y EMPAQUE</t>
  </si>
  <si>
    <t>DESCRIPCIÓN DETALLADA DEL PROTOCOLO Y RECURSOS</t>
  </si>
  <si>
    <t>DESCRIPCIÓN DEL PROTOCOLO DE SEGURIDAD PARA CARGUE Y DESCARGUE</t>
  </si>
  <si>
    <t>DESCRIPCIÓN DETALLADA DEL PROTOCOLO DE SEGURIDAD:</t>
  </si>
  <si>
    <t>- CARGUE EN LA BODEGA DEL CONTRATISTA DE IMPRESIÓN Y EMPAQUE</t>
  </si>
  <si>
    <t>- CARGUE Y DESCARGUE EN LA BODEGA PRINCIPAL</t>
  </si>
  <si>
    <t xml:space="preserve">- CARGUE Y DESCARGUE EN LAS BODEGAS DE LOS CENTROS DE DISTRIBUCIÓN </t>
  </si>
  <si>
    <t>- CARGUE Y DESCARGUE EN LOS SITIOS DE APLICACIÓN</t>
  </si>
  <si>
    <t>DESCRIPCIÓN DETALLADA DE LOS PROCEDIMIENTOS Y RECURSOS</t>
  </si>
  <si>
    <t>PLAN DE ALMACENAMIENTO</t>
  </si>
  <si>
    <t>PLAN DE TRANSPORTE PARA LA DISTRIBUCIÓN Y LA RECOLECCIÓN DEL MATERIAL</t>
  </si>
  <si>
    <t>PARQUE AUTOMOTOR</t>
  </si>
  <si>
    <t>PLAN DE DESTRUCCIÓN DE MATERIAL</t>
  </si>
  <si>
    <t>DOCUMENTO DESCRIPCION DETALLADA DEL SISTEMA Y LOS RECURSOS EN HARDWARE Y SOFTWARE</t>
  </si>
  <si>
    <t>3.5.10</t>
  </si>
  <si>
    <t xml:space="preserve">FORMATO 10 </t>
  </si>
  <si>
    <t>FORMATO 10</t>
  </si>
  <si>
    <t>COORDINADOR DE TRANSPORTE</t>
  </si>
  <si>
    <t>COORDINADOR DE ALMACENAMIENTO</t>
  </si>
  <si>
    <t>JEFE DE AUDITORIA DE CALIDAD</t>
  </si>
  <si>
    <t>ACTIVIDADES DE LOGISTICA Y/O TRANSPORTE Y/O ALMACENAMIENTO (BODEGAJE) Y/O MENSAJERÍA</t>
  </si>
  <si>
    <t>VALOR ACUMULADO EN SMMLV &gt;=9.000</t>
  </si>
  <si>
    <t>- Supervisión del empaque primario</t>
  </si>
  <si>
    <t>- Ejecución del empaque secundario y terciario</t>
  </si>
  <si>
    <t>- Material de Kits para aplicación</t>
  </si>
  <si>
    <t>- Ordenamiento de los paquetes</t>
  </si>
  <si>
    <t>- Empaque de paquetes en tulas y cajas</t>
  </si>
  <si>
    <t>- Sistema de codificación</t>
  </si>
  <si>
    <t>DESCRIPCIÓN DEL PROCESO DE ENTREGA, RECIBO Y CUSTODIA DEL MATERIAL</t>
  </si>
  <si>
    <t>Documento protocolo de seguridad</t>
  </si>
  <si>
    <t>- Cargue en la bodega del contratista de impresión y empaque</t>
  </si>
  <si>
    <t>- Cargue y descargue bodega principal</t>
  </si>
  <si>
    <t>- Cargue y descargue en las bodegas en las  bodegas de los centros de distribución</t>
  </si>
  <si>
    <t>- Descargue en los sitios de aplicación (distribución y logística inversa)</t>
  </si>
  <si>
    <t>- Destrucción y disposición de cuadernillos</t>
  </si>
  <si>
    <t>- Características de los turnos de vigilancia y seguridad</t>
  </si>
  <si>
    <t>Documento descripción detallada</t>
  </si>
  <si>
    <t>Procedimientos y recursos</t>
  </si>
  <si>
    <t>Acompañamiento durante la prueba</t>
  </si>
  <si>
    <t>Recolección en los sitios de aplicación</t>
  </si>
  <si>
    <t>Empaque y codificación en el sitio</t>
  </si>
  <si>
    <t>Inventario de materiales retornados</t>
  </si>
  <si>
    <t>Desempaque, conteo y entrega hojas de respuesta</t>
  </si>
  <si>
    <t>Custodia</t>
  </si>
  <si>
    <t>Muestra de formatos administrativos Incluidos</t>
  </si>
  <si>
    <t>Protocolo de custodia del material de exámen</t>
  </si>
  <si>
    <t>Ubicación</t>
  </si>
  <si>
    <t>Clase de tenencia</t>
  </si>
  <si>
    <t>Área</t>
  </si>
  <si>
    <t>Plano arquitectónico de distribución de bodega</t>
  </si>
  <si>
    <t>Acceso</t>
  </si>
  <si>
    <t>Condiciones ordenamiento y posicionamiento físico de los materiales almacenados</t>
  </si>
  <si>
    <t>Metodología de registro y administración de inventario</t>
  </si>
  <si>
    <t>Protocolo de seguridad bodega Bogotá y Regionales</t>
  </si>
  <si>
    <t>Custodia de la bodega después de aplicada la prueba</t>
  </si>
  <si>
    <t>Proceso de Administración del Inventario</t>
  </si>
  <si>
    <t>Método para la administración del inventario</t>
  </si>
  <si>
    <t>Proceso de registro de ubicación de material y herramienta informática</t>
  </si>
  <si>
    <t>Posiciones de estiba y organización en los racks</t>
  </si>
  <si>
    <t>OFERTA MINIMA DE BODEGAS</t>
  </si>
  <si>
    <t>Bogotá - 500 posiciones de estiba</t>
  </si>
  <si>
    <t>Medellín - 60 posiciones de estiba</t>
  </si>
  <si>
    <t>Calí - 60 posiciones de estiba</t>
  </si>
  <si>
    <t>Barranquilla - 60 posiciones de estiba</t>
  </si>
  <si>
    <t>Bucaramanga - 60 posiciones de estiba</t>
  </si>
  <si>
    <r>
      <rPr>
        <b/>
        <sz val="10"/>
        <rFont val="Arial"/>
        <family val="2"/>
      </rPr>
      <t xml:space="preserve">FORMATO 11 </t>
    </r>
    <r>
      <rPr>
        <sz val="10"/>
        <rFont val="Arial"/>
        <family val="2"/>
      </rPr>
      <t>- PROPUESTA ECONÓMICA</t>
    </r>
  </si>
  <si>
    <r>
      <rPr>
        <b/>
        <sz val="10"/>
        <rFont val="Arial"/>
        <family val="2"/>
      </rPr>
      <t>FORMATO 12</t>
    </r>
    <r>
      <rPr>
        <sz val="10"/>
        <rFont val="Arial"/>
        <family val="2"/>
      </rPr>
      <t xml:space="preserve"> - ANÁLISIS DE PRECIOS UNITARIOS</t>
    </r>
  </si>
  <si>
    <r>
      <rPr>
        <b/>
        <sz val="10"/>
        <rFont val="Arial"/>
        <family val="2"/>
      </rPr>
      <t>FORMATO 13</t>
    </r>
    <r>
      <rPr>
        <sz val="10"/>
        <rFont val="Arial"/>
        <family val="2"/>
      </rPr>
      <t xml:space="preserve"> - RESUMEN PROPUESTA ECONÓMICA</t>
    </r>
  </si>
  <si>
    <r>
      <rPr>
        <b/>
        <sz val="10"/>
        <rFont val="Arial"/>
        <family val="2"/>
      </rPr>
      <t xml:space="preserve">FORMATO 6 </t>
    </r>
    <r>
      <rPr>
        <sz val="10"/>
        <rFont val="Arial"/>
        <family val="2"/>
      </rPr>
      <t>- FIRMADO REPRESENTANTE LEGAL</t>
    </r>
  </si>
  <si>
    <t>Medios de transporte</t>
  </si>
  <si>
    <t>Clase</t>
  </si>
  <si>
    <t>Capacidad de carga (Toneladas)</t>
  </si>
  <si>
    <t>Modelos de los vehículos</t>
  </si>
  <si>
    <t>Centros de distribución</t>
  </si>
  <si>
    <t>Tiempo máximo ofrecido para la entrega (Max. 10 dias calendario)</t>
  </si>
  <si>
    <t>Listado de tiempos de entrega</t>
  </si>
  <si>
    <t>Planes de distribución de material</t>
  </si>
  <si>
    <t>Planes de retorno de material</t>
  </si>
  <si>
    <r>
      <rPr>
        <b/>
        <sz val="10"/>
        <rFont val="Arial"/>
        <family val="2"/>
      </rPr>
      <t xml:space="preserve">Formato 9. </t>
    </r>
    <r>
      <rPr>
        <sz val="10"/>
        <rFont val="Arial"/>
        <family val="2"/>
      </rPr>
      <t xml:space="preserve">Relación de equipos </t>
    </r>
  </si>
  <si>
    <t>Plazo para la destrucción SABER 11 A (&lt;=1 mes)</t>
  </si>
  <si>
    <t>Plazo para la destrucción DEMAS PRUEBAS (&lt;=2 semanas)</t>
  </si>
  <si>
    <t>h</t>
  </si>
  <si>
    <t>Supervisión de empaque primario</t>
  </si>
  <si>
    <t>Empaque secundario y terciario</t>
  </si>
  <si>
    <t>Almacenamiento</t>
  </si>
  <si>
    <t>Transporte de los materiales</t>
  </si>
  <si>
    <t>Entrega y recibo en el sitio de aplicación</t>
  </si>
  <si>
    <t>Inventario</t>
  </si>
  <si>
    <t>Conteo de hojas de respuesta</t>
  </si>
  <si>
    <t>Destrucción del material</t>
  </si>
  <si>
    <t>Suministro de informes</t>
  </si>
  <si>
    <t>TÍTULO PROFESIONAL OBTENIDO</t>
  </si>
  <si>
    <t>EXPERIENCIA  &gt;= 10 AÑOS</t>
  </si>
  <si>
    <t>EXPERIENCIA DIRECCION O COORDINACIÓN ACTIVIDADES ADMINSITRATIVAS SUMINISTRO DE TRANSPORTE Y ALMACENAMIENTO DE BIENES</t>
  </si>
  <si>
    <t>EXPERIENCIA DIRECCIÓN O COORDINACIÓN ACTIVIDADES LOGISTICA DE TRANSPORTE INTERMUNICIPAL DE MERCANCIAS</t>
  </si>
  <si>
    <t>EXPERIENCIA DIRECCION O COORDINACION ACTIVIDADES SERVICIOS DE SEGURIDAD Y CUSTODIA DE TRANSPORTE DE BIENES</t>
  </si>
  <si>
    <t>EXPERIENCIA DIRECCION O COORDINACION ACTIVIDADES SISTEMAS DE INFORMACIÓN PARA TRANSPORTE Y ALMACENAMIENTO DE MERCANCIAS Y DATA VARIABLE</t>
  </si>
  <si>
    <t>EXPERIENCIA DIRECCION O COORDINACION ACTIVIDADES CON LOGISTICA DE ALMACENAMIENTO Y ADMINISTRACION DE BODEGAS CON SISTEMAS DE RACKS</t>
  </si>
  <si>
    <t>JEFE AUDITORIA DE CALIDAD</t>
  </si>
  <si>
    <t>EXPERIENCIA DIRECCIÓN O COORDINACION ACTIVIDADES CON SISTEMAS DE GESTIÓN DE CALIDAD Y/O CONTROL DE PROCESOS DE MODELOS LOGÍSTICOS EN EL SUMINISTRO DE TRANSPORTE Y ALMACENAMIENTO DE MERCANCIAS</t>
  </si>
  <si>
    <t>EXPERIENCIA  &gt;= 8 AÑOS</t>
  </si>
  <si>
    <t>MODULOS DE AUDITORIA</t>
  </si>
  <si>
    <t>CALIFICACIÓN</t>
  </si>
  <si>
    <t>TOTAL CALIFICACION MODULOS DE AUDITORIA</t>
  </si>
  <si>
    <t>DOCUMENTO PLAN DE ALMACENAMIENTO (BODEGAS)</t>
  </si>
  <si>
    <t>BODEGAS ADICIONALES</t>
  </si>
  <si>
    <t xml:space="preserve">CIUDAD </t>
  </si>
  <si>
    <t>NUMERO POSICIONES DE ESTIBA</t>
  </si>
  <si>
    <t>PUNTAJE</t>
  </si>
  <si>
    <t>TOTAL PUNTAJE PLAN DE ALMACENAMIENTO</t>
  </si>
  <si>
    <t>PLAN DE TRANSPORTE (EQUIPO AUTOMOTOR)</t>
  </si>
  <si>
    <t>MODELO</t>
  </si>
  <si>
    <t>PORCENTAJE POR MODELO</t>
  </si>
  <si>
    <t>a. EQUIPO AUTOMOTOR - VEHICULOS HASTA DE DOS TONELADAS</t>
  </si>
  <si>
    <t>TOTAL PUNTAJE EQUIPO AUTOMOTOR</t>
  </si>
  <si>
    <t>b. ENTREGAS</t>
  </si>
  <si>
    <t>ENTREGA SABER 11 A</t>
  </si>
  <si>
    <t>SABER PRO O INGRESO DOCENTE</t>
  </si>
  <si>
    <t>PRUEBA</t>
  </si>
  <si>
    <t>ENTREGA ESTABLECIDA - DIAS</t>
  </si>
  <si>
    <t xml:space="preserve">PUNTAJE </t>
  </si>
  <si>
    <t>TOTAL PUNTAJE ENTREGAS</t>
  </si>
  <si>
    <t>PLAN DE DESTRUCCION DE MATERIAL (PLAZO)</t>
  </si>
  <si>
    <t>TOTAL PUNTAJE DESTRUCCION DE MATERIAL</t>
  </si>
  <si>
    <t>DESTRUCCION ESTABLECIDA - DIAS</t>
  </si>
  <si>
    <t>DESTRUCCION  PROPUESTA - DIAS</t>
  </si>
  <si>
    <t>TOTAL DIAS OFRECIDOS</t>
  </si>
  <si>
    <t>PROPONENTE: CF LOGISTICA S.A.S.</t>
  </si>
  <si>
    <t>5 a 6</t>
  </si>
  <si>
    <t>9 A 11</t>
  </si>
  <si>
    <t>CF LOGISTICA S A S</t>
  </si>
  <si>
    <t>RUTH PRADO GORDILLO</t>
  </si>
  <si>
    <t>13 A 14</t>
  </si>
  <si>
    <t>040 DE 4-04-2013</t>
  </si>
  <si>
    <t>16 A 26</t>
  </si>
  <si>
    <t>8-04-2013 A 9-07-2013</t>
  </si>
  <si>
    <t>32 A 37</t>
  </si>
  <si>
    <t>50 A 59</t>
  </si>
  <si>
    <t>62 A 67</t>
  </si>
  <si>
    <t>72 A 147</t>
  </si>
  <si>
    <t>152 A 167</t>
  </si>
  <si>
    <t>169 A 174</t>
  </si>
  <si>
    <t>171 A 172</t>
  </si>
  <si>
    <t>172 A 174</t>
  </si>
  <si>
    <t>176 A 181</t>
  </si>
  <si>
    <t>206 A 222</t>
  </si>
  <si>
    <t>225 A 227</t>
  </si>
  <si>
    <t>229 A 230</t>
  </si>
  <si>
    <t>236 A 249</t>
  </si>
  <si>
    <t>342, 348, 354, 360, 366</t>
  </si>
  <si>
    <t>343 A 347, 349 A 353, 355 A 359, 361 A 365, 367 A 370</t>
  </si>
  <si>
    <t>FECHA DE CONSTITUCIÓN DEL PROPONENTE</t>
  </si>
  <si>
    <t>112-2011</t>
  </si>
  <si>
    <t>Instituto Colombiano para la Evaluación de la Educación ICFES</t>
  </si>
  <si>
    <t>Prestación de servicios de distribución, recolección, desempaque, destrucción y custodia de material de examen y kits de aplicación para las pruebas que realizará el Icfes durante el año 2011, así como el pago de todos relacionados con la aplicación de las diferentes pruebas, conforme a lo establecido en el pliego de condiciones de la convocatoria pública Icfes-002-2011</t>
  </si>
  <si>
    <t>139-2012</t>
  </si>
  <si>
    <t>PIZANO S.A.</t>
  </si>
  <si>
    <t>Servicio de Transporte, Almacenamiento y despacho de pedidos.</t>
  </si>
  <si>
    <t>CF Logística S.A.S</t>
  </si>
  <si>
    <t>ALVARO CASTAÑO CARDENAS</t>
  </si>
  <si>
    <t>ECONOMISTA</t>
  </si>
  <si>
    <t>CF LOGISTICA S.A.S.  Empresa del Grupo Aldia Logística</t>
  </si>
  <si>
    <t>Asesoría externa de Proyectos</t>
  </si>
  <si>
    <t>GHC LOGISTIC OPERADOR</t>
  </si>
  <si>
    <t>Director Comercial</t>
  </si>
  <si>
    <t>PROVEEDOR &amp; SERCARGAEmpresa del Grupo ALDIA LOGISTICA</t>
  </si>
  <si>
    <t>Director Comercial, Director de Proyectos y Ejecutivo Comercial</t>
  </si>
  <si>
    <t>ALBERTO GASCA MONSALVE</t>
  </si>
  <si>
    <t>PROVEEDOR &amp; SERCARGA   Empresa del grupo ALDIA LOGISTICA</t>
  </si>
  <si>
    <t>DIRECTOR EVALUACION DE PROYECTOS - NEGOCIO</t>
  </si>
  <si>
    <t>DIRECTOR COMERCIAL DIVISION ALMACENAMIENTO &amp; DISTRIBUCION</t>
  </si>
  <si>
    <t>COORDINADOR  DE PROYECTOS</t>
  </si>
  <si>
    <t>CAJA COLOMBIANA DE SUBSIDIO FAMILIAR - COLSUBSIDIO</t>
  </si>
  <si>
    <t>GERENTE DE PROYECTOS</t>
  </si>
  <si>
    <t>COMPAÑÍA NACIONAL DE VIDRIOS - CONALVIDRIOS</t>
  </si>
  <si>
    <t>DIRECTOR DE LOGISTICA</t>
  </si>
  <si>
    <t>BALDOSINES ALFA</t>
  </si>
  <si>
    <t>DIRECTOR DE PLANEACION</t>
  </si>
  <si>
    <t>JUAN GABRIEL VELOZA NIETO</t>
  </si>
  <si>
    <t>ADMINISTRADOR DE EMPRESAS</t>
  </si>
  <si>
    <t xml:space="preserve">PROVEEDOR &amp; SERCARGA  - Empresa del grupo ALDIA LOGISTICA </t>
  </si>
  <si>
    <t>JEFE DE TRAFICO</t>
  </si>
  <si>
    <t>MTC MOVILIZADORA DE CARGA TERRESTRE</t>
  </si>
  <si>
    <t>COORDINADOR NACIONAL DE TRAFICO Y SEGURIDAD</t>
  </si>
  <si>
    <t>JEFE DE TRAFICO  REGIONAL VALLE</t>
  </si>
  <si>
    <t xml:space="preserve">COORDINADOR  DE TRAFICO </t>
  </si>
  <si>
    <t>CONESAD CTA</t>
  </si>
  <si>
    <t>AUXILIAR DE TRAFICO</t>
  </si>
  <si>
    <t>ALMACEN EL PROGRESO</t>
  </si>
  <si>
    <t>AUXILIAR DE VENTAS</t>
  </si>
  <si>
    <t>MINISTERIO DE DESARROLLO ECONOMICO</t>
  </si>
  <si>
    <t>AUXILIAR DE BODEGA</t>
  </si>
  <si>
    <t>JOSE WILLIAM RIVERA HERNANDEZ</t>
  </si>
  <si>
    <t>EXPRESO DE CARGA  Empresa del grupo ALDIA LOGISTICA</t>
  </si>
  <si>
    <t>DIRECTOR GENERAL DE INFORMATICA</t>
  </si>
  <si>
    <t>PROVEEDOR &amp; SERCARGA  Empresa del grupo ALDIA LOGISTICA</t>
  </si>
  <si>
    <t>AUXILIAR DE SISTEMAS</t>
  </si>
  <si>
    <t>AUXILIAR DE FACTURACION</t>
  </si>
  <si>
    <t>ACHERING PLAUG</t>
  </si>
  <si>
    <t>AUXILIAR DE COSTOS</t>
  </si>
  <si>
    <t>HUGO ALMEIRO PACHON PEDRAZA</t>
  </si>
  <si>
    <t>TECNITANQUES INGENIEROS S.A.S.</t>
  </si>
  <si>
    <t>JEFE DE LOGISTICA</t>
  </si>
  <si>
    <t>MELEXA S.A.</t>
  </si>
  <si>
    <t>OPEN MARKET LTDA</t>
  </si>
  <si>
    <t>SERVIENTREGA S.A.</t>
  </si>
  <si>
    <t>ANALISTA DE PLANEACION Y LOGISTICA</t>
  </si>
  <si>
    <t>SATRACK INC. SERVISAT S.A.</t>
  </si>
  <si>
    <t>GERENTE DE OPERACIONES LOGISTICAS</t>
  </si>
  <si>
    <t>TCC S.A.</t>
  </si>
  <si>
    <t>FACILITADOR DE PRODUCTIVIDAD</t>
  </si>
  <si>
    <t>CLAUDIA MARCELA ARGUELLO</t>
  </si>
  <si>
    <t>INGENIERIA PRODUCCION</t>
  </si>
  <si>
    <t>EXPRESO DE CARGA  Empresa del grupoALDIA LOGISTICA</t>
  </si>
  <si>
    <t>DIRECTORA DE SISTEMAS DE GESTION</t>
  </si>
  <si>
    <t xml:space="preserve">COORDINADOR DE SISTEMAS DE GESTION </t>
  </si>
  <si>
    <t>DELTAGEN S.A.</t>
  </si>
  <si>
    <t>AUXILIAR DE ASEGURAMIENTO DE CALIDAD</t>
  </si>
  <si>
    <t>FRUTOS DE CURTO</t>
  </si>
  <si>
    <t>ASISTENTE DE CONTROL DE CALIDAD</t>
  </si>
  <si>
    <t>CUCUTA</t>
  </si>
  <si>
    <t>MANIZALES</t>
  </si>
  <si>
    <t>PASTO</t>
  </si>
  <si>
    <t>CARTAGENA</t>
  </si>
  <si>
    <t>TUNJA</t>
  </si>
  <si>
    <t>RODRIGUEZ PARRA LEIDY ANDREA / DARWIN GEOVANY CARVAJAL GUTIERREZ</t>
  </si>
  <si>
    <t>CERTIFICADO</t>
  </si>
  <si>
    <t>DICTAMINADO</t>
  </si>
  <si>
    <t xml:space="preserve">CERTIFICADO DEL RUP </t>
  </si>
  <si>
    <t>37 - REVERSO</t>
  </si>
  <si>
    <t>VALOR</t>
  </si>
  <si>
    <t>CERTIFICACION DEL RUP</t>
  </si>
  <si>
    <t>Unión Temporal CF Logística (CF Logística S A S 20% y Proveedor &amp; Secarga S.A. 80%)</t>
  </si>
  <si>
    <t>SIN NUMERO</t>
  </si>
  <si>
    <t>DOCUMENTOS PARA HABILITACION</t>
  </si>
  <si>
    <t xml:space="preserve">DOCUMENTOS  OFERTA TECNICA - ECONÓMICA </t>
  </si>
  <si>
    <t>- OTROS</t>
  </si>
  <si>
    <t xml:space="preserve">FORMATO 7. </t>
  </si>
  <si>
    <t>DOCUMENTO CON UBICACIÓN, CLASE DE TENENCIA, ÁREA, PLANO ARQUITECTÓNICO, ACCESO, CONDICIONES DE ORDENAMIENTO Y POSICIONAMIENTOS, METODOLOGIA DE REGISTRO, ADMINISTRACION DE INVENTARIO Y PROTOCOLO DE SEGURIDAD</t>
  </si>
  <si>
    <t>181 A 203</t>
  </si>
  <si>
    <t>DOCUMENTO CON MEDIOS DE TRANSPORTE, CLASE, CAPACIDAD, MODELOS DE LOS VEHÍCULOS, CENTROS DE DISTRIBUCION, TIEMPOS DE ENTREGA, Y PLANES DE DISTRIBUCION.</t>
  </si>
  <si>
    <r>
      <t xml:space="preserve">FORMATO 8. </t>
    </r>
    <r>
      <rPr>
        <sz val="10"/>
        <rFont val="Arial"/>
        <family val="2"/>
      </rPr>
      <t>OFERTA DE EQUIPOS DE TRANSPORTE BASICO</t>
    </r>
  </si>
  <si>
    <r>
      <t xml:space="preserve">FORMATO 8. </t>
    </r>
    <r>
      <rPr>
        <sz val="10"/>
        <rFont val="Arial"/>
        <family val="2"/>
      </rPr>
      <t xml:space="preserve">OFERTA DE EQUIPOS DE TRANSPORTE ADICIONAL </t>
    </r>
  </si>
  <si>
    <t>DOCUMENTO CON DESCRIPCION DETALLADA DEL MÉTODO Y RECURSOS, PLAZO, NUMERO DE EQUIPOS Y RENDIMIENTOS</t>
  </si>
  <si>
    <t xml:space="preserve">FORMATO 9. </t>
  </si>
  <si>
    <t>232 A 233</t>
  </si>
  <si>
    <t>DOCUMENTOS SOPORTE</t>
  </si>
  <si>
    <t>253 A 260</t>
  </si>
  <si>
    <t>263 A 274</t>
  </si>
  <si>
    <t>277 A 282</t>
  </si>
  <si>
    <t>285 A 299</t>
  </si>
  <si>
    <t>302 A 312</t>
  </si>
  <si>
    <t>315 A 340</t>
  </si>
  <si>
    <t>CARTA DE APOYO A LA INDUSTRIA NACIONAL</t>
  </si>
  <si>
    <t>4.7.3</t>
  </si>
  <si>
    <t>CF LOGISTICA S.A.S.</t>
  </si>
  <si>
    <t>ANTIGÜEDAD MAYOR O IGUAL A CINCO (5) AÑOS</t>
  </si>
  <si>
    <r>
      <rPr>
        <b/>
        <sz val="12"/>
        <rFont val="Arial"/>
        <family val="2"/>
      </rPr>
      <t>TEMAS:</t>
    </r>
    <r>
      <rPr>
        <sz val="12"/>
        <rFont val="Arial"/>
        <family val="2"/>
      </rPr>
      <t xml:space="preserve"> PROCESOS DE TRANSPORTE Y ALMACENAMIENTO (BODEGAJE), CON PROTOCOLO DE CUSTODIA</t>
    </r>
  </si>
  <si>
    <t>Prestación de los servicios de Impresión y Logística requeridos para la realización de los exámenes 3o. 5o. y 9o en el mes de mayo de 2012</t>
  </si>
  <si>
    <t>CALIFICACIÓN ECONÓMICA - INGRESO DOCENTES</t>
  </si>
  <si>
    <t>ÍTEM</t>
  </si>
  <si>
    <t>DESCRIPCIÓN</t>
  </si>
  <si>
    <t>MEDIDA</t>
  </si>
  <si>
    <t>CANTIDAD</t>
  </si>
  <si>
    <t xml:space="preserve">PRECIO UNITARIO </t>
  </si>
  <si>
    <t>IVA</t>
  </si>
  <si>
    <t xml:space="preserve">PRECIO TOTAL DEL ITEM </t>
  </si>
  <si>
    <t>MATERIAL DE EXAMEN</t>
  </si>
  <si>
    <t>TRANSPORTE Y ENTREGA DE PAQUETES DE BOGOTA A SITIOS DE APLICACIÓN</t>
  </si>
  <si>
    <t>UNIDAD</t>
  </si>
  <si>
    <t>TRANSPORTE DE PAQUETES DE SITIOS DE APLICACIÓN A BODEGA PRINCIPAL EN BOGOTA</t>
  </si>
  <si>
    <t>TRANSPORTE DE PAQUETES DE HOJAS DE RESPUESTA DE BODEGA PRINCIPAL A ICFES.</t>
  </si>
  <si>
    <t>UNDAD</t>
  </si>
  <si>
    <t>KIT DE APLICACIÓN</t>
  </si>
  <si>
    <t>TRANSPORTE Y ENTREGA DE KITS A CENTROS DE DISTRIBUCION REGIONAL</t>
  </si>
  <si>
    <t>TRANSPORTE DE ELEMENTOS DEVOLUTIVOS DE LOS KITS DE SITIOS DE APLICACIÓN A PLANTA CONTRATISTA IMPRESIÓN EN BOGOTA</t>
  </si>
  <si>
    <t>PRECIO TOTAL DE LA PROPUESTA INGRESO DOCENTES CORREGIDA</t>
  </si>
  <si>
    <t xml:space="preserve">PRECIO TOTAL DE LA PROPUESTA INGRESO DOCENTES </t>
  </si>
  <si>
    <t>DIFERENCIA EN PORCENTAJE</t>
  </si>
  <si>
    <t>PRECIO TOTAL DE LA PROPUESTA SABER PRO 1</t>
  </si>
  <si>
    <t>PRECIO TOTAL DE LA PROPUESTA SABER PRO 1 CORREGIDA</t>
  </si>
  <si>
    <t xml:space="preserve">TRANSPORTE Y ENTREGA DE KITS EN SITIOS DE CAPACITACION </t>
  </si>
  <si>
    <t>TRANSPORTE Y ENTREGA DE PAQUETES EN SITIOS DE APLICACIÓN</t>
  </si>
  <si>
    <t xml:space="preserve"> IVA</t>
  </si>
  <si>
    <t>CALIFICACIÓN ECONÓMICA - SABER PRO 1</t>
  </si>
  <si>
    <t>PRECIO TOTAL DE LA PROPUESTA SABER 11 A</t>
  </si>
  <si>
    <t>PRECIO TOTAL DE LA PROPUESTA SABER 11 A CORREGIDA</t>
  </si>
  <si>
    <t>CALIFICACIÓN ECONÓMICA - SABER 11 A</t>
  </si>
  <si>
    <t>PRECIO TOTAL DE LA PROPUESTA SABER PRO 2</t>
  </si>
  <si>
    <t>PRECIO TOTAL DE LA PROPUESTA SABER PRO 2 CORREGIDA</t>
  </si>
  <si>
    <t>CALIFICACIÓN ECONÓMICA - SABER PRO 2</t>
  </si>
  <si>
    <t>PRECIO TOTAL DE LA PROPUESTA TERCE</t>
  </si>
  <si>
    <t>PRECIO TOTAL DE LA PROPUESTA TERCE CORREGIDA</t>
  </si>
  <si>
    <t>CALIFICACIÓN ECONÓMICA - TERCE</t>
  </si>
  <si>
    <t>DIFERENCIA DE LA OFERTA CORREGIDA CON EL PRESUPUESTO OFICIAL EN PORCENTAJE</t>
  </si>
  <si>
    <t>PRESUPUESTO OFICIAL</t>
  </si>
  <si>
    <t>PRECIO TOTAL DE LA OFERTA - CORREGIDA</t>
  </si>
  <si>
    <t>TERCE</t>
  </si>
  <si>
    <t>SABER PRO 2</t>
  </si>
  <si>
    <t>SABER 11 A</t>
  </si>
  <si>
    <t>SABER PRO 1</t>
  </si>
  <si>
    <t>INGRESO DOCENTES</t>
  </si>
  <si>
    <t>CALIFICACIÓN ECONÓMICA - RESUMEN</t>
  </si>
  <si>
    <t>CUADRO No. 10</t>
  </si>
  <si>
    <t xml:space="preserve">EVALUACION </t>
  </si>
  <si>
    <t>Empresa de Seguridad</t>
  </si>
  <si>
    <t>SEGURIDAD DE OCCIDENTE NIT: 891.303.786-4</t>
  </si>
  <si>
    <t>BODEGAS</t>
  </si>
  <si>
    <t>Listado Basico</t>
  </si>
  <si>
    <r>
      <rPr>
        <b/>
        <sz val="10"/>
        <rFont val="Arial"/>
        <family val="2"/>
      </rPr>
      <t xml:space="preserve">Formato 8. </t>
    </r>
    <r>
      <rPr>
        <sz val="10"/>
        <rFont val="Arial"/>
        <family val="2"/>
      </rPr>
      <t xml:space="preserve">Relación de Equipos de Transporte Basico </t>
    </r>
  </si>
  <si>
    <t>Cantidad de vehiculos basico ofrecidos (&gt;=80)</t>
  </si>
  <si>
    <t>Capacidad de carga  vehiculos basicos ofrecidos (&gt;=200 toneladas)</t>
  </si>
  <si>
    <t xml:space="preserve">Cantidad de vehiculos adicionales ofrecidos </t>
  </si>
  <si>
    <t xml:space="preserve">Capacidad de carga  vehiculos adicionales ofrecidos </t>
  </si>
  <si>
    <t>Listado adicional</t>
  </si>
  <si>
    <t>862.6 Ton.</t>
  </si>
  <si>
    <t>202 Ton.</t>
  </si>
  <si>
    <t>Folio 225 a 227 / 229 a 230</t>
  </si>
  <si>
    <t>Método y recursos</t>
  </si>
  <si>
    <t>Tratamiento y disposición de desechos</t>
  </si>
  <si>
    <t xml:space="preserve">Equipos </t>
  </si>
  <si>
    <t>Rendimiento horario</t>
  </si>
  <si>
    <t>SISTEMA DE INFORMACIÓN</t>
  </si>
  <si>
    <t>Descripción de los componentes del sistema de Infomación</t>
  </si>
  <si>
    <t>ATENCION DE SUBPROCESOS</t>
  </si>
  <si>
    <t>Director de Proyectos</t>
  </si>
  <si>
    <t>NO CUMPLE FUNCION</t>
  </si>
  <si>
    <t>GERENTE COMERCIAL DE PAQUETEO</t>
  </si>
  <si>
    <t xml:space="preserve">NO CUMPLE FUNICION </t>
  </si>
  <si>
    <t>SIN CERTIFICACION</t>
  </si>
  <si>
    <t xml:space="preserve">NO CUMPLE FUNCION </t>
  </si>
  <si>
    <t>DDIRECTOR GENERAL DE INFORMATICA Y SISTEMAS</t>
  </si>
  <si>
    <t>GERENTE DE GESTION INTEGRAL</t>
  </si>
  <si>
    <t>MODULOS DE AUDITORIA OFRECIDOS</t>
  </si>
  <si>
    <t>CAPACIDAD DE CARGA DEL PARQUE POR MODELO (Tn)</t>
  </si>
  <si>
    <t xml:space="preserve">CAPACIDAD ACUMULADA DE CARGA </t>
  </si>
  <si>
    <t>TOTAL TONELADAS MAXIMO =200 TN</t>
  </si>
  <si>
    <t>ENTREGA OFRECIDA  - DIAS</t>
  </si>
  <si>
    <t>PROPUESTA DE MENOR VALOR</t>
  </si>
  <si>
    <t xml:space="preserve">PROPUESTA </t>
  </si>
  <si>
    <t>PUNTAJE MAXIMO</t>
  </si>
  <si>
    <t>PUNTAJE OFERTA</t>
  </si>
  <si>
    <t>CUADRO No. 5 A</t>
  </si>
  <si>
    <t>EXPERIENCIA ACREDITADA O ESPECIFICA CON EL ICFES</t>
  </si>
  <si>
    <t>No.4</t>
  </si>
  <si>
    <t>179-2012</t>
  </si>
  <si>
    <t>267-12</t>
  </si>
  <si>
    <t>139-12</t>
  </si>
  <si>
    <t>UT CF LOGISTICA</t>
  </si>
  <si>
    <t>CF LOGISTICA SAS</t>
  </si>
  <si>
    <t>CONSORCIO KAIA GROUP</t>
  </si>
  <si>
    <t>CONTRATO A PARTIR DEL 08 DE ABRIL DE 2003</t>
  </si>
  <si>
    <t>CALIFICACION Y CUMPLIMIENTO DEL SERVICIO</t>
  </si>
  <si>
    <t>BUENO</t>
  </si>
  <si>
    <t>ACEPTABLE</t>
  </si>
  <si>
    <t>NO TIENE DESCUENTO DE PUNTOS</t>
  </si>
  <si>
    <t xml:space="preserve">CONTENIDO </t>
  </si>
  <si>
    <t>CUADRO No. 6 A</t>
  </si>
  <si>
    <t>CUADRO No. 6 B</t>
  </si>
  <si>
    <t>CUADRO No. 6 C</t>
  </si>
  <si>
    <t>CARTA DE COMPROMISO</t>
  </si>
</sst>
</file>

<file path=xl/styles.xml><?xml version="1.0" encoding="utf-8"?>
<styleSheet xmlns="http://schemas.openxmlformats.org/spreadsheetml/2006/main">
  <numFmts count="48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\ _P_t_s_-;\-* #,##0\ _P_t_s_-;_-* &quot;-&quot;\ _P_t_s_-;_-@_-"/>
    <numFmt numFmtId="166" formatCode="_-* #,##0.00\ &quot;Pts&quot;_-;\-* #,##0.00\ &quot;Pts&quot;_-;_-* &quot;-&quot;??\ &quot;Pts&quot;_-;_-@_-"/>
    <numFmt numFmtId="167" formatCode="_-* #,##0.00\ _P_t_s_-;\-* #,##0.00\ _P_t_s_-;_-* &quot;-&quot;??\ _P_t_s_-;_-@_-"/>
    <numFmt numFmtId="168" formatCode="d\-mmm\-yy"/>
    <numFmt numFmtId="169" formatCode="_-* #,##0\ _p_t_a_-;\-* #,##0\ _p_t_a_-;_-* &quot;-&quot;\ _p_t_a_-;_-@_-"/>
    <numFmt numFmtId="170" formatCode="0.0"/>
    <numFmt numFmtId="171" formatCode="_ * #,##0.0_ ;_ * \-#,##0.0_ ;_ * &quot;-&quot;_ ;_ @_ "/>
    <numFmt numFmtId="172" formatCode="&quot;$&quot;\ #,##0.00"/>
    <numFmt numFmtId="173" formatCode="_-* #,##0.00\ [$€]_-;\-* #,##0.00\ [$€]_-;_-* &quot;-&quot;??\ [$€]_-;_-@_-"/>
    <numFmt numFmtId="174" formatCode="[$-C0A]d\-mmm\-yy;@"/>
    <numFmt numFmtId="175" formatCode="[$$-240A]\ #,##0.00"/>
    <numFmt numFmtId="176" formatCode="0;[Red]0"/>
    <numFmt numFmtId="177" formatCode="_-* #,##0\ _€_-;\-* #,##0\ _€_-;_-* &quot;-&quot;??\ _€_-;_-@_-"/>
    <numFmt numFmtId="178" formatCode="0.0%"/>
    <numFmt numFmtId="179" formatCode="##0"/>
    <numFmt numFmtId="180" formatCode="0.000"/>
    <numFmt numFmtId="181" formatCode="0.0000"/>
    <numFmt numFmtId="182" formatCode="_-* #,##0\ _P_t_s_-;\-* #,##0\ _P_t_s_-;_-* &quot;-&quot;??\ _P_t_s_-;_-@_-"/>
    <numFmt numFmtId="183" formatCode="0.00%;\-0.00%;&quot;&quot;"/>
    <numFmt numFmtId="184" formatCode="&quot;$&quot;#,##0\ ;\(&quot;$&quot;#,##0\)"/>
    <numFmt numFmtId="185" formatCode="\(0%\)"/>
    <numFmt numFmtId="186" formatCode="_ [$€-2]\ * #,##0.00_ ;_ [$€-2]\ * \-#,##0.00_ ;_ [$€-2]\ * &quot;-&quot;??_ "/>
    <numFmt numFmtId="187" formatCode="d\ \d\e\ mmmm\ \d\e\ yyyy"/>
    <numFmt numFmtId="188" formatCode="000\°00&quot;´&quot;00&quot;´´&quot;"/>
    <numFmt numFmtId="189" formatCode="0%;\-0%;&quot;&quot;"/>
    <numFmt numFmtId="190" formatCode="#0&quot;.&quot;000&quot;´&quot;000&quot;.&quot;000"/>
    <numFmt numFmtId="191" formatCode="##0&quot;.&quot;000"/>
    <numFmt numFmtId="192" formatCode="#,##0.0"/>
    <numFmt numFmtId="193" formatCode="#,##0.0000"/>
    <numFmt numFmtId="194" formatCode="_ &quot;$&quot;\ * #,##0_ ;_ &quot;$&quot;\ * \-#,##0_ ;_ &quot;$&quot;\ * &quot;-&quot;_ ;_ @_ "/>
    <numFmt numFmtId="195" formatCode="_-* #,##0.00\ _€_-;\-* #,##0.00\ _€_-;_-* &quot;-&quot;??\ _€_-;_-@_-"/>
    <numFmt numFmtId="196" formatCode="_-* #,##0.00\ _P_t_a_-;\-* #,##0.00\ _P_t_a_-;_-* &quot;-&quot;??\ _P_t_a_-;_-@_-"/>
    <numFmt numFmtId="197" formatCode="#.##0.00\ &quot;€&quot;;[Red]\-#.##0.00\ &quot;€&quot;"/>
    <numFmt numFmtId="198" formatCode="#,##0.00\ &quot;€&quot;;[Red]\-#,##0.00\ &quot;€&quot;"/>
    <numFmt numFmtId="199" formatCode="##0&quot;´&quot;000&quot;.&quot;000"/>
    <numFmt numFmtId="200" formatCode="_ &quot;$&quot;* #,##0.00_ ;_ &quot;$&quot;* \-#,##0.00_ ;_ &quot;$&quot;* &quot;-&quot;??_ ;_ @_ "/>
    <numFmt numFmtId="201" formatCode="#.##\ \K\g"/>
    <numFmt numFmtId="202" formatCode="_ &quot;$&quot;\ * #,##0.00_ ;_ &quot;$&quot;\ * \-#,##0.00_ ;_ &quot;$&quot;\ * &quot;-&quot;??_ ;_ @_ "/>
    <numFmt numFmtId="203" formatCode="_-* #,##0.00\ &quot;€&quot;_-;\-* #,##0.00\ &quot;€&quot;_-;_-* &quot;-&quot;??\ &quot;€&quot;_-;_-@_-"/>
    <numFmt numFmtId="204" formatCode="&quot;$&quot;\ #,##0.00;[Red]&quot;$&quot;\ \-#,##0.00"/>
    <numFmt numFmtId="205" formatCode="_(* #,##0.0_);_(* \(#,##0.0\);_(* &quot;-&quot;??_);_(@_)"/>
    <numFmt numFmtId="206" formatCode="#0&quot;.&quot;"/>
    <numFmt numFmtId="207" formatCode="0.0%;\-0.0%;&quot;&quot;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</fonts>
  <fills count="5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1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5">
    <xf numFmtId="0" fontId="0" fillId="0" borderId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1" borderId="0" applyNumberFormat="0" applyBorder="0" applyAlignment="0" applyProtection="0"/>
    <xf numFmtId="2" fontId="3" fillId="0" borderId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5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5" borderId="0" applyNumberFormat="0" applyBorder="0" applyAlignment="0" applyProtection="0"/>
    <xf numFmtId="0" fontId="30" fillId="17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3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5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1" fillId="20" borderId="0" applyNumberFormat="0" applyBorder="0" applyAlignment="0" applyProtection="0"/>
    <xf numFmtId="0" fontId="31" fillId="30" borderId="0" applyNumberFormat="0" applyBorder="0" applyAlignment="0" applyProtection="0"/>
    <xf numFmtId="0" fontId="31" fillId="23" borderId="0" applyNumberFormat="0" applyBorder="0" applyAlignment="0" applyProtection="0"/>
    <xf numFmtId="0" fontId="31" fillId="31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2" borderId="0" applyNumberFormat="0" applyBorder="0" applyAlignment="0" applyProtection="0"/>
    <xf numFmtId="0" fontId="32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4" fillId="36" borderId="120" applyNumberFormat="0" applyAlignment="0" applyProtection="0"/>
    <xf numFmtId="0" fontId="35" fillId="37" borderId="120" applyNumberFormat="0" applyAlignment="0" applyProtection="0"/>
    <xf numFmtId="0" fontId="34" fillId="36" borderId="120" applyNumberFormat="0" applyAlignment="0" applyProtection="0"/>
    <xf numFmtId="0" fontId="36" fillId="38" borderId="121" applyNumberFormat="0" applyAlignment="0" applyProtection="0"/>
    <xf numFmtId="0" fontId="36" fillId="38" borderId="121" applyNumberFormat="0" applyAlignment="0" applyProtection="0"/>
    <xf numFmtId="0" fontId="37" fillId="0" borderId="122" applyNumberFormat="0" applyFill="0" applyAlignment="0" applyProtection="0"/>
    <xf numFmtId="0" fontId="38" fillId="0" borderId="123" applyNumberFormat="0" applyFill="0" applyAlignment="0" applyProtection="0"/>
    <xf numFmtId="0" fontId="36" fillId="38" borderId="121" applyNumberFormat="0" applyAlignment="0" applyProtection="0"/>
    <xf numFmtId="179" fontId="28" fillId="0" borderId="86">
      <alignment horizontal="right"/>
    </xf>
    <xf numFmtId="2" fontId="28" fillId="0" borderId="0"/>
    <xf numFmtId="180" fontId="28" fillId="0" borderId="0"/>
    <xf numFmtId="181" fontId="27" fillId="0" borderId="0"/>
    <xf numFmtId="179" fontId="28" fillId="0" borderId="86">
      <alignment horizontal="right"/>
    </xf>
    <xf numFmtId="182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83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9" fillId="0" borderId="0" applyFont="0" applyFill="0" applyBorder="0" applyAlignment="0" applyProtection="0"/>
    <xf numFmtId="185" fontId="3" fillId="0" borderId="0"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4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26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42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1" fontId="3" fillId="0" borderId="0"/>
    <xf numFmtId="0" fontId="44" fillId="27" borderId="120" applyNumberFormat="0" applyAlignment="0" applyProtection="0"/>
    <xf numFmtId="0" fontId="44" fillId="21" borderId="120" applyNumberFormat="0" applyAlignment="0" applyProtection="0"/>
    <xf numFmtId="0" fontId="45" fillId="0" borderId="0">
      <alignment vertical="top"/>
    </xf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" fontId="47" fillId="0" borderId="0">
      <protection locked="0"/>
    </xf>
    <xf numFmtId="4" fontId="47" fillId="0" borderId="0">
      <protection locked="0"/>
    </xf>
    <xf numFmtId="4" fontId="48" fillId="0" borderId="0">
      <protection locked="0"/>
    </xf>
    <xf numFmtId="4" fontId="47" fillId="0" borderId="0">
      <protection locked="0"/>
    </xf>
    <xf numFmtId="4" fontId="47" fillId="0" borderId="0">
      <protection locked="0"/>
    </xf>
    <xf numFmtId="4" fontId="47" fillId="0" borderId="0">
      <protection locked="0"/>
    </xf>
    <xf numFmtId="4" fontId="48" fillId="0" borderId="0">
      <protection locked="0"/>
    </xf>
    <xf numFmtId="187" fontId="3" fillId="0" borderId="0">
      <protection locked="0"/>
    </xf>
    <xf numFmtId="0" fontId="33" fillId="18" borderId="0" applyNumberFormat="0" applyBorder="0" applyAlignment="0" applyProtection="0"/>
    <xf numFmtId="188" fontId="3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124" applyNumberFormat="0" applyFill="0" applyAlignment="0" applyProtection="0"/>
    <xf numFmtId="0" fontId="42" fillId="0" borderId="0" applyNumberFormat="0" applyFill="0" applyBorder="0" applyAlignment="0" applyProtection="0"/>
    <xf numFmtId="189" fontId="3" fillId="0" borderId="0">
      <protection locked="0"/>
    </xf>
    <xf numFmtId="189" fontId="3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2" fillId="19" borderId="0" applyNumberFormat="0" applyBorder="0" applyAlignment="0" applyProtection="0"/>
    <xf numFmtId="0" fontId="32" fillId="17" borderId="0" applyNumberFormat="0" applyBorder="0" applyAlignment="0" applyProtection="0"/>
    <xf numFmtId="0" fontId="44" fillId="21" borderId="120" applyNumberFormat="0" applyAlignment="0" applyProtection="0"/>
    <xf numFmtId="0" fontId="38" fillId="0" borderId="123" applyNumberFormat="0" applyFill="0" applyAlignment="0" applyProtection="0"/>
    <xf numFmtId="190" fontId="28" fillId="0" borderId="0">
      <alignment horizontal="right"/>
    </xf>
    <xf numFmtId="191" fontId="28" fillId="0" borderId="0" applyFont="0" applyFill="0" applyBorder="0" applyAlignment="0">
      <alignment horizontal="center"/>
    </xf>
    <xf numFmtId="41" fontId="3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19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28" fillId="0" borderId="0">
      <alignment horizontal="right"/>
    </xf>
    <xf numFmtId="175" fontId="28" fillId="0" borderId="79"/>
    <xf numFmtId="200" fontId="3" fillId="0" borderId="0"/>
    <xf numFmtId="201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53" fillId="27" borderId="0" applyNumberFormat="0" applyBorder="0" applyAlignment="0" applyProtection="0"/>
    <xf numFmtId="0" fontId="54" fillId="27" borderId="0" applyNumberFormat="0" applyBorder="0" applyAlignment="0" applyProtection="0"/>
    <xf numFmtId="206" fontId="28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24" borderId="125" applyNumberFormat="0" applyFont="0" applyAlignment="0" applyProtection="0"/>
    <xf numFmtId="0" fontId="3" fillId="24" borderId="125" applyNumberFormat="0" applyFont="0" applyAlignment="0" applyProtection="0"/>
    <xf numFmtId="0" fontId="30" fillId="24" borderId="125" applyNumberFormat="0" applyFont="0" applyAlignment="0" applyProtection="0"/>
    <xf numFmtId="0" fontId="55" fillId="36" borderId="126" applyNumberFormat="0" applyAlignment="0" applyProtection="0"/>
    <xf numFmtId="0" fontId="40" fillId="0" borderId="0"/>
    <xf numFmtId="207" fontId="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37" borderId="126" applyNumberFormat="0" applyAlignment="0" applyProtection="0"/>
    <xf numFmtId="0" fontId="55" fillId="36" borderId="126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9" fontId="2" fillId="0" borderId="0">
      <alignment horizontal="center" vertical="center"/>
    </xf>
    <xf numFmtId="0" fontId="57" fillId="0" borderId="127" applyNumberFormat="0" applyFill="0" applyAlignment="0" applyProtection="0"/>
    <xf numFmtId="0" fontId="58" fillId="0" borderId="128" applyNumberFormat="0" applyFill="0" applyAlignment="0" applyProtection="0"/>
    <xf numFmtId="0" fontId="59" fillId="0" borderId="129" applyNumberFormat="0" applyFill="0" applyAlignment="0" applyProtection="0"/>
    <xf numFmtId="0" fontId="60" fillId="0" borderId="130" applyNumberFormat="0" applyFill="0" applyAlignment="0" applyProtection="0"/>
    <xf numFmtId="0" fontId="41" fillId="0" borderId="131" applyNumberFormat="0" applyFill="0" applyAlignment="0" applyProtection="0"/>
    <xf numFmtId="0" fontId="42" fillId="0" borderId="124" applyNumberFormat="0" applyFill="0" applyAlignment="0" applyProtection="0"/>
    <xf numFmtId="0" fontId="6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9" fontId="3" fillId="0" borderId="132">
      <protection locked="0"/>
    </xf>
    <xf numFmtId="0" fontId="43" fillId="0" borderId="133" applyNumberFormat="0" applyFill="0" applyAlignment="0" applyProtection="0"/>
    <xf numFmtId="0" fontId="37" fillId="0" borderId="0" applyNumberFormat="0" applyFill="0" applyBorder="0" applyAlignment="0" applyProtection="0"/>
  </cellStyleXfs>
  <cellXfs count="80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169" fontId="10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4" fontId="0" fillId="0" borderId="0" xfId="0" applyNumberFormat="1" applyAlignment="1">
      <alignment horizontal="left" vertical="center"/>
    </xf>
    <xf numFmtId="169" fontId="3" fillId="0" borderId="0" xfId="4" applyAlignment="1">
      <alignment vertical="center"/>
    </xf>
    <xf numFmtId="170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centerContinuous"/>
    </xf>
    <xf numFmtId="15" fontId="5" fillId="0" borderId="0" xfId="0" applyNumberFormat="1" applyFont="1"/>
    <xf numFmtId="0" fontId="8" fillId="0" borderId="6" xfId="0" applyFont="1" applyBorder="1" applyAlignment="1">
      <alignment horizontal="center" vertical="center" wrapText="1"/>
    </xf>
    <xf numFmtId="167" fontId="11" fillId="0" borderId="0" xfId="2" applyFont="1"/>
    <xf numFmtId="0" fontId="7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7" fillId="0" borderId="7" xfId="0" applyFont="1" applyBorder="1"/>
    <xf numFmtId="0" fontId="7" fillId="0" borderId="7" xfId="0" applyFont="1" applyBorder="1" applyAlignment="1">
      <alignment vertical="center" wrapText="1"/>
    </xf>
    <xf numFmtId="0" fontId="7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quotePrefix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justify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4" fontId="6" fillId="0" borderId="7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7" xfId="0" quotePrefix="1" applyFont="1" applyBorder="1" applyAlignment="1">
      <alignment horizontal="left"/>
    </xf>
    <xf numFmtId="0" fontId="5" fillId="0" borderId="7" xfId="0" applyFont="1" applyBorder="1"/>
    <xf numFmtId="3" fontId="5" fillId="2" borderId="7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5" fillId="0" borderId="13" xfId="0" applyFont="1" applyBorder="1"/>
    <xf numFmtId="0" fontId="5" fillId="0" borderId="8" xfId="0" applyFont="1" applyBorder="1"/>
    <xf numFmtId="0" fontId="8" fillId="0" borderId="14" xfId="0" applyFont="1" applyBorder="1" applyAlignment="1">
      <alignment horizontal="center" vertical="center" wrapText="1"/>
    </xf>
    <xf numFmtId="0" fontId="0" fillId="0" borderId="0" xfId="0" applyFill="1"/>
    <xf numFmtId="0" fontId="4" fillId="0" borderId="15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0" xfId="0" applyFont="1"/>
    <xf numFmtId="0" fontId="12" fillId="0" borderId="0" xfId="0" applyFont="1"/>
    <xf numFmtId="0" fontId="16" fillId="0" borderId="0" xfId="0" applyFont="1"/>
    <xf numFmtId="0" fontId="14" fillId="0" borderId="4" xfId="0" applyFont="1" applyBorder="1"/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left" vertical="center"/>
    </xf>
    <xf numFmtId="3" fontId="7" fillId="0" borderId="12" xfId="0" applyNumberFormat="1" applyFont="1" applyBorder="1" applyAlignment="1">
      <alignment horizontal="left" vertical="center"/>
    </xf>
    <xf numFmtId="168" fontId="7" fillId="0" borderId="12" xfId="0" applyNumberFormat="1" applyFont="1" applyBorder="1" applyAlignment="1">
      <alignment horizontal="left" vertical="center"/>
    </xf>
    <xf numFmtId="172" fontId="7" fillId="0" borderId="12" xfId="3" applyNumberFormat="1" applyFont="1" applyBorder="1" applyAlignment="1">
      <alignment horizontal="left" vertical="center"/>
    </xf>
    <xf numFmtId="167" fontId="14" fillId="0" borderId="0" xfId="2" applyFont="1"/>
    <xf numFmtId="0" fontId="14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3" fontId="6" fillId="0" borderId="7" xfId="0" applyNumberFormat="1" applyFont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14" fillId="0" borderId="5" xfId="0" applyFont="1" applyBorder="1"/>
    <xf numFmtId="0" fontId="7" fillId="0" borderId="7" xfId="0" applyFont="1" applyBorder="1" applyAlignment="1">
      <alignment horizontal="center" wrapText="1"/>
    </xf>
    <xf numFmtId="3" fontId="5" fillId="2" borderId="22" xfId="0" applyNumberFormat="1" applyFont="1" applyFill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10" fontId="6" fillId="0" borderId="22" xfId="0" applyNumberFormat="1" applyFont="1" applyBorder="1" applyAlignment="1">
      <alignment horizontal="right"/>
    </xf>
    <xf numFmtId="0" fontId="7" fillId="0" borderId="12" xfId="0" applyFont="1" applyBorder="1"/>
    <xf numFmtId="9" fontId="6" fillId="0" borderId="25" xfId="0" applyNumberFormat="1" applyFont="1" applyBorder="1" applyAlignment="1">
      <alignment horizontal="center"/>
    </xf>
    <xf numFmtId="4" fontId="6" fillId="0" borderId="12" xfId="0" applyNumberFormat="1" applyFont="1" applyFill="1" applyBorder="1" applyAlignment="1">
      <alignment horizontal="right"/>
    </xf>
    <xf numFmtId="4" fontId="6" fillId="0" borderId="12" xfId="0" quotePrefix="1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 vertical="top" wrapText="1"/>
    </xf>
    <xf numFmtId="0" fontId="3" fillId="0" borderId="15" xfId="0" applyFont="1" applyFill="1" applyBorder="1" applyAlignment="1">
      <alignment horizontal="left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center"/>
    </xf>
    <xf numFmtId="0" fontId="16" fillId="0" borderId="31" xfId="0" applyFont="1" applyBorder="1"/>
    <xf numFmtId="0" fontId="14" fillId="0" borderId="31" xfId="0" applyFont="1" applyBorder="1"/>
    <xf numFmtId="0" fontId="8" fillId="0" borderId="10" xfId="0" quotePrefix="1" applyFont="1" applyBorder="1" applyAlignment="1">
      <alignment horizontal="left"/>
    </xf>
    <xf numFmtId="172" fontId="7" fillId="0" borderId="7" xfId="3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15" fontId="7" fillId="0" borderId="7" xfId="0" applyNumberFormat="1" applyFont="1" applyBorder="1" applyAlignment="1">
      <alignment horizontal="left" vertical="center" wrapText="1"/>
    </xf>
    <xf numFmtId="168" fontId="7" fillId="0" borderId="7" xfId="0" applyNumberFormat="1" applyFont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5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168" fontId="3" fillId="0" borderId="15" xfId="0" quotePrefix="1" applyNumberFormat="1" applyFont="1" applyBorder="1" applyAlignment="1">
      <alignment horizontal="center" vertical="center" wrapText="1"/>
    </xf>
    <xf numFmtId="168" fontId="3" fillId="0" borderId="15" xfId="0" quotePrefix="1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71" fontId="3" fillId="0" borderId="15" xfId="4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6" fillId="0" borderId="36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7" fillId="0" borderId="7" xfId="0" applyFont="1" applyFill="1" applyBorder="1"/>
    <xf numFmtId="0" fontId="3" fillId="0" borderId="0" xfId="0" applyFont="1" applyAlignment="1">
      <alignment horizontal="center"/>
    </xf>
    <xf numFmtId="0" fontId="8" fillId="3" borderId="3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14" fillId="0" borderId="0" xfId="2" applyNumberFormat="1" applyFont="1" applyAlignment="1">
      <alignment horizontal="left"/>
    </xf>
    <xf numFmtId="0" fontId="8" fillId="0" borderId="7" xfId="0" applyFont="1" applyBorder="1" applyAlignment="1">
      <alignment vertical="center" wrapText="1"/>
    </xf>
    <xf numFmtId="0" fontId="8" fillId="0" borderId="28" xfId="0" quotePrefix="1" applyFont="1" applyBorder="1" applyAlignment="1">
      <alignment horizontal="left"/>
    </xf>
    <xf numFmtId="172" fontId="7" fillId="0" borderId="7" xfId="6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2" applyNumberFormat="1" applyFont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/>
    </xf>
    <xf numFmtId="15" fontId="6" fillId="0" borderId="7" xfId="0" applyNumberFormat="1" applyFont="1" applyFill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center"/>
    </xf>
    <xf numFmtId="0" fontId="7" fillId="0" borderId="7" xfId="0" quotePrefix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/>
    </xf>
    <xf numFmtId="0" fontId="9" fillId="0" borderId="32" xfId="0" applyFont="1" applyBorder="1" applyAlignment="1"/>
    <xf numFmtId="0" fontId="4" fillId="0" borderId="4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4" fillId="3" borderId="45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3" fillId="0" borderId="47" xfId="0" applyFont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4" fillId="0" borderId="49" xfId="0" applyFont="1" applyBorder="1" applyAlignment="1">
      <alignment horizontal="right"/>
    </xf>
    <xf numFmtId="0" fontId="3" fillId="0" borderId="50" xfId="0" applyFont="1" applyFill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3" fontId="7" fillId="0" borderId="7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wrapText="1"/>
    </xf>
    <xf numFmtId="174" fontId="7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175" fontId="7" fillId="0" borderId="12" xfId="0" applyNumberFormat="1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4" fillId="0" borderId="53" xfId="0" applyFont="1" applyBorder="1" applyAlignment="1">
      <alignment horizontal="left"/>
    </xf>
    <xf numFmtId="0" fontId="4" fillId="0" borderId="2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/>
    </xf>
    <xf numFmtId="4" fontId="6" fillId="0" borderId="7" xfId="0" applyNumberFormat="1" applyFont="1" applyFill="1" applyBorder="1" applyAlignment="1">
      <alignment horizontal="right"/>
    </xf>
    <xf numFmtId="4" fontId="6" fillId="0" borderId="7" xfId="0" quotePrefix="1" applyNumberFormat="1" applyFont="1" applyFill="1" applyBorder="1" applyAlignment="1">
      <alignment horizontal="right"/>
    </xf>
    <xf numFmtId="10" fontId="6" fillId="0" borderId="7" xfId="0" applyNumberFormat="1" applyFont="1" applyBorder="1" applyAlignment="1">
      <alignment horizontal="right"/>
    </xf>
    <xf numFmtId="4" fontId="6" fillId="0" borderId="38" xfId="0" applyNumberFormat="1" applyFont="1" applyBorder="1" applyAlignment="1">
      <alignment horizontal="right"/>
    </xf>
    <xf numFmtId="4" fontId="6" fillId="0" borderId="55" xfId="0" applyNumberFormat="1" applyFont="1" applyBorder="1" applyAlignment="1">
      <alignment horizontal="right"/>
    </xf>
    <xf numFmtId="0" fontId="9" fillId="0" borderId="56" xfId="0" applyFont="1" applyBorder="1" applyAlignment="1">
      <alignment horizontal="left" vertical="center"/>
    </xf>
    <xf numFmtId="176" fontId="6" fillId="0" borderId="3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15" fontId="7" fillId="0" borderId="5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24" xfId="0" applyFont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 wrapText="1"/>
    </xf>
    <xf numFmtId="168" fontId="3" fillId="0" borderId="40" xfId="0" applyNumberFormat="1" applyFont="1" applyBorder="1" applyAlignment="1">
      <alignment horizontal="center" vertical="center" wrapText="1"/>
    </xf>
    <xf numFmtId="168" fontId="3" fillId="0" borderId="40" xfId="0" applyNumberFormat="1" applyFont="1" applyFill="1" applyBorder="1" applyAlignment="1">
      <alignment horizontal="center" vertical="center"/>
    </xf>
    <xf numFmtId="4" fontId="3" fillId="0" borderId="40" xfId="0" applyNumberFormat="1" applyFont="1" applyFill="1" applyBorder="1" applyAlignment="1">
      <alignment horizontal="center" vertical="center"/>
    </xf>
    <xf numFmtId="171" fontId="3" fillId="0" borderId="40" xfId="4" applyNumberFormat="1" applyFont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left" vertical="center" wrapText="1"/>
    </xf>
    <xf numFmtId="168" fontId="3" fillId="0" borderId="41" xfId="0" applyNumberFormat="1" applyFont="1" applyBorder="1" applyAlignment="1">
      <alignment horizontal="center" vertical="center" wrapText="1"/>
    </xf>
    <xf numFmtId="168" fontId="3" fillId="0" borderId="41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/>
    </xf>
    <xf numFmtId="171" fontId="3" fillId="0" borderId="41" xfId="4" applyNumberFormat="1" applyFont="1" applyBorder="1" applyAlignment="1">
      <alignment horizontal="center" vertical="center"/>
    </xf>
    <xf numFmtId="4" fontId="3" fillId="0" borderId="6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7" fillId="0" borderId="6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3" fontId="22" fillId="4" borderId="62" xfId="0" applyNumberFormat="1" applyFont="1" applyFill="1" applyBorder="1" applyAlignment="1">
      <alignment horizontal="center" wrapText="1"/>
    </xf>
    <xf numFmtId="2" fontId="6" fillId="0" borderId="8" xfId="0" applyNumberFormat="1" applyFont="1" applyFill="1" applyBorder="1" applyAlignment="1">
      <alignment horizontal="center"/>
    </xf>
    <xf numFmtId="0" fontId="5" fillId="5" borderId="63" xfId="0" applyFont="1" applyFill="1" applyBorder="1" applyAlignment="1"/>
    <xf numFmtId="0" fontId="5" fillId="5" borderId="12" xfId="0" applyFont="1" applyFill="1" applyBorder="1" applyAlignment="1"/>
    <xf numFmtId="0" fontId="4" fillId="0" borderId="2" xfId="0" applyFont="1" applyBorder="1" applyAlignment="1">
      <alignment horizontal="centerContinuous"/>
    </xf>
    <xf numFmtId="0" fontId="6" fillId="5" borderId="64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 wrapText="1"/>
    </xf>
    <xf numFmtId="0" fontId="6" fillId="5" borderId="65" xfId="0" applyFont="1" applyFill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175" fontId="7" fillId="0" borderId="12" xfId="6" applyNumberFormat="1" applyFont="1" applyBorder="1" applyAlignment="1">
      <alignment horizontal="left" vertical="center"/>
    </xf>
    <xf numFmtId="174" fontId="7" fillId="0" borderId="7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3" fontId="7" fillId="0" borderId="12" xfId="0" applyNumberFormat="1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174" fontId="7" fillId="0" borderId="12" xfId="0" applyNumberFormat="1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4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/>
    </xf>
    <xf numFmtId="9" fontId="23" fillId="0" borderId="10" xfId="0" applyNumberFormat="1" applyFont="1" applyBorder="1" applyAlignment="1">
      <alignment horizontal="center"/>
    </xf>
    <xf numFmtId="4" fontId="23" fillId="0" borderId="7" xfId="0" applyNumberFormat="1" applyFont="1" applyFill="1" applyBorder="1" applyAlignment="1">
      <alignment horizontal="right"/>
    </xf>
    <xf numFmtId="4" fontId="23" fillId="0" borderId="7" xfId="0" quotePrefix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/>
    <xf numFmtId="0" fontId="20" fillId="0" borderId="1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4" fontId="8" fillId="5" borderId="12" xfId="0" applyNumberFormat="1" applyFont="1" applyFill="1" applyBorder="1" applyAlignment="1">
      <alignment horizontal="center"/>
    </xf>
    <xf numFmtId="4" fontId="8" fillId="5" borderId="69" xfId="0" applyNumberFormat="1" applyFont="1" applyFill="1" applyBorder="1" applyAlignment="1">
      <alignment horizontal="center"/>
    </xf>
    <xf numFmtId="174" fontId="7" fillId="0" borderId="7" xfId="0" applyNumberFormat="1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horizontal="left" vertical="center"/>
    </xf>
    <xf numFmtId="0" fontId="6" fillId="0" borderId="36" xfId="0" quotePrefix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167" fontId="4" fillId="0" borderId="36" xfId="2" applyFont="1" applyBorder="1" applyAlignment="1">
      <alignment horizontal="center" wrapText="1"/>
    </xf>
    <xf numFmtId="0" fontId="4" fillId="0" borderId="3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8" xfId="2" applyNumberFormat="1" applyFont="1" applyBorder="1" applyAlignment="1">
      <alignment horizontal="center"/>
    </xf>
    <xf numFmtId="4" fontId="3" fillId="0" borderId="69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4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7" fillId="0" borderId="71" xfId="2" applyNumberFormat="1" applyFont="1" applyBorder="1" applyAlignment="1">
      <alignment horizontal="left"/>
    </xf>
    <xf numFmtId="4" fontId="7" fillId="0" borderId="72" xfId="2" applyNumberFormat="1" applyFont="1" applyBorder="1" applyAlignment="1">
      <alignment horizontal="left"/>
    </xf>
    <xf numFmtId="0" fontId="9" fillId="0" borderId="0" xfId="0" applyFont="1" applyBorder="1" applyAlignment="1">
      <alignment horizontal="centerContinuous"/>
    </xf>
    <xf numFmtId="0" fontId="9" fillId="0" borderId="35" xfId="0" applyFont="1" applyBorder="1" applyAlignment="1">
      <alignment horizontal="left" vertical="center"/>
    </xf>
    <xf numFmtId="0" fontId="6" fillId="6" borderId="11" xfId="0" applyFont="1" applyFill="1" applyBorder="1" applyAlignment="1">
      <alignment horizontal="center"/>
    </xf>
    <xf numFmtId="0" fontId="6" fillId="6" borderId="22" xfId="0" applyFont="1" applyFill="1" applyBorder="1"/>
    <xf numFmtId="4" fontId="6" fillId="6" borderId="7" xfId="0" applyNumberFormat="1" applyFont="1" applyFill="1" applyBorder="1" applyAlignment="1">
      <alignment horizontal="right" vertical="top" wrapText="1"/>
    </xf>
    <xf numFmtId="3" fontId="23" fillId="6" borderId="7" xfId="0" applyNumberFormat="1" applyFont="1" applyFill="1" applyBorder="1" applyAlignment="1">
      <alignment horizontal="right" vertical="top" wrapText="1"/>
    </xf>
    <xf numFmtId="3" fontId="6" fillId="6" borderId="12" xfId="0" applyNumberFormat="1" applyFont="1" applyFill="1" applyBorder="1" applyAlignment="1">
      <alignment horizontal="right" vertical="top" wrapText="1"/>
    </xf>
    <xf numFmtId="3" fontId="23" fillId="6" borderId="22" xfId="0" applyNumberFormat="1" applyFont="1" applyFill="1" applyBorder="1" applyAlignment="1">
      <alignment horizontal="right" vertical="top" wrapText="1"/>
    </xf>
    <xf numFmtId="0" fontId="6" fillId="7" borderId="11" xfId="0" applyFont="1" applyFill="1" applyBorder="1" applyAlignment="1">
      <alignment horizontal="center"/>
    </xf>
    <xf numFmtId="0" fontId="6" fillId="7" borderId="7" xfId="0" applyFont="1" applyFill="1" applyBorder="1"/>
    <xf numFmtId="3" fontId="6" fillId="7" borderId="7" xfId="0" applyNumberFormat="1" applyFont="1" applyFill="1" applyBorder="1" applyAlignment="1">
      <alignment horizontal="right"/>
    </xf>
    <xf numFmtId="3" fontId="6" fillId="7" borderId="22" xfId="0" applyNumberFormat="1" applyFont="1" applyFill="1" applyBorder="1" applyAlignment="1">
      <alignment horizontal="right"/>
    </xf>
    <xf numFmtId="0" fontId="6" fillId="7" borderId="12" xfId="0" applyFont="1" applyFill="1" applyBorder="1"/>
    <xf numFmtId="0" fontId="9" fillId="6" borderId="74" xfId="0" applyFont="1" applyFill="1" applyBorder="1" applyAlignment="1">
      <alignment horizontal="left" vertical="center"/>
    </xf>
    <xf numFmtId="0" fontId="9" fillId="6" borderId="75" xfId="0" applyFont="1" applyFill="1" applyBorder="1" applyAlignment="1">
      <alignment horizontal="left" vertical="center"/>
    </xf>
    <xf numFmtId="2" fontId="5" fillId="5" borderId="12" xfId="0" applyNumberFormat="1" applyFont="1" applyFill="1" applyBorder="1" applyAlignment="1"/>
    <xf numFmtId="0" fontId="6" fillId="0" borderId="7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/>
    <xf numFmtId="0" fontId="5" fillId="5" borderId="62" xfId="0" applyFont="1" applyFill="1" applyBorder="1" applyAlignment="1">
      <alignment horizontal="center"/>
    </xf>
    <xf numFmtId="9" fontId="6" fillId="0" borderId="7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left" vertical="center"/>
    </xf>
    <xf numFmtId="0" fontId="8" fillId="0" borderId="34" xfId="0" applyFont="1" applyBorder="1" applyAlignment="1">
      <alignment vertical="center" wrapText="1"/>
    </xf>
    <xf numFmtId="0" fontId="7" fillId="0" borderId="47" xfId="0" applyFont="1" applyBorder="1" applyAlignment="1">
      <alignment horizontal="left" vertical="center"/>
    </xf>
    <xf numFmtId="0" fontId="7" fillId="0" borderId="34" xfId="0" applyFont="1" applyBorder="1" applyAlignment="1">
      <alignment vertical="center" wrapText="1"/>
    </xf>
    <xf numFmtId="172" fontId="7" fillId="0" borderId="34" xfId="6" applyNumberFormat="1" applyFont="1" applyBorder="1" applyAlignment="1">
      <alignment horizontal="left"/>
    </xf>
    <xf numFmtId="175" fontId="7" fillId="0" borderId="47" xfId="0" applyNumberFormat="1" applyFont="1" applyBorder="1" applyAlignment="1">
      <alignment horizontal="left" vertical="center"/>
    </xf>
    <xf numFmtId="0" fontId="7" fillId="0" borderId="45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7" fillId="0" borderId="46" xfId="0" applyFont="1" applyBorder="1" applyAlignment="1">
      <alignment horizontal="left" vertical="center"/>
    </xf>
    <xf numFmtId="0" fontId="8" fillId="0" borderId="76" xfId="0" applyFont="1" applyBorder="1"/>
    <xf numFmtId="0" fontId="8" fillId="3" borderId="78" xfId="0" applyFont="1" applyFill="1" applyBorder="1" applyAlignment="1">
      <alignment horizontal="center" vertical="center"/>
    </xf>
    <xf numFmtId="4" fontId="7" fillId="3" borderId="79" xfId="3" applyNumberFormat="1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7" fillId="0" borderId="80" xfId="0" applyFont="1" applyBorder="1"/>
    <xf numFmtId="0" fontId="20" fillId="0" borderId="8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9" fontId="7" fillId="0" borderId="0" xfId="8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9" fontId="7" fillId="0" borderId="57" xfId="0" applyNumberFormat="1" applyFont="1" applyFill="1" applyBorder="1" applyAlignment="1">
      <alignment horizontal="center" vertical="center"/>
    </xf>
    <xf numFmtId="13" fontId="6" fillId="0" borderId="4" xfId="0" quotePrefix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8" fontId="3" fillId="0" borderId="24" xfId="0" quotePrefix="1" applyNumberFormat="1" applyFont="1" applyBorder="1" applyAlignment="1">
      <alignment horizontal="center" vertical="center" wrapText="1"/>
    </xf>
    <xf numFmtId="168" fontId="3" fillId="0" borderId="24" xfId="0" quotePrefix="1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171" fontId="3" fillId="0" borderId="24" xfId="4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5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/>
    </xf>
    <xf numFmtId="0" fontId="0" fillId="0" borderId="12" xfId="0" applyBorder="1"/>
    <xf numFmtId="0" fontId="0" fillId="0" borderId="52" xfId="0" applyBorder="1"/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0" fillId="0" borderId="69" xfId="0" applyBorder="1"/>
    <xf numFmtId="0" fontId="4" fillId="0" borderId="82" xfId="0" applyFont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3" fontId="22" fillId="8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7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right"/>
    </xf>
    <xf numFmtId="4" fontId="0" fillId="0" borderId="24" xfId="2" applyNumberFormat="1" applyFont="1" applyBorder="1" applyAlignment="1">
      <alignment horizontal="left"/>
    </xf>
    <xf numFmtId="0" fontId="3" fillId="0" borderId="24" xfId="0" applyFont="1" applyBorder="1"/>
    <xf numFmtId="4" fontId="3" fillId="0" borderId="8" xfId="0" applyNumberFormat="1" applyFont="1" applyBorder="1" applyAlignment="1">
      <alignment horizontal="left"/>
    </xf>
    <xf numFmtId="4" fontId="3" fillId="0" borderId="8" xfId="2" applyNumberFormat="1" applyFont="1" applyBorder="1" applyAlignment="1">
      <alignment horizontal="center"/>
    </xf>
    <xf numFmtId="4" fontId="4" fillId="0" borderId="69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4" fillId="5" borderId="3" xfId="0" applyNumberFormat="1" applyFont="1" applyFill="1" applyBorder="1" applyAlignment="1">
      <alignment horizontal="left"/>
    </xf>
    <xf numFmtId="4" fontId="4" fillId="5" borderId="3" xfId="2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4" fontId="4" fillId="5" borderId="0" xfId="0" applyNumberFormat="1" applyFont="1" applyFill="1" applyBorder="1" applyAlignment="1">
      <alignment horizontal="left"/>
    </xf>
    <xf numFmtId="0" fontId="0" fillId="0" borderId="33" xfId="0" applyBorder="1" applyAlignment="1">
      <alignment horizontal="center"/>
    </xf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0" fillId="0" borderId="47" xfId="0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5" fillId="8" borderId="7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4" fillId="0" borderId="75" xfId="0" applyFont="1" applyBorder="1" applyAlignment="1"/>
    <xf numFmtId="0" fontId="4" fillId="0" borderId="0" xfId="0" applyFont="1" applyAlignment="1">
      <alignment horizontal="left"/>
    </xf>
    <xf numFmtId="0" fontId="3" fillId="0" borderId="7" xfId="0" quotePrefix="1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3" borderId="8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right"/>
    </xf>
    <xf numFmtId="0" fontId="3" fillId="0" borderId="8" xfId="0" applyFont="1" applyFill="1" applyBorder="1" applyAlignment="1">
      <alignment horizontal="left"/>
    </xf>
    <xf numFmtId="0" fontId="3" fillId="0" borderId="84" xfId="0" applyFont="1" applyBorder="1" applyAlignment="1">
      <alignment horizontal="left"/>
    </xf>
    <xf numFmtId="0" fontId="3" fillId="0" borderId="69" xfId="0" applyFont="1" applyBorder="1" applyAlignment="1">
      <alignment horizontal="left"/>
    </xf>
    <xf numFmtId="0" fontId="3" fillId="0" borderId="7" xfId="0" quotePrefix="1" applyFont="1" applyBorder="1"/>
    <xf numFmtId="0" fontId="3" fillId="0" borderId="34" xfId="0" quotePrefix="1" applyFont="1" applyBorder="1"/>
    <xf numFmtId="0" fontId="3" fillId="0" borderId="7" xfId="0" quotePrefix="1" applyFont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9" borderId="49" xfId="0" applyFont="1" applyFill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86" xfId="0" applyFont="1" applyBorder="1"/>
    <xf numFmtId="0" fontId="3" fillId="0" borderId="86" xfId="0" applyFont="1" applyBorder="1" applyAlignment="1">
      <alignment horizontal="center"/>
    </xf>
    <xf numFmtId="0" fontId="3" fillId="0" borderId="87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justify" vertical="center"/>
    </xf>
    <xf numFmtId="0" fontId="3" fillId="0" borderId="34" xfId="0" applyFont="1" applyBorder="1" applyAlignment="1">
      <alignment horizontal="center" vertical="center"/>
    </xf>
    <xf numFmtId="0" fontId="0" fillId="0" borderId="47" xfId="0" applyBorder="1"/>
    <xf numFmtId="0" fontId="3" fillId="9" borderId="33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justify" vertical="center"/>
    </xf>
    <xf numFmtId="0" fontId="4" fillId="0" borderId="7" xfId="0" applyFont="1" applyFill="1" applyBorder="1" applyAlignment="1">
      <alignment horizontal="left"/>
    </xf>
    <xf numFmtId="0" fontId="3" fillId="0" borderId="34" xfId="0" applyFont="1" applyBorder="1" applyAlignment="1">
      <alignment wrapText="1"/>
    </xf>
    <xf numFmtId="3" fontId="0" fillId="0" borderId="11" xfId="0" applyNumberFormat="1" applyBorder="1" applyAlignment="1">
      <alignment horizontal="center"/>
    </xf>
    <xf numFmtId="4" fontId="3" fillId="0" borderId="7" xfId="0" applyNumberFormat="1" applyFont="1" applyBorder="1" applyAlignment="1">
      <alignment horizontal="left"/>
    </xf>
    <xf numFmtId="4" fontId="3" fillId="0" borderId="7" xfId="2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4" fontId="4" fillId="5" borderId="12" xfId="0" applyNumberFormat="1" applyFont="1" applyFill="1" applyBorder="1" applyAlignment="1">
      <alignment horizontal="center"/>
    </xf>
    <xf numFmtId="0" fontId="4" fillId="0" borderId="45" xfId="0" applyFont="1" applyBorder="1" applyAlignment="1">
      <alignment horizontal="center" wrapText="1"/>
    </xf>
    <xf numFmtId="167" fontId="3" fillId="0" borderId="28" xfId="2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3" fontId="0" fillId="9" borderId="11" xfId="0" applyNumberFormat="1" applyFill="1" applyBorder="1" applyAlignment="1">
      <alignment horizontal="center"/>
    </xf>
    <xf numFmtId="4" fontId="3" fillId="9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left"/>
    </xf>
    <xf numFmtId="4" fontId="3" fillId="0" borderId="34" xfId="2" applyNumberFormat="1" applyFont="1" applyBorder="1" applyAlignment="1">
      <alignment horizontal="center"/>
    </xf>
    <xf numFmtId="4" fontId="4" fillId="5" borderId="47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0" fontId="4" fillId="0" borderId="0" xfId="0" applyFont="1" applyAlignment="1">
      <alignment horizontal="center"/>
    </xf>
    <xf numFmtId="3" fontId="5" fillId="0" borderId="2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50" xfId="0" applyBorder="1" applyAlignment="1">
      <alignment horizontal="center"/>
    </xf>
    <xf numFmtId="0" fontId="0" fillId="0" borderId="50" xfId="0" applyBorder="1"/>
    <xf numFmtId="3" fontId="5" fillId="0" borderId="2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50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167" fontId="0" fillId="0" borderId="0" xfId="2" applyFont="1" applyAlignment="1">
      <alignment horizontal="center"/>
    </xf>
    <xf numFmtId="9" fontId="26" fillId="5" borderId="0" xfId="0" applyNumberFormat="1" applyFont="1" applyFill="1"/>
    <xf numFmtId="0" fontId="0" fillId="0" borderId="28" xfId="0" applyBorder="1" applyAlignment="1">
      <alignment horizontal="center"/>
    </xf>
    <xf numFmtId="3" fontId="5" fillId="6" borderId="27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22" fillId="8" borderId="27" xfId="0" applyNumberFormat="1" applyFont="1" applyFill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wrapText="1"/>
    </xf>
    <xf numFmtId="0" fontId="4" fillId="0" borderId="99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left" vertical="center" wrapText="1"/>
    </xf>
    <xf numFmtId="168" fontId="3" fillId="0" borderId="107" xfId="0" applyNumberFormat="1" applyFont="1" applyBorder="1" applyAlignment="1">
      <alignment horizontal="center" vertical="center" wrapText="1"/>
    </xf>
    <xf numFmtId="168" fontId="3" fillId="0" borderId="107" xfId="0" applyNumberFormat="1" applyFont="1" applyFill="1" applyBorder="1" applyAlignment="1">
      <alignment horizontal="center" vertical="center"/>
    </xf>
    <xf numFmtId="171" fontId="3" fillId="0" borderId="107" xfId="4" applyNumberFormat="1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 wrapText="1"/>
    </xf>
    <xf numFmtId="4" fontId="3" fillId="0" borderId="108" xfId="0" applyNumberFormat="1" applyFont="1" applyFill="1" applyBorder="1" applyAlignment="1">
      <alignment horizontal="center" vertical="center" wrapText="1"/>
    </xf>
    <xf numFmtId="0" fontId="7" fillId="0" borderId="77" xfId="0" applyFont="1" applyBorder="1" applyAlignment="1">
      <alignment horizontal="left"/>
    </xf>
    <xf numFmtId="0" fontId="7" fillId="0" borderId="70" xfId="0" applyFont="1" applyBorder="1" applyAlignment="1">
      <alignment horizontal="left"/>
    </xf>
    <xf numFmtId="0" fontId="7" fillId="0" borderId="73" xfId="0" applyFont="1" applyBorder="1" applyAlignment="1">
      <alignment horizontal="left"/>
    </xf>
    <xf numFmtId="0" fontId="9" fillId="0" borderId="35" xfId="0" applyFont="1" applyBorder="1" applyAlignment="1">
      <alignment horizontal="left" vertical="center"/>
    </xf>
    <xf numFmtId="0" fontId="4" fillId="5" borderId="102" xfId="0" applyFont="1" applyFill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0" xfId="0" applyBorder="1" applyAlignment="1">
      <alignment horizontal="center"/>
    </xf>
    <xf numFmtId="0" fontId="7" fillId="0" borderId="28" xfId="0" quotePrefix="1" applyFont="1" applyBorder="1" applyAlignment="1">
      <alignment horizontal="left"/>
    </xf>
    <xf numFmtId="4" fontId="7" fillId="0" borderId="12" xfId="0" applyNumberFormat="1" applyFont="1" applyBorder="1" applyAlignment="1">
      <alignment horizontal="left" vertical="center"/>
    </xf>
    <xf numFmtId="0" fontId="8" fillId="0" borderId="28" xfId="0" applyFont="1" applyBorder="1" applyAlignment="1">
      <alignment horizontal="left"/>
    </xf>
    <xf numFmtId="15" fontId="6" fillId="0" borderId="7" xfId="0" applyNumberFormat="1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center"/>
    </xf>
    <xf numFmtId="0" fontId="4" fillId="0" borderId="86" xfId="0" applyFont="1" applyFill="1" applyBorder="1" applyAlignment="1">
      <alignment horizontal="left"/>
    </xf>
    <xf numFmtId="0" fontId="4" fillId="0" borderId="87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left" wrapText="1"/>
    </xf>
    <xf numFmtId="0" fontId="4" fillId="0" borderId="50" xfId="0" applyFont="1" applyFill="1" applyBorder="1" applyAlignment="1">
      <alignment horizontal="left"/>
    </xf>
    <xf numFmtId="0" fontId="3" fillId="0" borderId="48" xfId="0" applyFont="1" applyBorder="1" applyAlignment="1">
      <alignment horizontal="left" wrapText="1"/>
    </xf>
    <xf numFmtId="0" fontId="3" fillId="0" borderId="111" xfId="0" applyFont="1" applyBorder="1" applyAlignment="1">
      <alignment horizontal="left"/>
    </xf>
    <xf numFmtId="0" fontId="3" fillId="0" borderId="87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3" borderId="36" xfId="0" applyFont="1" applyFill="1" applyBorder="1" applyAlignment="1">
      <alignment horizontal="left"/>
    </xf>
    <xf numFmtId="0" fontId="4" fillId="3" borderId="9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/>
    </xf>
    <xf numFmtId="0" fontId="4" fillId="0" borderId="85" xfId="0" applyFont="1" applyBorder="1" applyAlignment="1">
      <alignment horizontal="center"/>
    </xf>
    <xf numFmtId="167" fontId="5" fillId="0" borderId="7" xfId="2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27" fillId="0" borderId="39" xfId="9" applyFont="1" applyBorder="1" applyAlignment="1">
      <alignment horizontal="center" vertical="center"/>
    </xf>
    <xf numFmtId="0" fontId="27" fillId="0" borderId="39" xfId="9" applyFont="1" applyBorder="1" applyAlignment="1">
      <alignment horizontal="center" vertical="center" wrapText="1"/>
    </xf>
    <xf numFmtId="0" fontId="27" fillId="0" borderId="32" xfId="9" applyFont="1" applyBorder="1" applyAlignment="1">
      <alignment horizontal="center" vertical="center" wrapText="1"/>
    </xf>
    <xf numFmtId="0" fontId="3" fillId="0" borderId="64" xfId="9" applyFont="1" applyBorder="1" applyAlignment="1">
      <alignment horizontal="center"/>
    </xf>
    <xf numFmtId="49" fontId="3" fillId="0" borderId="36" xfId="9" quotePrefix="1" applyNumberFormat="1" applyFont="1" applyBorder="1" applyAlignment="1">
      <alignment horizontal="center"/>
    </xf>
    <xf numFmtId="0" fontId="27" fillId="12" borderId="36" xfId="9" applyFont="1" applyFill="1" applyBorder="1" applyAlignment="1">
      <alignment horizontal="center"/>
    </xf>
    <xf numFmtId="0" fontId="4" fillId="12" borderId="36" xfId="9" applyFont="1" applyFill="1" applyBorder="1" applyAlignment="1">
      <alignment horizontal="center"/>
    </xf>
    <xf numFmtId="0" fontId="4" fillId="12" borderId="63" xfId="9" applyFont="1" applyFill="1" applyBorder="1" applyAlignment="1">
      <alignment horizontal="center"/>
    </xf>
    <xf numFmtId="0" fontId="3" fillId="0" borderId="11" xfId="9" applyFont="1" applyBorder="1" applyAlignment="1"/>
    <xf numFmtId="0" fontId="3" fillId="0" borderId="7" xfId="9" quotePrefix="1" applyNumberFormat="1" applyFont="1" applyBorder="1" applyAlignment="1">
      <alignment horizontal="center" vertical="center"/>
    </xf>
    <xf numFmtId="0" fontId="28" fillId="0" borderId="7" xfId="9" applyFont="1" applyBorder="1" applyAlignment="1">
      <alignment vertical="center" wrapText="1"/>
    </xf>
    <xf numFmtId="0" fontId="3" fillId="0" borderId="7" xfId="9" applyFont="1" applyBorder="1" applyAlignment="1">
      <alignment horizontal="center"/>
    </xf>
    <xf numFmtId="177" fontId="3" fillId="0" borderId="7" xfId="2" applyNumberFormat="1" applyFont="1" applyBorder="1" applyAlignment="1"/>
    <xf numFmtId="177" fontId="3" fillId="2" borderId="7" xfId="2" applyNumberFormat="1" applyFont="1" applyFill="1" applyBorder="1" applyAlignment="1"/>
    <xf numFmtId="167" fontId="3" fillId="2" borderId="7" xfId="2" applyFont="1" applyFill="1" applyBorder="1" applyAlignment="1"/>
    <xf numFmtId="167" fontId="3" fillId="0" borderId="12" xfId="2" applyFont="1" applyBorder="1" applyAlignment="1"/>
    <xf numFmtId="0" fontId="3" fillId="0" borderId="11" xfId="9" applyFont="1" applyBorder="1" applyAlignment="1">
      <alignment horizontal="center"/>
    </xf>
    <xf numFmtId="0" fontId="27" fillId="12" borderId="7" xfId="9" applyFont="1" applyFill="1" applyBorder="1" applyAlignment="1">
      <alignment horizontal="center"/>
    </xf>
    <xf numFmtId="0" fontId="4" fillId="12" borderId="7" xfId="9" applyFont="1" applyFill="1" applyBorder="1" applyAlignment="1">
      <alignment horizontal="center"/>
    </xf>
    <xf numFmtId="177" fontId="4" fillId="12" borderId="7" xfId="9" applyNumberFormat="1" applyFont="1" applyFill="1" applyBorder="1" applyAlignment="1">
      <alignment horizontal="center"/>
    </xf>
    <xf numFmtId="0" fontId="4" fillId="12" borderId="12" xfId="9" applyFont="1" applyFill="1" applyBorder="1" applyAlignment="1">
      <alignment horizontal="center"/>
    </xf>
    <xf numFmtId="177" fontId="3" fillId="0" borderId="7" xfId="2" applyNumberFormat="1" applyFont="1" applyBorder="1"/>
    <xf numFmtId="177" fontId="3" fillId="0" borderId="7" xfId="2" applyNumberFormat="1" applyFont="1" applyFill="1" applyBorder="1" applyAlignment="1"/>
    <xf numFmtId="167" fontId="3" fillId="0" borderId="7" xfId="2" applyFont="1" applyFill="1" applyBorder="1"/>
    <xf numFmtId="167" fontId="3" fillId="0" borderId="12" xfId="2" applyFont="1" applyBorder="1"/>
    <xf numFmtId="177" fontId="3" fillId="0" borderId="7" xfId="2" applyNumberFormat="1" applyFont="1" applyBorder="1" applyAlignment="1">
      <alignment horizontal="center"/>
    </xf>
    <xf numFmtId="167" fontId="3" fillId="0" borderId="7" xfId="2" applyFont="1" applyFill="1" applyBorder="1" applyAlignment="1">
      <alignment horizontal="center"/>
    </xf>
    <xf numFmtId="167" fontId="3" fillId="0" borderId="12" xfId="2" applyFont="1" applyBorder="1" applyAlignment="1">
      <alignment horizontal="center"/>
    </xf>
    <xf numFmtId="0" fontId="3" fillId="0" borderId="13" xfId="9" applyFont="1" applyBorder="1" applyAlignment="1"/>
    <xf numFmtId="49" fontId="3" fillId="0" borderId="8" xfId="9" quotePrefix="1" applyNumberFormat="1" applyFont="1" applyBorder="1" applyAlignment="1">
      <alignment horizontal="center"/>
    </xf>
    <xf numFmtId="0" fontId="3" fillId="0" borderId="8" xfId="9" applyFont="1" applyBorder="1" applyAlignment="1">
      <alignment wrapText="1"/>
    </xf>
    <xf numFmtId="0" fontId="3" fillId="0" borderId="8" xfId="9" applyFont="1" applyBorder="1" applyAlignment="1">
      <alignment horizontal="center"/>
    </xf>
    <xf numFmtId="177" fontId="3" fillId="0" borderId="8" xfId="2" applyNumberFormat="1" applyFont="1" applyBorder="1" applyAlignment="1">
      <alignment horizontal="center"/>
    </xf>
    <xf numFmtId="177" fontId="3" fillId="0" borderId="8" xfId="2" applyNumberFormat="1" applyFont="1" applyFill="1" applyBorder="1" applyAlignment="1">
      <alignment horizontal="center"/>
    </xf>
    <xf numFmtId="167" fontId="3" fillId="0" borderId="8" xfId="2" applyFont="1" applyFill="1" applyBorder="1" applyAlignment="1">
      <alignment horizontal="center"/>
    </xf>
    <xf numFmtId="167" fontId="3" fillId="0" borderId="47" xfId="2" applyFont="1" applyBorder="1" applyAlignment="1">
      <alignment horizontal="center"/>
    </xf>
    <xf numFmtId="167" fontId="4" fillId="0" borderId="75" xfId="2" applyFont="1" applyBorder="1"/>
    <xf numFmtId="0" fontId="4" fillId="0" borderId="0" xfId="0" applyFont="1"/>
    <xf numFmtId="10" fontId="4" fillId="0" borderId="75" xfId="8" applyNumberFormat="1" applyFont="1" applyBorder="1"/>
    <xf numFmtId="0" fontId="3" fillId="0" borderId="0" xfId="10"/>
    <xf numFmtId="167" fontId="3" fillId="0" borderId="69" xfId="2" applyFont="1" applyBorder="1" applyAlignment="1">
      <alignment horizontal="center"/>
    </xf>
    <xf numFmtId="0" fontId="28" fillId="0" borderId="8" xfId="9" applyFont="1" applyBorder="1" applyAlignment="1">
      <alignment wrapText="1"/>
    </xf>
    <xf numFmtId="49" fontId="28" fillId="0" borderId="8" xfId="9" quotePrefix="1" applyNumberFormat="1" applyFont="1" applyBorder="1" applyAlignment="1">
      <alignment horizontal="center"/>
    </xf>
    <xf numFmtId="0" fontId="28" fillId="0" borderId="13" xfId="9" applyFont="1" applyBorder="1" applyAlignment="1"/>
    <xf numFmtId="0" fontId="28" fillId="0" borderId="7" xfId="9" quotePrefix="1" applyNumberFormat="1" applyFont="1" applyBorder="1" applyAlignment="1">
      <alignment horizontal="center" vertical="center"/>
    </xf>
    <xf numFmtId="0" fontId="28" fillId="0" borderId="11" xfId="9" applyFont="1" applyBorder="1" applyAlignment="1"/>
    <xf numFmtId="0" fontId="28" fillId="0" borderId="11" xfId="9" applyFont="1" applyBorder="1" applyAlignment="1">
      <alignment horizontal="center"/>
    </xf>
    <xf numFmtId="0" fontId="27" fillId="12" borderId="63" xfId="9" applyFont="1" applyFill="1" applyBorder="1" applyAlignment="1">
      <alignment horizontal="center"/>
    </xf>
    <xf numFmtId="49" fontId="28" fillId="0" borderId="36" xfId="9" quotePrefix="1" applyNumberFormat="1" applyFont="1" applyBorder="1" applyAlignment="1">
      <alignment horizontal="center"/>
    </xf>
    <xf numFmtId="0" fontId="28" fillId="0" borderId="64" xfId="9" applyFont="1" applyBorder="1" applyAlignment="1">
      <alignment horizontal="center"/>
    </xf>
    <xf numFmtId="0" fontId="4" fillId="0" borderId="0" xfId="0" applyFont="1" applyBorder="1" applyAlignment="1"/>
    <xf numFmtId="178" fontId="6" fillId="0" borderId="75" xfId="8" applyNumberFormat="1" applyFont="1" applyBorder="1"/>
    <xf numFmtId="0" fontId="0" fillId="0" borderId="0" xfId="0" applyAlignment="1">
      <alignment horizontal="left" vertical="center"/>
    </xf>
    <xf numFmtId="167" fontId="6" fillId="0" borderId="75" xfId="2" applyFont="1" applyBorder="1"/>
    <xf numFmtId="167" fontId="6" fillId="0" borderId="75" xfId="7" applyNumberFormat="1" applyFont="1" applyBorder="1"/>
    <xf numFmtId="0" fontId="3" fillId="0" borderId="7" xfId="7" applyFont="1" applyBorder="1" applyAlignment="1">
      <alignment vertical="center"/>
    </xf>
    <xf numFmtId="0" fontId="3" fillId="0" borderId="7" xfId="7" applyFont="1" applyBorder="1" applyAlignment="1">
      <alignment vertical="center" wrapText="1"/>
    </xf>
    <xf numFmtId="0" fontId="27" fillId="0" borderId="56" xfId="9" applyFont="1" applyBorder="1" applyAlignment="1">
      <alignment horizontal="center" vertical="center"/>
    </xf>
    <xf numFmtId="4" fontId="5" fillId="0" borderId="34" xfId="0" applyNumberFormat="1" applyFont="1" applyFill="1" applyBorder="1" applyAlignment="1">
      <alignment horizontal="center"/>
    </xf>
    <xf numFmtId="4" fontId="15" fillId="6" borderId="12" xfId="0" applyNumberFormat="1" applyFont="1" applyFill="1" applyBorder="1" applyAlignment="1">
      <alignment horizontal="center"/>
    </xf>
    <xf numFmtId="0" fontId="4" fillId="0" borderId="85" xfId="0" applyFont="1" applyFill="1" applyBorder="1" applyAlignment="1">
      <alignment horizontal="center" wrapText="1"/>
    </xf>
    <xf numFmtId="167" fontId="4" fillId="0" borderId="116" xfId="2" applyFont="1" applyFill="1" applyBorder="1" applyAlignment="1">
      <alignment horizontal="left" wrapText="1"/>
    </xf>
    <xf numFmtId="167" fontId="4" fillId="0" borderId="105" xfId="2" applyFont="1" applyFill="1" applyBorder="1" applyAlignment="1">
      <alignment horizontal="left" wrapText="1"/>
    </xf>
    <xf numFmtId="167" fontId="4" fillId="0" borderId="117" xfId="2" applyFont="1" applyFill="1" applyBorder="1" applyAlignment="1">
      <alignment horizontal="left" wrapText="1"/>
    </xf>
    <xf numFmtId="0" fontId="3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justify" vertical="center"/>
    </xf>
    <xf numFmtId="0" fontId="3" fillId="0" borderId="28" xfId="0" applyFont="1" applyBorder="1" applyAlignment="1">
      <alignment horizontal="center"/>
    </xf>
    <xf numFmtId="0" fontId="0" fillId="0" borderId="46" xfId="0" applyBorder="1"/>
    <xf numFmtId="3" fontId="0" fillId="0" borderId="9" xfId="0" applyNumberFormat="1" applyBorder="1" applyAlignment="1">
      <alignment horizontal="center"/>
    </xf>
    <xf numFmtId="4" fontId="3" fillId="0" borderId="10" xfId="2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0" fontId="4" fillId="9" borderId="50" xfId="0" applyFont="1" applyFill="1" applyBorder="1" applyAlignment="1">
      <alignment horizontal="justify" vertical="center"/>
    </xf>
    <xf numFmtId="3" fontId="3" fillId="0" borderId="7" xfId="2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167" fontId="3" fillId="0" borderId="46" xfId="2" applyFont="1" applyFill="1" applyBorder="1" applyAlignment="1">
      <alignment horizontal="center" wrapText="1"/>
    </xf>
    <xf numFmtId="167" fontId="3" fillId="0" borderId="28" xfId="2" applyFont="1" applyFill="1" applyBorder="1" applyAlignment="1">
      <alignment horizontal="center" vertical="top" wrapText="1"/>
    </xf>
    <xf numFmtId="3" fontId="0" fillId="0" borderId="33" xfId="0" applyNumberFormat="1" applyBorder="1" applyAlignment="1">
      <alignment horizontal="center"/>
    </xf>
    <xf numFmtId="3" fontId="3" fillId="0" borderId="34" xfId="2" applyNumberFormat="1" applyFont="1" applyBorder="1" applyAlignment="1">
      <alignment horizontal="center"/>
    </xf>
    <xf numFmtId="4" fontId="3" fillId="5" borderId="47" xfId="0" applyNumberFormat="1" applyFont="1" applyFill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3" fontId="3" fillId="0" borderId="11" xfId="0" applyNumberFormat="1" applyFont="1" applyFill="1" applyBorder="1" applyAlignment="1">
      <alignment horizontal="left"/>
    </xf>
    <xf numFmtId="4" fontId="3" fillId="0" borderId="7" xfId="2" applyNumberFormat="1" applyFont="1" applyBorder="1" applyAlignment="1">
      <alignment horizontal="left"/>
    </xf>
    <xf numFmtId="4" fontId="4" fillId="0" borderId="12" xfId="0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4" fontId="3" fillId="0" borderId="7" xfId="2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center" vertical="center"/>
    </xf>
    <xf numFmtId="4" fontId="3" fillId="0" borderId="107" xfId="0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top"/>
    </xf>
    <xf numFmtId="3" fontId="3" fillId="0" borderId="7" xfId="2" applyNumberFormat="1" applyFont="1" applyFill="1" applyBorder="1" applyAlignment="1">
      <alignment horizontal="center" vertical="top"/>
    </xf>
    <xf numFmtId="3" fontId="3" fillId="0" borderId="22" xfId="2" applyNumberFormat="1" applyFont="1" applyFill="1" applyBorder="1" applyAlignment="1">
      <alignment horizontal="center" vertical="top"/>
    </xf>
    <xf numFmtId="3" fontId="22" fillId="8" borderId="10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9" xfId="0" applyBorder="1"/>
    <xf numFmtId="0" fontId="0" fillId="6" borderId="10" xfId="0" applyFill="1" applyBorder="1" applyAlignment="1">
      <alignment horizontal="center"/>
    </xf>
    <xf numFmtId="0" fontId="0" fillId="0" borderId="0" xfId="0" applyFill="1" applyBorder="1"/>
    <xf numFmtId="0" fontId="0" fillId="0" borderId="75" xfId="0" applyBorder="1"/>
    <xf numFmtId="0" fontId="4" fillId="0" borderId="75" xfId="0" applyFont="1" applyBorder="1" applyAlignment="1">
      <alignment horizontal="center" wrapText="1"/>
    </xf>
    <xf numFmtId="10" fontId="0" fillId="6" borderId="10" xfId="0" applyNumberFormat="1" applyFill="1" applyBorder="1" applyAlignment="1">
      <alignment horizontal="center"/>
    </xf>
    <xf numFmtId="10" fontId="0" fillId="14" borderId="10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9" fontId="4" fillId="0" borderId="102" xfId="8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3" fillId="0" borderId="86" xfId="0" applyFont="1" applyBorder="1" applyAlignment="1">
      <alignment horizontal="center" vertical="center" wrapText="1"/>
    </xf>
    <xf numFmtId="0" fontId="2" fillId="0" borderId="42" xfId="0" applyFont="1" applyBorder="1"/>
    <xf numFmtId="167" fontId="5" fillId="0" borderId="44" xfId="2" applyFont="1" applyBorder="1"/>
    <xf numFmtId="0" fontId="2" fillId="0" borderId="78" xfId="0" applyFont="1" applyBorder="1"/>
    <xf numFmtId="167" fontId="5" fillId="0" borderId="79" xfId="2" applyFont="1" applyBorder="1"/>
    <xf numFmtId="0" fontId="2" fillId="0" borderId="115" xfId="0" applyFont="1" applyFill="1" applyBorder="1"/>
    <xf numFmtId="167" fontId="5" fillId="0" borderId="114" xfId="2" applyFont="1" applyBorder="1"/>
    <xf numFmtId="0" fontId="6" fillId="15" borderId="15" xfId="0" applyFont="1" applyFill="1" applyBorder="1" applyAlignment="1">
      <alignment horizontal="center" vertical="center" wrapText="1"/>
    </xf>
    <xf numFmtId="0" fontId="3" fillId="0" borderId="0" xfId="10" applyFont="1" applyFill="1"/>
    <xf numFmtId="0" fontId="9" fillId="0" borderId="32" xfId="10" applyFont="1" applyFill="1" applyBorder="1" applyAlignment="1">
      <alignment horizontal="left"/>
    </xf>
    <xf numFmtId="0" fontId="9" fillId="0" borderId="0" xfId="10" applyFont="1" applyFill="1" applyBorder="1" applyAlignment="1">
      <alignment horizontal="left" vertical="center"/>
    </xf>
    <xf numFmtId="0" fontId="9" fillId="0" borderId="1" xfId="10" applyFont="1" applyFill="1" applyBorder="1" applyAlignment="1">
      <alignment horizontal="left"/>
    </xf>
    <xf numFmtId="0" fontId="3" fillId="0" borderId="0" xfId="10" applyBorder="1"/>
    <xf numFmtId="0" fontId="9" fillId="0" borderId="5" xfId="10" applyFont="1" applyFill="1" applyBorder="1" applyAlignment="1">
      <alignment horizontal="left"/>
    </xf>
    <xf numFmtId="0" fontId="9" fillId="6" borderId="75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9" fillId="0" borderId="67" xfId="10" applyFont="1" applyFill="1" applyBorder="1" applyAlignment="1">
      <alignment horizontal="left"/>
    </xf>
    <xf numFmtId="0" fontId="9" fillId="0" borderId="24" xfId="10" applyFont="1" applyFill="1" applyBorder="1" applyAlignment="1">
      <alignment horizontal="left"/>
    </xf>
    <xf numFmtId="0" fontId="9" fillId="0" borderId="68" xfId="10" applyFont="1" applyFill="1" applyBorder="1" applyAlignment="1">
      <alignment horizontal="left"/>
    </xf>
    <xf numFmtId="0" fontId="5" fillId="0" borderId="38" xfId="10" applyFont="1" applyFill="1" applyBorder="1" applyAlignment="1">
      <alignment horizontal="center"/>
    </xf>
    <xf numFmtId="0" fontId="9" fillId="0" borderId="56" xfId="10" applyFont="1" applyFill="1" applyBorder="1" applyAlignment="1">
      <alignment horizontal="center" vertical="center"/>
    </xf>
    <xf numFmtId="0" fontId="5" fillId="0" borderId="35" xfId="10" applyFont="1" applyFill="1" applyBorder="1" applyAlignment="1">
      <alignment horizontal="center"/>
    </xf>
    <xf numFmtId="0" fontId="5" fillId="0" borderId="53" xfId="10" applyFont="1" applyFill="1" applyBorder="1" applyAlignment="1">
      <alignment horizontal="center" vertical="center"/>
    </xf>
    <xf numFmtId="0" fontId="6" fillId="5" borderId="64" xfId="10" applyFont="1" applyFill="1" applyBorder="1" applyAlignment="1">
      <alignment horizontal="left"/>
    </xf>
    <xf numFmtId="176" fontId="6" fillId="0" borderId="36" xfId="10" applyNumberFormat="1" applyFont="1" applyFill="1" applyBorder="1" applyAlignment="1">
      <alignment horizontal="center" vertical="center" wrapText="1"/>
    </xf>
    <xf numFmtId="0" fontId="5" fillId="5" borderId="63" xfId="10" applyFont="1" applyFill="1" applyBorder="1" applyAlignment="1"/>
    <xf numFmtId="0" fontId="6" fillId="5" borderId="45" xfId="10" applyFont="1" applyFill="1" applyBorder="1" applyAlignment="1">
      <alignment horizontal="left"/>
    </xf>
    <xf numFmtId="0" fontId="6" fillId="0" borderId="28" xfId="10" applyFont="1" applyFill="1" applyBorder="1" applyAlignment="1">
      <alignment horizontal="center" vertical="center" wrapText="1"/>
    </xf>
    <xf numFmtId="0" fontId="5" fillId="5" borderId="12" xfId="10" applyFont="1" applyFill="1" applyBorder="1" applyAlignment="1"/>
    <xf numFmtId="0" fontId="6" fillId="5" borderId="11" xfId="10" applyFont="1" applyFill="1" applyBorder="1" applyAlignment="1">
      <alignment horizontal="left"/>
    </xf>
    <xf numFmtId="15" fontId="6" fillId="0" borderId="7" xfId="10" applyNumberFormat="1" applyFont="1" applyFill="1" applyBorder="1" applyAlignment="1">
      <alignment horizontal="center"/>
    </xf>
    <xf numFmtId="4" fontId="6" fillId="0" borderId="7" xfId="10" applyNumberFormat="1" applyFont="1" applyBorder="1" applyAlignment="1">
      <alignment horizontal="center"/>
    </xf>
    <xf numFmtId="2" fontId="5" fillId="5" borderId="12" xfId="10" applyNumberFormat="1" applyFont="1" applyFill="1" applyBorder="1" applyAlignment="1"/>
    <xf numFmtId="9" fontId="6" fillId="0" borderId="7" xfId="10" applyNumberFormat="1" applyFont="1" applyFill="1" applyBorder="1" applyAlignment="1">
      <alignment horizontal="center"/>
    </xf>
    <xf numFmtId="0" fontId="5" fillId="5" borderId="47" xfId="10" applyFont="1" applyFill="1" applyBorder="1" applyAlignment="1"/>
    <xf numFmtId="4" fontId="5" fillId="0" borderId="7" xfId="10" applyNumberFormat="1" applyFont="1" applyFill="1" applyBorder="1" applyAlignment="1">
      <alignment horizontal="center"/>
    </xf>
    <xf numFmtId="0" fontId="15" fillId="6" borderId="11" xfId="10" applyFont="1" applyFill="1" applyBorder="1" applyAlignment="1">
      <alignment horizontal="left"/>
    </xf>
    <xf numFmtId="4" fontId="5" fillId="6" borderId="34" xfId="10" applyNumberFormat="1" applyFont="1" applyFill="1" applyBorder="1" applyAlignment="1">
      <alignment horizontal="center" wrapText="1"/>
    </xf>
    <xf numFmtId="4" fontId="29" fillId="6" borderId="34" xfId="10" applyNumberFormat="1" applyFont="1" applyFill="1" applyBorder="1" applyAlignment="1">
      <alignment horizontal="center" wrapText="1"/>
    </xf>
    <xf numFmtId="0" fontId="6" fillId="5" borderId="65" xfId="10" applyFont="1" applyFill="1" applyBorder="1" applyAlignment="1">
      <alignment horizontal="left"/>
    </xf>
    <xf numFmtId="2" fontId="6" fillId="0" borderId="8" xfId="10" applyNumberFormat="1" applyFont="1" applyFill="1" applyBorder="1" applyAlignment="1">
      <alignment horizontal="center"/>
    </xf>
    <xf numFmtId="0" fontId="5" fillId="5" borderId="62" xfId="10" applyFont="1" applyFill="1" applyBorder="1" applyAlignment="1">
      <alignment horizontal="center"/>
    </xf>
    <xf numFmtId="167" fontId="4" fillId="11" borderId="92" xfId="2" applyFont="1" applyFill="1" applyBorder="1" applyAlignment="1">
      <alignment wrapText="1"/>
    </xf>
    <xf numFmtId="0" fontId="4" fillId="11" borderId="92" xfId="0" applyFont="1" applyFill="1" applyBorder="1" applyAlignment="1"/>
    <xf numFmtId="167" fontId="4" fillId="11" borderId="43" xfId="2" applyFont="1" applyFill="1" applyBorder="1" applyAlignment="1">
      <alignment wrapText="1"/>
    </xf>
    <xf numFmtId="0" fontId="2" fillId="0" borderId="75" xfId="0" applyFont="1" applyFill="1" applyBorder="1" applyAlignment="1">
      <alignment horizontal="center"/>
    </xf>
    <xf numFmtId="0" fontId="4" fillId="11" borderId="92" xfId="0" applyFont="1" applyFill="1" applyBorder="1" applyAlignment="1">
      <alignment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8" fillId="0" borderId="5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89" xfId="0" applyFont="1" applyBorder="1" applyAlignment="1">
      <alignment horizontal="left" vertical="center"/>
    </xf>
    <xf numFmtId="0" fontId="9" fillId="0" borderId="56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 wrapText="1"/>
    </xf>
    <xf numFmtId="0" fontId="13" fillId="0" borderId="24" xfId="0" applyFont="1" applyBorder="1" applyAlignment="1">
      <alignment horizontal="center" vertical="justify"/>
    </xf>
    <xf numFmtId="0" fontId="13" fillId="0" borderId="24" xfId="0" applyFont="1" applyBorder="1" applyAlignment="1">
      <alignment horizontal="center"/>
    </xf>
    <xf numFmtId="0" fontId="9" fillId="0" borderId="5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wrapText="1"/>
    </xf>
    <xf numFmtId="0" fontId="9" fillId="0" borderId="56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10" borderId="63" xfId="0" applyFont="1" applyFill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left" vertical="center"/>
    </xf>
    <xf numFmtId="0" fontId="9" fillId="0" borderId="91" xfId="0" applyFont="1" applyFill="1" applyBorder="1" applyAlignment="1">
      <alignment horizontal="left" vertical="center"/>
    </xf>
    <xf numFmtId="0" fontId="9" fillId="0" borderId="56" xfId="10" applyFont="1" applyFill="1" applyBorder="1" applyAlignment="1">
      <alignment horizontal="left" vertical="center"/>
    </xf>
    <xf numFmtId="0" fontId="9" fillId="0" borderId="35" xfId="10" applyFont="1" applyFill="1" applyBorder="1" applyAlignment="1">
      <alignment horizontal="left" vertical="center"/>
    </xf>
    <xf numFmtId="0" fontId="9" fillId="0" borderId="64" xfId="10" applyFont="1" applyFill="1" applyBorder="1" applyAlignment="1">
      <alignment horizontal="center" vertical="center"/>
    </xf>
    <xf numFmtId="0" fontId="9" fillId="0" borderId="13" xfId="10" applyFont="1" applyFill="1" applyBorder="1" applyAlignment="1">
      <alignment horizontal="center" vertical="center"/>
    </xf>
    <xf numFmtId="0" fontId="9" fillId="0" borderId="14" xfId="10" applyFont="1" applyFill="1" applyBorder="1" applyAlignment="1">
      <alignment horizontal="center"/>
    </xf>
    <xf numFmtId="0" fontId="5" fillId="0" borderId="63" xfId="10" applyFont="1" applyFill="1" applyBorder="1" applyAlignment="1">
      <alignment horizontal="center" vertical="center"/>
    </xf>
    <xf numFmtId="0" fontId="5" fillId="0" borderId="69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/>
    </xf>
    <xf numFmtId="0" fontId="8" fillId="0" borderId="24" xfId="10" applyFont="1" applyFill="1" applyBorder="1" applyAlignment="1">
      <alignment horizontal="center" wrapText="1"/>
    </xf>
    <xf numFmtId="0" fontId="5" fillId="0" borderId="2" xfId="10" applyFont="1" applyFill="1" applyBorder="1" applyAlignment="1">
      <alignment horizontal="center"/>
    </xf>
    <xf numFmtId="0" fontId="5" fillId="0" borderId="3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/>
    </xf>
    <xf numFmtId="0" fontId="5" fillId="0" borderId="67" xfId="10" applyFont="1" applyFill="1" applyBorder="1" applyAlignment="1">
      <alignment horizontal="center"/>
    </xf>
    <xf numFmtId="0" fontId="5" fillId="0" borderId="24" xfId="10" applyFont="1" applyFill="1" applyBorder="1" applyAlignment="1">
      <alignment horizontal="center"/>
    </xf>
    <xf numFmtId="0" fontId="5" fillId="0" borderId="68" xfId="10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13" fillId="0" borderId="9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168" fontId="8" fillId="0" borderId="65" xfId="0" applyNumberFormat="1" applyFont="1" applyBorder="1" applyAlignment="1">
      <alignment horizontal="center" vertical="center" wrapText="1"/>
    </xf>
    <xf numFmtId="168" fontId="8" fillId="0" borderId="38" xfId="0" applyNumberFormat="1" applyFont="1" applyBorder="1" applyAlignment="1">
      <alignment horizontal="center" vertical="center" wrapText="1"/>
    </xf>
    <xf numFmtId="171" fontId="8" fillId="6" borderId="56" xfId="4" applyNumberFormat="1" applyFont="1" applyFill="1" applyBorder="1" applyAlignment="1">
      <alignment horizontal="center" vertical="center"/>
    </xf>
    <xf numFmtId="171" fontId="8" fillId="6" borderId="53" xfId="4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11" borderId="56" xfId="0" applyFont="1" applyFill="1" applyBorder="1" applyAlignment="1">
      <alignment horizontal="left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53" xfId="0" applyFont="1" applyFill="1" applyBorder="1" applyAlignment="1">
      <alignment horizontal="left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11" borderId="102" xfId="0" applyFont="1" applyFill="1" applyBorder="1" applyAlignment="1">
      <alignment horizontal="left" vertical="center"/>
    </xf>
    <xf numFmtId="0" fontId="4" fillId="11" borderId="80" xfId="0" applyFont="1" applyFill="1" applyBorder="1" applyAlignment="1">
      <alignment horizontal="left" vertical="center"/>
    </xf>
    <xf numFmtId="0" fontId="4" fillId="11" borderId="10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horizontal="left" vertical="center"/>
    </xf>
    <xf numFmtId="0" fontId="4" fillId="11" borderId="35" xfId="0" applyFont="1" applyFill="1" applyBorder="1" applyAlignment="1">
      <alignment horizontal="left" vertical="center"/>
    </xf>
    <xf numFmtId="0" fontId="4" fillId="11" borderId="53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9" fillId="3" borderId="104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4" fontId="3" fillId="0" borderId="83" xfId="0" applyNumberFormat="1" applyFont="1" applyFill="1" applyBorder="1" applyAlignment="1">
      <alignment horizontal="left" wrapText="1"/>
    </xf>
    <xf numFmtId="4" fontId="3" fillId="0" borderId="118" xfId="0" applyNumberFormat="1" applyFont="1" applyFill="1" applyBorder="1" applyAlignment="1">
      <alignment horizontal="left" wrapText="1"/>
    </xf>
    <xf numFmtId="0" fontId="5" fillId="5" borderId="105" xfId="0" applyFont="1" applyFill="1" applyBorder="1" applyAlignment="1">
      <alignment horizontal="left" vertical="center" wrapText="1"/>
    </xf>
    <xf numFmtId="167" fontId="4" fillId="11" borderId="104" xfId="2" applyFont="1" applyFill="1" applyBorder="1" applyAlignment="1">
      <alignment horizontal="left" vertical="center" wrapText="1"/>
    </xf>
    <xf numFmtId="167" fontId="4" fillId="11" borderId="35" xfId="2" applyFont="1" applyFill="1" applyBorder="1" applyAlignment="1">
      <alignment horizontal="left" vertical="center" wrapText="1"/>
    </xf>
    <xf numFmtId="167" fontId="4" fillId="11" borderId="53" xfId="2" applyFont="1" applyFill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5" borderId="102" xfId="0" applyFont="1" applyFill="1" applyBorder="1" applyAlignment="1">
      <alignment horizontal="center" vertical="center" wrapText="1"/>
    </xf>
    <xf numFmtId="0" fontId="4" fillId="5" borderId="103" xfId="0" applyFont="1" applyFill="1" applyBorder="1" applyAlignment="1">
      <alignment horizontal="center" vertical="center" wrapText="1"/>
    </xf>
    <xf numFmtId="4" fontId="3" fillId="0" borderId="102" xfId="0" applyNumberFormat="1" applyFont="1" applyFill="1" applyBorder="1" applyAlignment="1">
      <alignment horizontal="left" wrapText="1"/>
    </xf>
    <xf numFmtId="4" fontId="3" fillId="0" borderId="103" xfId="0" applyNumberFormat="1" applyFont="1" applyFill="1" applyBorder="1" applyAlignment="1">
      <alignment horizontal="left" wrapText="1"/>
    </xf>
    <xf numFmtId="167" fontId="4" fillId="11" borderId="39" xfId="2" applyFont="1" applyFill="1" applyBorder="1" applyAlignment="1">
      <alignment horizontal="left" vertical="center" wrapText="1"/>
    </xf>
    <xf numFmtId="167" fontId="4" fillId="11" borderId="32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9" borderId="102" xfId="0" applyFont="1" applyFill="1" applyBorder="1" applyAlignment="1">
      <alignment horizontal="left"/>
    </xf>
    <xf numFmtId="0" fontId="4" fillId="9" borderId="103" xfId="0" applyFont="1" applyFill="1" applyBorder="1" applyAlignment="1">
      <alignment horizontal="left"/>
    </xf>
    <xf numFmtId="0" fontId="13" fillId="0" borderId="24" xfId="0" applyFont="1" applyBorder="1" applyAlignment="1">
      <alignment horizontal="center" wrapText="1"/>
    </xf>
    <xf numFmtId="0" fontId="4" fillId="9" borderId="80" xfId="0" applyFont="1" applyFill="1" applyBorder="1" applyAlignment="1">
      <alignment horizontal="left"/>
    </xf>
    <xf numFmtId="0" fontId="4" fillId="0" borderId="102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7" fontId="4" fillId="11" borderId="56" xfId="2" applyFont="1" applyFill="1" applyBorder="1" applyAlignment="1">
      <alignment horizontal="left" vertical="center" wrapText="1"/>
    </xf>
    <xf numFmtId="0" fontId="27" fillId="0" borderId="56" xfId="9" applyFont="1" applyBorder="1" applyAlignment="1">
      <alignment horizontal="center" vertical="center"/>
    </xf>
    <xf numFmtId="0" fontId="27" fillId="0" borderId="89" xfId="9" applyFont="1" applyBorder="1" applyAlignment="1">
      <alignment horizontal="center" vertical="center"/>
    </xf>
    <xf numFmtId="0" fontId="4" fillId="6" borderId="112" xfId="9" applyFont="1" applyFill="1" applyBorder="1" applyAlignment="1">
      <alignment horizontal="left"/>
    </xf>
    <xf numFmtId="0" fontId="4" fillId="6" borderId="113" xfId="9" applyFont="1" applyFill="1" applyBorder="1" applyAlignment="1">
      <alignment horizontal="left"/>
    </xf>
    <xf numFmtId="0" fontId="4" fillId="6" borderId="56" xfId="9" applyFont="1" applyFill="1" applyBorder="1" applyAlignment="1">
      <alignment horizontal="left"/>
    </xf>
    <xf numFmtId="0" fontId="4" fillId="6" borderId="35" xfId="9" applyFont="1" applyFill="1" applyBorder="1" applyAlignment="1">
      <alignment horizontal="left"/>
    </xf>
    <xf numFmtId="0" fontId="4" fillId="6" borderId="53" xfId="9" applyFont="1" applyFill="1" applyBorder="1" applyAlignment="1">
      <alignment horizontal="left"/>
    </xf>
    <xf numFmtId="0" fontId="4" fillId="10" borderId="56" xfId="0" applyFont="1" applyFill="1" applyBorder="1" applyAlignment="1">
      <alignment horizontal="left"/>
    </xf>
    <xf numFmtId="0" fontId="4" fillId="10" borderId="35" xfId="0" applyFont="1" applyFill="1" applyBorder="1" applyAlignment="1">
      <alignment horizontal="left"/>
    </xf>
    <xf numFmtId="0" fontId="4" fillId="10" borderId="53" xfId="0" applyFont="1" applyFill="1" applyBorder="1" applyAlignment="1">
      <alignment horizontal="left"/>
    </xf>
    <xf numFmtId="0" fontId="5" fillId="13" borderId="82" xfId="7" applyFont="1" applyFill="1" applyBorder="1" applyAlignment="1">
      <alignment horizontal="left" vertical="center"/>
    </xf>
    <xf numFmtId="0" fontId="5" fillId="13" borderId="32" xfId="7" applyFont="1" applyFill="1" applyBorder="1" applyAlignment="1">
      <alignment horizontal="left" vertical="center"/>
    </xf>
    <xf numFmtId="0" fontId="5" fillId="13" borderId="56" xfId="7" applyFont="1" applyFill="1" applyBorder="1" applyAlignment="1">
      <alignment horizontal="left" vertical="center" wrapText="1"/>
    </xf>
    <xf numFmtId="0" fontId="5" fillId="13" borderId="53" xfId="7" applyFont="1" applyFill="1" applyBorder="1" applyAlignment="1">
      <alignment horizontal="left" vertical="center" wrapText="1"/>
    </xf>
  </cellXfs>
  <cellStyles count="595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8"/>
    <cellStyle name="20% - Énfasis1 3" xfId="19"/>
    <cellStyle name="20% - Énfasis2 2" xfId="20"/>
    <cellStyle name="20% - Énfasis2 3" xfId="21"/>
    <cellStyle name="20% - Énfasis3 2" xfId="22"/>
    <cellStyle name="20% - Énfasis3 3" xfId="23"/>
    <cellStyle name="20% - Énfasis4 2" xfId="24"/>
    <cellStyle name="20% - Énfasis4 3" xfId="25"/>
    <cellStyle name="20% - Énfasis5 2" xfId="26"/>
    <cellStyle name="20% - Énfasis5 3" xfId="27"/>
    <cellStyle name="20% - Énfasis6 2" xfId="28"/>
    <cellStyle name="20% - Énfasis6 3" xfId="29"/>
    <cellStyle name="2-decimales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1 3" xfId="38"/>
    <cellStyle name="40% - Énfasis2 2" xfId="39"/>
    <cellStyle name="40% - Énfasis2 3" xfId="40"/>
    <cellStyle name="40% - Énfasis3 2" xfId="41"/>
    <cellStyle name="40% - Énfasis3 3" xfId="42"/>
    <cellStyle name="40% - Énfasis4 2" xfId="43"/>
    <cellStyle name="40% - Énfasis4 3" xfId="44"/>
    <cellStyle name="40% - Énfasis5 2" xfId="45"/>
    <cellStyle name="40% - Énfasis5 3" xfId="46"/>
    <cellStyle name="40% - Énfasis6 2" xfId="47"/>
    <cellStyle name="40% - Énfasis6 3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Énfasis1 2" xfId="55"/>
    <cellStyle name="60% - Énfasis1 3" xfId="56"/>
    <cellStyle name="60% - Énfasis2 2" xfId="57"/>
    <cellStyle name="60% - Énfasis2 3" xfId="58"/>
    <cellStyle name="60% - Énfasis3 2" xfId="59"/>
    <cellStyle name="60% - Énfasis3 3" xfId="60"/>
    <cellStyle name="60% - Énfasis4 2" xfId="61"/>
    <cellStyle name="60% - Énfasis4 3" xfId="62"/>
    <cellStyle name="60% - Énfasis5 2" xfId="63"/>
    <cellStyle name="60% - Énfasis5 3" xfId="64"/>
    <cellStyle name="60% - Énfasis6 2" xfId="65"/>
    <cellStyle name="60% - Énfasis6 3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Buena 2" xfId="74"/>
    <cellStyle name="Buena 3" xfId="75"/>
    <cellStyle name="Calculation" xfId="76"/>
    <cellStyle name="Cálculo 2" xfId="77"/>
    <cellStyle name="Cálculo 3" xfId="78"/>
    <cellStyle name="Celda de comprobación 2" xfId="79"/>
    <cellStyle name="Celda de comprobación 3" xfId="80"/>
    <cellStyle name="Celda vinculada 2" xfId="81"/>
    <cellStyle name="Celda vinculada 3" xfId="82"/>
    <cellStyle name="Check Cell" xfId="83"/>
    <cellStyle name="CIENTOS" xfId="84"/>
    <cellStyle name="CIENTOS 2D" xfId="85"/>
    <cellStyle name="CIENTOS 3D" xfId="86"/>
    <cellStyle name="CIENTOS 4D" xfId="87"/>
    <cellStyle name="CIENTOS_ANALISIS UNITARIO CONCRETO DE 3000 PSI Y VARIOS (ACERO GRADO 60)" xfId="88"/>
    <cellStyle name="Comma" xfId="89"/>
    <cellStyle name="Comma 2" xfId="90"/>
    <cellStyle name="Comma 2 2" xfId="91"/>
    <cellStyle name="Comma0" xfId="92"/>
    <cellStyle name="Comma0 - Modelo5" xfId="93"/>
    <cellStyle name="Comma1 - Modelo1" xfId="94"/>
    <cellStyle name="Curren - Modelo2" xfId="95"/>
    <cellStyle name="Currency" xfId="96"/>
    <cellStyle name="Currency 2" xfId="97"/>
    <cellStyle name="Currency 2 2" xfId="98"/>
    <cellStyle name="Currency0" xfId="99"/>
    <cellStyle name="Date" xfId="100"/>
    <cellStyle name="Encabezado 4 2" xfId="101"/>
    <cellStyle name="Encabezado 4 3" xfId="102"/>
    <cellStyle name="Énfasis 1" xfId="103"/>
    <cellStyle name="Énfasis 2" xfId="104"/>
    <cellStyle name="Énfasis 3" xfId="105"/>
    <cellStyle name="Énfasis1 - 20%" xfId="106"/>
    <cellStyle name="Énfasis1 - 40%" xfId="107"/>
    <cellStyle name="Énfasis1 - 60%" xfId="108"/>
    <cellStyle name="Énfasis1 10" xfId="109"/>
    <cellStyle name="Énfasis1 11" xfId="110"/>
    <cellStyle name="Énfasis1 12" xfId="111"/>
    <cellStyle name="Énfasis1 13" xfId="112"/>
    <cellStyle name="Énfasis1 14" xfId="113"/>
    <cellStyle name="Énfasis1 15" xfId="114"/>
    <cellStyle name="Énfasis1 16" xfId="115"/>
    <cellStyle name="Énfasis1 17" xfId="116"/>
    <cellStyle name="Énfasis1 18" xfId="117"/>
    <cellStyle name="Énfasis1 19" xfId="118"/>
    <cellStyle name="Énfasis1 2" xfId="119"/>
    <cellStyle name="Énfasis1 3" xfId="120"/>
    <cellStyle name="Énfasis1 4" xfId="121"/>
    <cellStyle name="Énfasis1 5" xfId="122"/>
    <cellStyle name="Énfasis1 6" xfId="123"/>
    <cellStyle name="Énfasis1 7" xfId="124"/>
    <cellStyle name="Énfasis1 8" xfId="125"/>
    <cellStyle name="Énfasis1 9" xfId="126"/>
    <cellStyle name="Énfasis2 - 20%" xfId="127"/>
    <cellStyle name="Énfasis2 - 40%" xfId="128"/>
    <cellStyle name="Énfasis2 - 60%" xfId="129"/>
    <cellStyle name="Énfasis2 10" xfId="130"/>
    <cellStyle name="Énfasis2 11" xfId="131"/>
    <cellStyle name="Énfasis2 12" xfId="132"/>
    <cellStyle name="Énfasis2 13" xfId="133"/>
    <cellStyle name="Énfasis2 14" xfId="134"/>
    <cellStyle name="Énfasis2 15" xfId="135"/>
    <cellStyle name="Énfasis2 16" xfId="136"/>
    <cellStyle name="Énfasis2 17" xfId="137"/>
    <cellStyle name="Énfasis2 18" xfId="138"/>
    <cellStyle name="Énfasis2 19" xfId="139"/>
    <cellStyle name="Énfasis2 2" xfId="140"/>
    <cellStyle name="Énfasis2 3" xfId="141"/>
    <cellStyle name="Énfasis2 4" xfId="142"/>
    <cellStyle name="Énfasis2 5" xfId="143"/>
    <cellStyle name="Énfasis2 6" xfId="144"/>
    <cellStyle name="Énfasis2 7" xfId="145"/>
    <cellStyle name="Énfasis2 8" xfId="146"/>
    <cellStyle name="Énfasis2 9" xfId="147"/>
    <cellStyle name="Énfasis3 - 20%" xfId="148"/>
    <cellStyle name="Énfasis3 - 40%" xfId="149"/>
    <cellStyle name="Énfasis3 - 60%" xfId="150"/>
    <cellStyle name="Énfasis3 10" xfId="151"/>
    <cellStyle name="Énfasis3 11" xfId="152"/>
    <cellStyle name="Énfasis3 12" xfId="153"/>
    <cellStyle name="Énfasis3 13" xfId="154"/>
    <cellStyle name="Énfasis3 14" xfId="155"/>
    <cellStyle name="Énfasis3 15" xfId="156"/>
    <cellStyle name="Énfasis3 16" xfId="157"/>
    <cellStyle name="Énfasis3 17" xfId="158"/>
    <cellStyle name="Énfasis3 18" xfId="159"/>
    <cellStyle name="Énfasis3 19" xfId="160"/>
    <cellStyle name="Énfasis3 2" xfId="161"/>
    <cellStyle name="Énfasis3 3" xfId="162"/>
    <cellStyle name="Énfasis3 4" xfId="163"/>
    <cellStyle name="Énfasis3 5" xfId="164"/>
    <cellStyle name="Énfasis3 6" xfId="165"/>
    <cellStyle name="Énfasis3 7" xfId="166"/>
    <cellStyle name="Énfasis3 8" xfId="167"/>
    <cellStyle name="Énfasis3 9" xfId="168"/>
    <cellStyle name="Énfasis4 - 20%" xfId="169"/>
    <cellStyle name="Énfasis4 - 40%" xfId="170"/>
    <cellStyle name="Énfasis4 - 60%" xfId="171"/>
    <cellStyle name="Énfasis4 10" xfId="172"/>
    <cellStyle name="Énfasis4 11" xfId="173"/>
    <cellStyle name="Énfasis4 12" xfId="174"/>
    <cellStyle name="Énfasis4 13" xfId="175"/>
    <cellStyle name="Énfasis4 14" xfId="176"/>
    <cellStyle name="Énfasis4 15" xfId="177"/>
    <cellStyle name="Énfasis4 16" xfId="178"/>
    <cellStyle name="Énfasis4 17" xfId="179"/>
    <cellStyle name="Énfasis4 18" xfId="180"/>
    <cellStyle name="Énfasis4 19" xfId="181"/>
    <cellStyle name="Énfasis4 2" xfId="182"/>
    <cellStyle name="Énfasis4 3" xfId="183"/>
    <cellStyle name="Énfasis4 4" xfId="184"/>
    <cellStyle name="Énfasis4 5" xfId="185"/>
    <cellStyle name="Énfasis4 6" xfId="186"/>
    <cellStyle name="Énfasis4 7" xfId="187"/>
    <cellStyle name="Énfasis4 8" xfId="188"/>
    <cellStyle name="Énfasis4 9" xfId="189"/>
    <cellStyle name="Énfasis5 - 20%" xfId="190"/>
    <cellStyle name="Énfasis5 - 40%" xfId="191"/>
    <cellStyle name="Énfasis5 - 60%" xfId="192"/>
    <cellStyle name="Énfasis5 10" xfId="193"/>
    <cellStyle name="Énfasis5 11" xfId="194"/>
    <cellStyle name="Énfasis5 12" xfId="195"/>
    <cellStyle name="Énfasis5 13" xfId="196"/>
    <cellStyle name="Énfasis5 14" xfId="197"/>
    <cellStyle name="Énfasis5 15" xfId="198"/>
    <cellStyle name="Énfasis5 16" xfId="199"/>
    <cellStyle name="Énfasis5 17" xfId="200"/>
    <cellStyle name="Énfasis5 18" xfId="201"/>
    <cellStyle name="Énfasis5 19" xfId="202"/>
    <cellStyle name="Énfasis5 2" xfId="203"/>
    <cellStyle name="Énfasis5 3" xfId="204"/>
    <cellStyle name="Énfasis5 4" xfId="205"/>
    <cellStyle name="Énfasis5 5" xfId="206"/>
    <cellStyle name="Énfasis5 6" xfId="207"/>
    <cellStyle name="Énfasis5 7" xfId="208"/>
    <cellStyle name="Énfasis5 8" xfId="209"/>
    <cellStyle name="Énfasis5 9" xfId="210"/>
    <cellStyle name="Énfasis6 - 20%" xfId="211"/>
    <cellStyle name="Énfasis6 - 40%" xfId="212"/>
    <cellStyle name="Énfasis6 - 60%" xfId="213"/>
    <cellStyle name="Énfasis6 10" xfId="214"/>
    <cellStyle name="Énfasis6 11" xfId="215"/>
    <cellStyle name="Énfasis6 12" xfId="216"/>
    <cellStyle name="Énfasis6 13" xfId="217"/>
    <cellStyle name="Énfasis6 14" xfId="218"/>
    <cellStyle name="Énfasis6 15" xfId="219"/>
    <cellStyle name="Énfasis6 16" xfId="220"/>
    <cellStyle name="Énfasis6 17" xfId="221"/>
    <cellStyle name="Énfasis6 18" xfId="222"/>
    <cellStyle name="Énfasis6 19" xfId="223"/>
    <cellStyle name="Énfasis6 2" xfId="224"/>
    <cellStyle name="Énfasis6 3" xfId="225"/>
    <cellStyle name="Énfasis6 4" xfId="226"/>
    <cellStyle name="Énfasis6 5" xfId="227"/>
    <cellStyle name="Énfasis6 6" xfId="228"/>
    <cellStyle name="Énfasis6 7" xfId="229"/>
    <cellStyle name="Énfasis6 8" xfId="230"/>
    <cellStyle name="Énfasis6 9" xfId="231"/>
    <cellStyle name="ENTERO" xfId="232"/>
    <cellStyle name="Entrada 2" xfId="233"/>
    <cellStyle name="Entrada 3" xfId="234"/>
    <cellStyle name="Estilo 1" xfId="235"/>
    <cellStyle name="Euro" xfId="1"/>
    <cellStyle name="Euro 2" xfId="236"/>
    <cellStyle name="Euro 2 2" xfId="237"/>
    <cellStyle name="Euro 3" xfId="238"/>
    <cellStyle name="Euro_Libro1" xfId="239"/>
    <cellStyle name="Explanatory Text" xfId="240"/>
    <cellStyle name="F2" xfId="241"/>
    <cellStyle name="F3" xfId="242"/>
    <cellStyle name="F4" xfId="243"/>
    <cellStyle name="F5" xfId="244"/>
    <cellStyle name="F6" xfId="245"/>
    <cellStyle name="F7" xfId="246"/>
    <cellStyle name="F8" xfId="247"/>
    <cellStyle name="Fixed" xfId="248"/>
    <cellStyle name="Good" xfId="249"/>
    <cellStyle name="GRADOSMINSEG" xfId="250"/>
    <cellStyle name="Heading 1" xfId="251"/>
    <cellStyle name="Heading 2" xfId="252"/>
    <cellStyle name="Heading 3" xfId="253"/>
    <cellStyle name="Heading 4" xfId="254"/>
    <cellStyle name="Heading1" xfId="255"/>
    <cellStyle name="Heading2" xfId="256"/>
    <cellStyle name="Hipervínculo 2" xfId="257"/>
    <cellStyle name="Incorrecto 2" xfId="258"/>
    <cellStyle name="Incorrecto 3" xfId="259"/>
    <cellStyle name="Input" xfId="260"/>
    <cellStyle name="Linked Cell" xfId="261"/>
    <cellStyle name="MILE DE MILLONES" xfId="262"/>
    <cellStyle name="MILES" xfId="263"/>
    <cellStyle name="Millares" xfId="2" builtinId="3"/>
    <cellStyle name="Millares [0]" xfId="3" builtinId="6"/>
    <cellStyle name="Millares [0] 2" xfId="264"/>
    <cellStyle name="Millares [0] 2 10" xfId="265"/>
    <cellStyle name="Millares [0] 2 2" xfId="266"/>
    <cellStyle name="Millares [0] 2 3" xfId="267"/>
    <cellStyle name="Millares [0] 2 4" xfId="268"/>
    <cellStyle name="Millares [0] 2 5" xfId="269"/>
    <cellStyle name="Millares [0] 2 6" xfId="270"/>
    <cellStyle name="Millares [0] 2 7" xfId="271"/>
    <cellStyle name="Millares [0] 2 8" xfId="272"/>
    <cellStyle name="Millares [0] 2 9" xfId="273"/>
    <cellStyle name="Millares [0] 3" xfId="274"/>
    <cellStyle name="Millares [0] 3 10" xfId="275"/>
    <cellStyle name="Millares [0] 3 2" xfId="276"/>
    <cellStyle name="Millares [0] 3 3" xfId="277"/>
    <cellStyle name="Millares [0] 3 4" xfId="278"/>
    <cellStyle name="Millares [0] 3 5" xfId="279"/>
    <cellStyle name="Millares [0] 3 6" xfId="280"/>
    <cellStyle name="Millares [0] 3 7" xfId="281"/>
    <cellStyle name="Millares [0] 3 8" xfId="282"/>
    <cellStyle name="Millares [0] 3 9" xfId="283"/>
    <cellStyle name="Millares [0] 4" xfId="284"/>
    <cellStyle name="Millares [0] 4 10" xfId="285"/>
    <cellStyle name="Millares [0] 4 2" xfId="286"/>
    <cellStyle name="Millares [0] 4 3" xfId="287"/>
    <cellStyle name="Millares [0] 4 4" xfId="288"/>
    <cellStyle name="Millares [0] 4 5" xfId="289"/>
    <cellStyle name="Millares [0] 4 6" xfId="290"/>
    <cellStyle name="Millares [0] 4 7" xfId="291"/>
    <cellStyle name="Millares [0] 4 8" xfId="292"/>
    <cellStyle name="Millares [0] 4 9" xfId="293"/>
    <cellStyle name="Millares [0] 5" xfId="294"/>
    <cellStyle name="Millares [0] 5 2" xfId="295"/>
    <cellStyle name="Millares [0]_RESUMEN-EVALUACION TECNICA-SED-PMC-SPF-30-2003" xfId="4"/>
    <cellStyle name="Millares 10" xfId="296"/>
    <cellStyle name="Millares 10 2" xfId="297"/>
    <cellStyle name="Millares 10 2 2" xfId="298"/>
    <cellStyle name="Millares 10 3" xfId="299"/>
    <cellStyle name="Millares 10 3 2" xfId="300"/>
    <cellStyle name="Millares 10 4" xfId="301"/>
    <cellStyle name="Millares 10 4 2" xfId="302"/>
    <cellStyle name="Millares 10 5" xfId="303"/>
    <cellStyle name="Millares 10 6" xfId="304"/>
    <cellStyle name="Millares 11" xfId="305"/>
    <cellStyle name="Millares 12" xfId="306"/>
    <cellStyle name="Millares 13" xfId="307"/>
    <cellStyle name="Millares 14" xfId="308"/>
    <cellStyle name="Millares 15" xfId="309"/>
    <cellStyle name="Millares 16" xfId="310"/>
    <cellStyle name="Millares 17" xfId="311"/>
    <cellStyle name="Millares 18" xfId="312"/>
    <cellStyle name="Millares 19" xfId="313"/>
    <cellStyle name="Millares 2" xfId="5"/>
    <cellStyle name="Millares 2 10" xfId="314"/>
    <cellStyle name="Millares 2 11" xfId="315"/>
    <cellStyle name="Millares 2 12" xfId="316"/>
    <cellStyle name="Millares 2 2" xfId="317"/>
    <cellStyle name="Millares 2 2 2" xfId="318"/>
    <cellStyle name="Millares 2 3" xfId="319"/>
    <cellStyle name="Millares 2 3 2" xfId="320"/>
    <cellStyle name="Millares 2 4" xfId="321"/>
    <cellStyle name="Millares 2 5" xfId="322"/>
    <cellStyle name="Millares 2 6" xfId="323"/>
    <cellStyle name="Millares 2 7" xfId="324"/>
    <cellStyle name="Millares 2 8" xfId="325"/>
    <cellStyle name="Millares 2 9" xfId="326"/>
    <cellStyle name="Millares 2_Libro1" xfId="327"/>
    <cellStyle name="Millares 20" xfId="328"/>
    <cellStyle name="Millares 21" xfId="329"/>
    <cellStyle name="Millares 22" xfId="330"/>
    <cellStyle name="Millares 23" xfId="331"/>
    <cellStyle name="Millares 24" xfId="332"/>
    <cellStyle name="Millares 25" xfId="333"/>
    <cellStyle name="Millares 26" xfId="334"/>
    <cellStyle name="Millares 27" xfId="335"/>
    <cellStyle name="Millares 28" xfId="336"/>
    <cellStyle name="Millares 29" xfId="337"/>
    <cellStyle name="Millares 3" xfId="338"/>
    <cellStyle name="Millares 3 10" xfId="339"/>
    <cellStyle name="Millares 3 2" xfId="340"/>
    <cellStyle name="Millares 3 3" xfId="341"/>
    <cellStyle name="Millares 3 4" xfId="342"/>
    <cellStyle name="Millares 3 5" xfId="343"/>
    <cellStyle name="Millares 3 6" xfId="344"/>
    <cellStyle name="Millares 3 7" xfId="345"/>
    <cellStyle name="Millares 3 8" xfId="346"/>
    <cellStyle name="Millares 3 9" xfId="347"/>
    <cellStyle name="Millares 3_6._Presupuesto General Señalización" xfId="348"/>
    <cellStyle name="Millares 30" xfId="349"/>
    <cellStyle name="Millares 31" xfId="350"/>
    <cellStyle name="Millares 32" xfId="351"/>
    <cellStyle name="Millares 33" xfId="352"/>
    <cellStyle name="Millares 34" xfId="353"/>
    <cellStyle name="Millares 35" xfId="354"/>
    <cellStyle name="Millares 36" xfId="355"/>
    <cellStyle name="Millares 37" xfId="356"/>
    <cellStyle name="Millares 38" xfId="357"/>
    <cellStyle name="Millares 39" xfId="358"/>
    <cellStyle name="Millares 4" xfId="359"/>
    <cellStyle name="Millares 4 2" xfId="360"/>
    <cellStyle name="Millares 40" xfId="361"/>
    <cellStyle name="Millares 41" xfId="362"/>
    <cellStyle name="Millares 42" xfId="363"/>
    <cellStyle name="Millares 43" xfId="364"/>
    <cellStyle name="Millares 44" xfId="365"/>
    <cellStyle name="Millares 45" xfId="366"/>
    <cellStyle name="Millares 46" xfId="367"/>
    <cellStyle name="Millares 47" xfId="368"/>
    <cellStyle name="Millares 48" xfId="369"/>
    <cellStyle name="Millares 49" xfId="370"/>
    <cellStyle name="Millares 5" xfId="371"/>
    <cellStyle name="Millares 5 2" xfId="372"/>
    <cellStyle name="Millares 5 2 2" xfId="373"/>
    <cellStyle name="Millares 5 3" xfId="374"/>
    <cellStyle name="Millares 50" xfId="375"/>
    <cellStyle name="Millares 51" xfId="376"/>
    <cellStyle name="Millares 52" xfId="377"/>
    <cellStyle name="Millares 53" xfId="378"/>
    <cellStyle name="Millares 54" xfId="379"/>
    <cellStyle name="Millares 55" xfId="380"/>
    <cellStyle name="Millares 56" xfId="381"/>
    <cellStyle name="Millares 57" xfId="382"/>
    <cellStyle name="Millares 58" xfId="383"/>
    <cellStyle name="Millares 59" xfId="384"/>
    <cellStyle name="Millares 6" xfId="385"/>
    <cellStyle name="Millares 6 2" xfId="386"/>
    <cellStyle name="Millares 6 2 2" xfId="387"/>
    <cellStyle name="Millares 6 3" xfId="388"/>
    <cellStyle name="Millares 60" xfId="389"/>
    <cellStyle name="Millares 61" xfId="390"/>
    <cellStyle name="Millares 62" xfId="391"/>
    <cellStyle name="Millares 63" xfId="392"/>
    <cellStyle name="Millares 64" xfId="393"/>
    <cellStyle name="Millares 65" xfId="394"/>
    <cellStyle name="Millares 66" xfId="395"/>
    <cellStyle name="Millares 67" xfId="396"/>
    <cellStyle name="Millares 68" xfId="397"/>
    <cellStyle name="Millares 69" xfId="398"/>
    <cellStyle name="Millares 7" xfId="399"/>
    <cellStyle name="Millares 7 2" xfId="400"/>
    <cellStyle name="Millares 7 2 2" xfId="401"/>
    <cellStyle name="Millares 7 3" xfId="402"/>
    <cellStyle name="Millares 70" xfId="403"/>
    <cellStyle name="Millares 71" xfId="404"/>
    <cellStyle name="Millares 72" xfId="405"/>
    <cellStyle name="Millares 73" xfId="406"/>
    <cellStyle name="Millares 74" xfId="407"/>
    <cellStyle name="Millares 75" xfId="408"/>
    <cellStyle name="Millares 76" xfId="409"/>
    <cellStyle name="Millares 77" xfId="410"/>
    <cellStyle name="Millares 78" xfId="411"/>
    <cellStyle name="Millares 79" xfId="412"/>
    <cellStyle name="Millares 8" xfId="413"/>
    <cellStyle name="Millares 8 2" xfId="414"/>
    <cellStyle name="Millares 8 2 2" xfId="415"/>
    <cellStyle name="Millares 8 3" xfId="416"/>
    <cellStyle name="Millares 8 3 2" xfId="417"/>
    <cellStyle name="Millares 8 4" xfId="418"/>
    <cellStyle name="Millares 8 4 2" xfId="419"/>
    <cellStyle name="Millares 8 5" xfId="420"/>
    <cellStyle name="Millares 8 5 2" xfId="421"/>
    <cellStyle name="Millares 8 6" xfId="422"/>
    <cellStyle name="Millares 8 7" xfId="423"/>
    <cellStyle name="Millares 80" xfId="424"/>
    <cellStyle name="Millares 81" xfId="425"/>
    <cellStyle name="Millares 82" xfId="426"/>
    <cellStyle name="Millares 9" xfId="427"/>
    <cellStyle name="Millares 9 2" xfId="428"/>
    <cellStyle name="Millares 9 2 2" xfId="429"/>
    <cellStyle name="Millares 9 3" xfId="430"/>
    <cellStyle name="MILLONES" xfId="431"/>
    <cellStyle name="Moneda" xfId="6" builtinId="4"/>
    <cellStyle name="Moneda [00]" xfId="432"/>
    <cellStyle name="Moneda [2]" xfId="433"/>
    <cellStyle name="Moneda 12" xfId="434"/>
    <cellStyle name="Moneda 2" xfId="435"/>
    <cellStyle name="Moneda 2 10" xfId="436"/>
    <cellStyle name="Moneda 2 11" xfId="437"/>
    <cellStyle name="Moneda 2 2" xfId="438"/>
    <cellStyle name="Moneda 2 2 2" xfId="439"/>
    <cellStyle name="Moneda 2 2 2 2" xfId="440"/>
    <cellStyle name="Moneda 2 2 3" xfId="441"/>
    <cellStyle name="Moneda 2 3" xfId="442"/>
    <cellStyle name="Moneda 2 4" xfId="443"/>
    <cellStyle name="Moneda 2 5" xfId="444"/>
    <cellStyle name="Moneda 2 6" xfId="445"/>
    <cellStyle name="Moneda 2 7" xfId="446"/>
    <cellStyle name="Moneda 2 8" xfId="447"/>
    <cellStyle name="Moneda 2 9" xfId="448"/>
    <cellStyle name="Moneda 3" xfId="449"/>
    <cellStyle name="Moneda 3 10" xfId="450"/>
    <cellStyle name="Moneda 3 11" xfId="451"/>
    <cellStyle name="Moneda 3 2" xfId="452"/>
    <cellStyle name="Moneda 3 2 2" xfId="453"/>
    <cellStyle name="Moneda 3 3" xfId="454"/>
    <cellStyle name="Moneda 3 4" xfId="455"/>
    <cellStyle name="Moneda 3 5" xfId="456"/>
    <cellStyle name="Moneda 3 6" xfId="457"/>
    <cellStyle name="Moneda 3 7" xfId="458"/>
    <cellStyle name="Moneda 3 8" xfId="459"/>
    <cellStyle name="Moneda 3 9" xfId="460"/>
    <cellStyle name="Moneda 3_PO BARBOSA PTO BERRIO 2" xfId="461"/>
    <cellStyle name="Moneda 4" xfId="462"/>
    <cellStyle name="Moneda 4 10" xfId="463"/>
    <cellStyle name="Moneda 4 2" xfId="464"/>
    <cellStyle name="Moneda 4 3" xfId="465"/>
    <cellStyle name="Moneda 4 4" xfId="466"/>
    <cellStyle name="Moneda 4 5" xfId="467"/>
    <cellStyle name="Moneda 4 6" xfId="468"/>
    <cellStyle name="Moneda 4 7" xfId="469"/>
    <cellStyle name="Moneda 4 8" xfId="470"/>
    <cellStyle name="Moneda 4 9" xfId="471"/>
    <cellStyle name="Moneda 5" xfId="472"/>
    <cellStyle name="Moneda 5 10" xfId="473"/>
    <cellStyle name="Moneda 5 2" xfId="474"/>
    <cellStyle name="Moneda 5 3" xfId="475"/>
    <cellStyle name="Moneda 5 4" xfId="476"/>
    <cellStyle name="Moneda 5 5" xfId="477"/>
    <cellStyle name="Moneda 5 6" xfId="478"/>
    <cellStyle name="Moneda 5 7" xfId="479"/>
    <cellStyle name="Moneda 5 8" xfId="480"/>
    <cellStyle name="Moneda 5 9" xfId="481"/>
    <cellStyle name="Moneda 6" xfId="482"/>
    <cellStyle name="Neutral 2" xfId="483"/>
    <cellStyle name="Neutral 3" xfId="484"/>
    <cellStyle name="No. punto" xfId="485"/>
    <cellStyle name="Normal" xfId="0" builtinId="0"/>
    <cellStyle name="Normal 10" xfId="10"/>
    <cellStyle name="Normal 2" xfId="486"/>
    <cellStyle name="Normal 2 10" xfId="487"/>
    <cellStyle name="Normal 2 10 2" xfId="488"/>
    <cellStyle name="Normal 2 10 3" xfId="489"/>
    <cellStyle name="Normal 2 10_Estructura APU 2012 ANTG3f" xfId="490"/>
    <cellStyle name="Normal 2 2" xfId="9"/>
    <cellStyle name="Normal 2 2 2" xfId="491"/>
    <cellStyle name="Normal 2 3" xfId="492"/>
    <cellStyle name="Normal 2 3 2" xfId="493"/>
    <cellStyle name="Normal 2 4" xfId="494"/>
    <cellStyle name="Normal 2 5" xfId="495"/>
    <cellStyle name="Normal 2 6" xfId="496"/>
    <cellStyle name="Normal 2 7" xfId="497"/>
    <cellStyle name="Normal 2 8" xfId="498"/>
    <cellStyle name="Normal 2 9" xfId="499"/>
    <cellStyle name="Normal 2_APU 200 - 320 BORRADOR" xfId="500"/>
    <cellStyle name="Normal 3" xfId="501"/>
    <cellStyle name="Normal 3 10" xfId="502"/>
    <cellStyle name="Normal 3 2" xfId="503"/>
    <cellStyle name="Normal 3 2 2" xfId="504"/>
    <cellStyle name="Normal 3 2 2 2" xfId="505"/>
    <cellStyle name="Normal 3 2 2_Estructura APU 2012 ANT GRUPO 1f" xfId="506"/>
    <cellStyle name="Normal 3 2 3" xfId="507"/>
    <cellStyle name="Normal 3 2_Estructura APU 2012 ANT GRUPO 1f" xfId="508"/>
    <cellStyle name="Normal 3 3" xfId="509"/>
    <cellStyle name="Normal 3 4" xfId="510"/>
    <cellStyle name="Normal 3 5" xfId="511"/>
    <cellStyle name="Normal 3 6" xfId="512"/>
    <cellStyle name="Normal 3 7" xfId="513"/>
    <cellStyle name="Normal 3 8" xfId="514"/>
    <cellStyle name="Normal 3 9" xfId="515"/>
    <cellStyle name="Normal 3_Estructura APU 2012 ANT - concertada Grupo 6" xfId="516"/>
    <cellStyle name="Normal 4" xfId="7"/>
    <cellStyle name="Normal 4 2" xfId="517"/>
    <cellStyle name="Normal 4_Estructura APU 2012 ANTG3f" xfId="518"/>
    <cellStyle name="Normal 5" xfId="519"/>
    <cellStyle name="Normal 5 2" xfId="520"/>
    <cellStyle name="Normal 5 2 2" xfId="521"/>
    <cellStyle name="Normal 5 3" xfId="522"/>
    <cellStyle name="Normal 6" xfId="523"/>
    <cellStyle name="Normal 7" xfId="524"/>
    <cellStyle name="Normal 8" xfId="525"/>
    <cellStyle name="Normal 9" xfId="526"/>
    <cellStyle name="Notas 2" xfId="527"/>
    <cellStyle name="Notas 3" xfId="528"/>
    <cellStyle name="Note" xfId="529"/>
    <cellStyle name="Output" xfId="530"/>
    <cellStyle name="Percen - Modelo3" xfId="531"/>
    <cellStyle name="Percent" xfId="532"/>
    <cellStyle name="Porcentaje 2" xfId="533"/>
    <cellStyle name="Porcentaje 3" xfId="534"/>
    <cellStyle name="Porcentaje 4" xfId="535"/>
    <cellStyle name="Porcentaje 5" xfId="11"/>
    <cellStyle name="Porcentual" xfId="8" builtinId="5"/>
    <cellStyle name="Porcentual 2" xfId="536"/>
    <cellStyle name="Porcentual 2 10" xfId="537"/>
    <cellStyle name="Porcentual 2 10 2" xfId="538"/>
    <cellStyle name="Porcentual 2 2" xfId="539"/>
    <cellStyle name="Porcentual 2 2 2" xfId="540"/>
    <cellStyle name="Porcentual 2 2 2 2" xfId="541"/>
    <cellStyle name="Porcentual 2 2 3" xfId="542"/>
    <cellStyle name="Porcentual 2 3" xfId="543"/>
    <cellStyle name="Porcentual 2 4" xfId="544"/>
    <cellStyle name="Porcentual 2 5" xfId="545"/>
    <cellStyle name="Porcentual 2 6" xfId="546"/>
    <cellStyle name="Porcentual 2 7" xfId="547"/>
    <cellStyle name="Porcentual 2 8" xfId="548"/>
    <cellStyle name="Porcentual 2 9" xfId="549"/>
    <cellStyle name="Porcentual 3" xfId="550"/>
    <cellStyle name="Porcentual 3 10" xfId="551"/>
    <cellStyle name="Porcentual 3 2" xfId="552"/>
    <cellStyle name="Porcentual 3 3" xfId="553"/>
    <cellStyle name="Porcentual 3 4" xfId="554"/>
    <cellStyle name="Porcentual 3 5" xfId="555"/>
    <cellStyle name="Porcentual 3 6" xfId="556"/>
    <cellStyle name="Porcentual 3 7" xfId="557"/>
    <cellStyle name="Porcentual 3 8" xfId="558"/>
    <cellStyle name="Porcentual 3 9" xfId="559"/>
    <cellStyle name="Porcentual 4" xfId="560"/>
    <cellStyle name="Porcentual 4 10" xfId="561"/>
    <cellStyle name="Porcentual 4 2" xfId="562"/>
    <cellStyle name="Porcentual 4 2 2" xfId="563"/>
    <cellStyle name="Porcentual 4 3" xfId="564"/>
    <cellStyle name="Porcentual 4 4" xfId="565"/>
    <cellStyle name="Porcentual 4 5" xfId="566"/>
    <cellStyle name="Porcentual 4 6" xfId="567"/>
    <cellStyle name="Porcentual 4 7" xfId="568"/>
    <cellStyle name="Porcentual 4 8" xfId="569"/>
    <cellStyle name="Porcentual 4 9" xfId="570"/>
    <cellStyle name="Porcentual 5" xfId="571"/>
    <cellStyle name="Porcentual 5 2" xfId="572"/>
    <cellStyle name="Porcentual 6" xfId="573"/>
    <cellStyle name="Porcentual 7" xfId="574"/>
    <cellStyle name="Salida 2" xfId="575"/>
    <cellStyle name="Salida 3" xfId="576"/>
    <cellStyle name="Texto de advertencia 2" xfId="577"/>
    <cellStyle name="Texto de advertencia 3" xfId="578"/>
    <cellStyle name="Texto explicativo 2" xfId="579"/>
    <cellStyle name="Texto explicativo 3" xfId="580"/>
    <cellStyle name="Title" xfId="581"/>
    <cellStyle name="TITULO" xfId="582"/>
    <cellStyle name="Título 1 2" xfId="583"/>
    <cellStyle name="Título 1 3" xfId="584"/>
    <cellStyle name="Título 2 2" xfId="585"/>
    <cellStyle name="Título 2 3" xfId="586"/>
    <cellStyle name="Título 3 2" xfId="587"/>
    <cellStyle name="Título 3 3" xfId="588"/>
    <cellStyle name="Título 4" xfId="589"/>
    <cellStyle name="Título 5" xfId="590"/>
    <cellStyle name="Título de hoja" xfId="591"/>
    <cellStyle name="Total 2" xfId="592"/>
    <cellStyle name="Total 3" xfId="593"/>
    <cellStyle name="Warning Text" xfId="59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1187450</xdr:colOff>
      <xdr:row>1</xdr:row>
      <xdr:rowOff>139700</xdr:rowOff>
    </xdr:from>
    <xdr:to>
      <xdr:col>2</xdr:col>
      <xdr:colOff>2695575</xdr:colOff>
      <xdr:row>2</xdr:row>
      <xdr:rowOff>330200</xdr:rowOff>
    </xdr:to>
    <xdr:pic>
      <xdr:nvPicPr>
        <xdr:cNvPr id="1816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1075" y="298450"/>
          <a:ext cx="1508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4095750</xdr:colOff>
      <xdr:row>1</xdr:row>
      <xdr:rowOff>142875</xdr:rowOff>
    </xdr:from>
    <xdr:to>
      <xdr:col>4</xdr:col>
      <xdr:colOff>6734175</xdr:colOff>
      <xdr:row>2</xdr:row>
      <xdr:rowOff>285750</xdr:rowOff>
    </xdr:to>
    <xdr:pic>
      <xdr:nvPicPr>
        <xdr:cNvPr id="181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73175" y="304800"/>
          <a:ext cx="26384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171450</xdr:rowOff>
    </xdr:from>
    <xdr:to>
      <xdr:col>2</xdr:col>
      <xdr:colOff>790575</xdr:colOff>
      <xdr:row>3</xdr:row>
      <xdr:rowOff>171450</xdr:rowOff>
    </xdr:to>
    <xdr:pic>
      <xdr:nvPicPr>
        <xdr:cNvPr id="2813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314325"/>
          <a:ext cx="1381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1076325</xdr:colOff>
      <xdr:row>1</xdr:row>
      <xdr:rowOff>142875</xdr:rowOff>
    </xdr:from>
    <xdr:to>
      <xdr:col>4</xdr:col>
      <xdr:colOff>3714750</xdr:colOff>
      <xdr:row>3</xdr:row>
      <xdr:rowOff>180975</xdr:rowOff>
    </xdr:to>
    <xdr:pic>
      <xdr:nvPicPr>
        <xdr:cNvPr id="281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2400" y="285750"/>
          <a:ext cx="26384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114300</xdr:rowOff>
    </xdr:from>
    <xdr:to>
      <xdr:col>2</xdr:col>
      <xdr:colOff>714375</xdr:colOff>
      <xdr:row>3</xdr:row>
      <xdr:rowOff>123825</xdr:rowOff>
    </xdr:to>
    <xdr:pic>
      <xdr:nvPicPr>
        <xdr:cNvPr id="4843" name="4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190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1</xdr:row>
      <xdr:rowOff>133350</xdr:rowOff>
    </xdr:from>
    <xdr:to>
      <xdr:col>5</xdr:col>
      <xdr:colOff>2619375</xdr:colOff>
      <xdr:row>3</xdr:row>
      <xdr:rowOff>57150</xdr:rowOff>
    </xdr:to>
    <xdr:pic>
      <xdr:nvPicPr>
        <xdr:cNvPr id="484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0950" y="23812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1</xdr:col>
      <xdr:colOff>1476375</xdr:colOff>
      <xdr:row>2</xdr:row>
      <xdr:rowOff>276225</xdr:rowOff>
    </xdr:to>
    <xdr:pic>
      <xdr:nvPicPr>
        <xdr:cNvPr id="60674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</xdr:row>
      <xdr:rowOff>76200</xdr:rowOff>
    </xdr:from>
    <xdr:to>
      <xdr:col>4</xdr:col>
      <xdr:colOff>2409825</xdr:colOff>
      <xdr:row>2</xdr:row>
      <xdr:rowOff>180975</xdr:rowOff>
    </xdr:to>
    <xdr:pic>
      <xdr:nvPicPr>
        <xdr:cNvPr id="6067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180975"/>
          <a:ext cx="2009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161925</xdr:rowOff>
    </xdr:from>
    <xdr:to>
      <xdr:col>1</xdr:col>
      <xdr:colOff>2200275</xdr:colOff>
      <xdr:row>3</xdr:row>
      <xdr:rowOff>200025</xdr:rowOff>
    </xdr:to>
    <xdr:pic>
      <xdr:nvPicPr>
        <xdr:cNvPr id="26146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1475"/>
          <a:ext cx="1828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2343150</xdr:colOff>
      <xdr:row>1</xdr:row>
      <xdr:rowOff>180975</xdr:rowOff>
    </xdr:from>
    <xdr:to>
      <xdr:col>5</xdr:col>
      <xdr:colOff>2114550</xdr:colOff>
      <xdr:row>3</xdr:row>
      <xdr:rowOff>57150</xdr:rowOff>
    </xdr:to>
    <xdr:pic>
      <xdr:nvPicPr>
        <xdr:cNvPr id="2614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63725" y="390525"/>
          <a:ext cx="24860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137160</xdr:rowOff>
    </xdr:from>
    <xdr:to>
      <xdr:col>1</xdr:col>
      <xdr:colOff>2057400</xdr:colOff>
      <xdr:row>3</xdr:row>
      <xdr:rowOff>182880</xdr:rowOff>
    </xdr:to>
    <xdr:pic>
      <xdr:nvPicPr>
        <xdr:cNvPr id="2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42900"/>
          <a:ext cx="18821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2148840</xdr:colOff>
      <xdr:row>1</xdr:row>
      <xdr:rowOff>182880</xdr:rowOff>
    </xdr:from>
    <xdr:to>
      <xdr:col>7</xdr:col>
      <xdr:colOff>708660</xdr:colOff>
      <xdr:row>3</xdr:row>
      <xdr:rowOff>114300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2360" y="388620"/>
          <a:ext cx="28117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164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164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6873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687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2</xdr:col>
      <xdr:colOff>819150</xdr:colOff>
      <xdr:row>2</xdr:row>
      <xdr:rowOff>295275</xdr:rowOff>
    </xdr:to>
    <xdr:pic>
      <xdr:nvPicPr>
        <xdr:cNvPr id="8194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1</xdr:row>
      <xdr:rowOff>76200</xdr:rowOff>
    </xdr:from>
    <xdr:to>
      <xdr:col>4</xdr:col>
      <xdr:colOff>2438400</xdr:colOff>
      <xdr:row>2</xdr:row>
      <xdr:rowOff>114300</xdr:rowOff>
    </xdr:to>
    <xdr:pic>
      <xdr:nvPicPr>
        <xdr:cNvPr id="8195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15200" y="22860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4</xdr:col>
      <xdr:colOff>971550</xdr:colOff>
      <xdr:row>3</xdr:row>
      <xdr:rowOff>133350</xdr:rowOff>
    </xdr:to>
    <xdr:pic>
      <xdr:nvPicPr>
        <xdr:cNvPr id="14044" name="2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85750"/>
          <a:ext cx="1885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1219200</xdr:colOff>
      <xdr:row>1</xdr:row>
      <xdr:rowOff>152400</xdr:rowOff>
    </xdr:from>
    <xdr:to>
      <xdr:col>13</xdr:col>
      <xdr:colOff>2333625</xdr:colOff>
      <xdr:row>2</xdr:row>
      <xdr:rowOff>304800</xdr:rowOff>
    </xdr:to>
    <xdr:pic>
      <xdr:nvPicPr>
        <xdr:cNvPr id="1404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00" y="314325"/>
          <a:ext cx="2400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819150</xdr:colOff>
      <xdr:row>2</xdr:row>
      <xdr:rowOff>247650</xdr:rowOff>
    </xdr:to>
    <xdr:pic>
      <xdr:nvPicPr>
        <xdr:cNvPr id="6774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90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803910</xdr:colOff>
      <xdr:row>1</xdr:row>
      <xdr:rowOff>34290</xdr:rowOff>
    </xdr:from>
    <xdr:to>
      <xdr:col>6</xdr:col>
      <xdr:colOff>1158240</xdr:colOff>
      <xdr:row>2</xdr:row>
      <xdr:rowOff>72390</xdr:rowOff>
    </xdr:to>
    <xdr:pic>
      <xdr:nvPicPr>
        <xdr:cNvPr id="6775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9270" y="186690"/>
          <a:ext cx="190881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466725</xdr:colOff>
      <xdr:row>2</xdr:row>
      <xdr:rowOff>152400</xdr:rowOff>
    </xdr:to>
    <xdr:pic>
      <xdr:nvPicPr>
        <xdr:cNvPr id="71787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1334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1</xdr:row>
      <xdr:rowOff>57150</xdr:rowOff>
    </xdr:from>
    <xdr:to>
      <xdr:col>4</xdr:col>
      <xdr:colOff>2114550</xdr:colOff>
      <xdr:row>2</xdr:row>
      <xdr:rowOff>95250</xdr:rowOff>
    </xdr:to>
    <xdr:pic>
      <xdr:nvPicPr>
        <xdr:cNvPr id="7178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95950" y="209550"/>
          <a:ext cx="18573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571500</xdr:colOff>
      <xdr:row>2</xdr:row>
      <xdr:rowOff>180975</xdr:rowOff>
    </xdr:to>
    <xdr:pic>
      <xdr:nvPicPr>
        <xdr:cNvPr id="72809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1609725</xdr:colOff>
      <xdr:row>1</xdr:row>
      <xdr:rowOff>76200</xdr:rowOff>
    </xdr:from>
    <xdr:to>
      <xdr:col>6</xdr:col>
      <xdr:colOff>1638301</xdr:colOff>
      <xdr:row>2</xdr:row>
      <xdr:rowOff>95250</xdr:rowOff>
    </xdr:to>
    <xdr:pic>
      <xdr:nvPicPr>
        <xdr:cNvPr id="7281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228600"/>
          <a:ext cx="17621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2</xdr:col>
      <xdr:colOff>695325</xdr:colOff>
      <xdr:row>2</xdr:row>
      <xdr:rowOff>219075</xdr:rowOff>
    </xdr:to>
    <xdr:pic>
      <xdr:nvPicPr>
        <xdr:cNvPr id="74841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1323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66675</xdr:rowOff>
    </xdr:from>
    <xdr:to>
      <xdr:col>6</xdr:col>
      <xdr:colOff>257175</xdr:colOff>
      <xdr:row>2</xdr:row>
      <xdr:rowOff>123825</xdr:rowOff>
    </xdr:to>
    <xdr:pic>
      <xdr:nvPicPr>
        <xdr:cNvPr id="7484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7850" y="219075"/>
          <a:ext cx="19621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3</xdr:col>
      <xdr:colOff>180975</xdr:colOff>
      <xdr:row>2</xdr:row>
      <xdr:rowOff>219075</xdr:rowOff>
    </xdr:to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370" y="209550"/>
          <a:ext cx="1365885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1266825</xdr:colOff>
      <xdr:row>1</xdr:row>
      <xdr:rowOff>66675</xdr:rowOff>
    </xdr:from>
    <xdr:to>
      <xdr:col>8</xdr:col>
      <xdr:colOff>1590675</xdr:colOff>
      <xdr:row>2</xdr:row>
      <xdr:rowOff>123825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7325" y="219075"/>
          <a:ext cx="2007870" cy="36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71600" cy="476250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71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9775" cy="371475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9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71600" cy="476250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71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9775" cy="371475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9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68425" cy="475192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68425" cy="475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8717" cy="370417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8717" cy="370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71600" cy="476250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71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1266825</xdr:colOff>
      <xdr:row>1</xdr:row>
      <xdr:rowOff>66675</xdr:rowOff>
    </xdr:from>
    <xdr:ext cx="2009775" cy="371475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41745" y="234315"/>
          <a:ext cx="20097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57150</xdr:rowOff>
    </xdr:from>
    <xdr:ext cx="1350645" cy="474345"/>
    <xdr:pic>
      <xdr:nvPicPr>
        <xdr:cNvPr id="2" name="1 Imagen" descr="Descripción: Icfe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5830" y="224790"/>
          <a:ext cx="1350645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361950</xdr:colOff>
      <xdr:row>1</xdr:row>
      <xdr:rowOff>66675</xdr:rowOff>
    </xdr:from>
    <xdr:ext cx="1962150" cy="369570"/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39390" y="234315"/>
          <a:ext cx="1962150" cy="36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OCATORIAS%20PUBLICAS%202013-1\APLICACION\PLIEGO%20DE%20CONDICIONES\EVALUACION\DEFINITIVAS\EVALUACION%20PRELIMINAR%20CF%20LOGISTICA%20-%20CP-004-201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ES\AppData\Local\Microsoft\Windows\Temporary%20Internet%20Files\Content.IE5\95A4F2I9\FORMULARIOS%20EVALUACION%20DISTRIB%20UT%20CF%20Log&#237;st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zquierdo\AppData\Local\Microsoft\Windows\Temporary%20Internet%20Files\Content.Outlook\2WTC32TC\EVALUACION%20CF%20LOGISTICA%20003-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BILITACION"/>
      <sheetName val="OFERTA TECNICA ECONOMICA"/>
      <sheetName val="FINANCIERA"/>
      <sheetName val="ORGANIZACION"/>
      <sheetName val="EXPERIENCIA "/>
      <sheetName val="EXPERIENCIA ICFES"/>
      <sheetName val="EVALUACION TECNICA"/>
      <sheetName val="EVALUACION TECNICA 2"/>
      <sheetName val="EVALUACION TECNICA 3"/>
      <sheetName val="PERSONAL"/>
      <sheetName val="CALIFICACION COBERTURA"/>
      <sheetName val="CALIFICACION CAPACITACION"/>
      <sheetName val="CALIFICACION SISTEMAS"/>
      <sheetName val="CALIFICACION COMUNICACION"/>
      <sheetName val="CALIFICACION CONTROL CALIDAD"/>
      <sheetName val="CALIFICACION ECONOMICA ID"/>
      <sheetName val="APU ID"/>
      <sheetName val="CALIFICACION ECONOMICA SP1"/>
      <sheetName val="APU SP1"/>
      <sheetName val="CALIFICACION ECONOMICA S11A"/>
      <sheetName val="APU S11 A"/>
      <sheetName val="CALIFICACION ECONOMICA SP2"/>
      <sheetName val="APU SP2"/>
      <sheetName val="CALIFICACION ECONOMICA TERCE"/>
      <sheetName val="APU TERCE"/>
      <sheetName val="CALIFICACION ECONOMICA "/>
      <sheetName val="Hoja1"/>
      <sheetName val="Informe de compatibilidad"/>
    </sheetNames>
    <sheetDataSet>
      <sheetData sheetId="0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  <row r="8">
          <cell r="B8" t="str">
            <v>PROPONENTE:  CF LOGÍSTICA S.A.S</v>
          </cell>
          <cell r="E8" t="str">
            <v>PROPUESTA No.3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URIDICOS"/>
      <sheetName val="TECNICOS Y ECONOMICOS"/>
      <sheetName val="FINANCIERA"/>
      <sheetName val="ORGANIZACION"/>
      <sheetName val="EXPERIENCIA "/>
      <sheetName val="EVALUACION TECNICA"/>
      <sheetName val="EVALUACION TECNICA 2"/>
      <sheetName val="EVALUACION TECNICA 3"/>
      <sheetName val="PERSONAL"/>
      <sheetName val="CALIFICACION SISTEMAS"/>
      <sheetName val="CALIFICACION BODEGAS"/>
      <sheetName val="CALIFICACION TRANSPORTE"/>
      <sheetName val="CALIFICACION DESTRUCCION"/>
      <sheetName val="CALIFICACION ECONOMICA ID"/>
      <sheetName val="APU 1ID"/>
    </sheetNames>
    <sheetDataSet>
      <sheetData sheetId="0">
        <row r="2">
          <cell r="B2" t="str">
            <v>REPUBLICA DE COLOMBIA</v>
          </cell>
        </row>
        <row r="3">
          <cell r="B3" t="str">
            <v>INSTITUTO COLOMBIANO PARA LA EVALUACIÓN DE LA EDUCACIÓN - ICFES</v>
          </cell>
        </row>
        <row r="4">
          <cell r="B4" t="str">
            <v>CONVOCATORIA PUBLICA CP - 003 - 2013</v>
          </cell>
        </row>
        <row r="5">
          <cell r="B5" t="str">
            <v>CONTRATAR LA DISTRIBUCIÓN, RECOLECCIÓN, ALMACENAMIENTO Y DESTRUCCIÓN DE MATERIALES PARA PRUEBAS DEL ICFES</v>
          </cell>
        </row>
        <row r="8">
          <cell r="B8" t="str">
            <v>PROPONENTE: CF LOGISTICA</v>
          </cell>
          <cell r="E8" t="str">
            <v>PROPUESTA No.1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I19">
            <v>572617536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UMENTOS HABILITANTES"/>
      <sheetName val="OFERTA TECNICA - ECONOMICA"/>
      <sheetName val="FINANCIERA"/>
      <sheetName val="ORGANIZACION"/>
      <sheetName val="EXPERIENCIA "/>
      <sheetName val="EVALUACION TECNICA"/>
      <sheetName val="EVALUACION TECNICA 2"/>
      <sheetName val="EVALUACION TECNICA 3"/>
      <sheetName val="PERSONAL"/>
      <sheetName val="CALIFICACION SISTEMAINFORMACION"/>
      <sheetName val="CALIFICACION BODEGAS"/>
      <sheetName val="CALIFICACION TRANSPORTE"/>
      <sheetName val="CALIFICACION DESTRUCCION"/>
      <sheetName val="EVALUACION ECONOMICA ID"/>
      <sheetName val="APU 1ID"/>
      <sheetName val="APU 2ID"/>
      <sheetName val="APU 3ID"/>
      <sheetName val="APU 4ID"/>
      <sheetName val="APU 5ID"/>
      <sheetName val="EVALUACION ECONOMICA SP 1"/>
      <sheetName val="APU 1SP1"/>
      <sheetName val="APU 2SP1"/>
      <sheetName val="APU 3SP1"/>
      <sheetName val="APU 4SP1"/>
      <sheetName val="APU 5SP1"/>
      <sheetName val="EVALUACION ECONOMICA S11A"/>
      <sheetName val="APU 1S11A"/>
      <sheetName val="APU 2S11A"/>
      <sheetName val="APU 3S11A"/>
      <sheetName val="APU 4S11A"/>
      <sheetName val="APU 5S11A"/>
      <sheetName val="EVALUACION ECONOMICA SP2"/>
      <sheetName val="APU 1SP2"/>
      <sheetName val="APU 2SP2"/>
      <sheetName val="APU 3SP2"/>
      <sheetName val="APU 4SP2"/>
      <sheetName val="APU 5SP2"/>
      <sheetName val="EVALUACION ECONOMICA TERCE"/>
      <sheetName val="APU 1TERCE"/>
      <sheetName val="APU 2TERCE"/>
      <sheetName val="APU 3TERCE"/>
      <sheetName val="APU 4TERCE"/>
      <sheetName val="APU 5TERCE"/>
      <sheetName val="CALIFICACION ECONOMIC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7">
          <cell r="D17">
            <v>4186058436</v>
          </cell>
        </row>
      </sheetData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zoomScale="60" zoomScaleNormal="60" workbookViewId="0">
      <selection activeCell="C25" sqref="C25"/>
    </sheetView>
  </sheetViews>
  <sheetFormatPr baseColWidth="10" defaultColWidth="11.42578125" defaultRowHeight="12.75"/>
  <cols>
    <col min="1" max="1" width="3.42578125" style="56" customWidth="1"/>
    <col min="2" max="2" width="12.7109375" style="67" customWidth="1"/>
    <col min="3" max="3" width="121.28515625" style="56" customWidth="1"/>
    <col min="4" max="4" width="106.7109375" style="56" hidden="1" customWidth="1"/>
    <col min="5" max="5" width="106.7109375" style="56" customWidth="1"/>
    <col min="6" max="6" width="11.42578125" style="56"/>
    <col min="7" max="7" width="15.5703125" style="56" bestFit="1" customWidth="1"/>
    <col min="8" max="16384" width="11.42578125" style="56"/>
  </cols>
  <sheetData>
    <row r="1" spans="1:7" s="1" customFormat="1">
      <c r="A1" s="127"/>
      <c r="B1" s="129"/>
    </row>
    <row r="2" spans="1:7" ht="30" customHeight="1">
      <c r="A2" s="126"/>
      <c r="B2" s="650" t="s">
        <v>40</v>
      </c>
      <c r="C2" s="650"/>
      <c r="D2" s="650"/>
      <c r="E2" s="650"/>
    </row>
    <row r="3" spans="1:7" ht="30" customHeight="1">
      <c r="A3" s="59"/>
      <c r="B3" s="650" t="s">
        <v>114</v>
      </c>
      <c r="C3" s="650"/>
      <c r="D3" s="650"/>
      <c r="E3" s="650"/>
    </row>
    <row r="4" spans="1:7" ht="30" customHeight="1">
      <c r="A4" s="59"/>
      <c r="B4" s="650" t="s">
        <v>180</v>
      </c>
      <c r="C4" s="650"/>
      <c r="D4" s="650"/>
      <c r="E4" s="650"/>
      <c r="G4" s="57"/>
    </row>
    <row r="5" spans="1:7" ht="30" customHeight="1" thickBot="1">
      <c r="A5" s="59"/>
      <c r="B5" s="657" t="s">
        <v>181</v>
      </c>
      <c r="C5" s="657"/>
      <c r="D5" s="657"/>
      <c r="E5" s="657"/>
      <c r="G5" s="57"/>
    </row>
    <row r="6" spans="1:7" ht="24.95" customHeight="1">
      <c r="A6" s="59"/>
      <c r="B6" s="651" t="s">
        <v>28</v>
      </c>
      <c r="C6" s="652"/>
      <c r="D6" s="652"/>
      <c r="E6" s="653"/>
    </row>
    <row r="7" spans="1:7" s="58" customFormat="1" ht="24.95" customHeight="1" thickBot="1">
      <c r="A7" s="59"/>
      <c r="B7" s="654" t="s">
        <v>421</v>
      </c>
      <c r="C7" s="655"/>
      <c r="D7" s="655"/>
      <c r="E7" s="656"/>
    </row>
    <row r="8" spans="1:7" ht="24.95" customHeight="1" thickBot="1">
      <c r="A8" s="101"/>
      <c r="B8" s="658" t="s">
        <v>314</v>
      </c>
      <c r="C8" s="659"/>
      <c r="D8" s="660"/>
      <c r="E8" s="239" t="s">
        <v>109</v>
      </c>
    </row>
    <row r="9" spans="1:7" ht="32.25" customHeight="1">
      <c r="A9" s="102"/>
      <c r="B9" s="23" t="s">
        <v>0</v>
      </c>
      <c r="C9" s="48" t="s">
        <v>1</v>
      </c>
      <c r="D9" s="648" t="s">
        <v>2</v>
      </c>
      <c r="E9" s="649"/>
    </row>
    <row r="10" spans="1:7" ht="35.1" customHeight="1">
      <c r="A10" s="59"/>
      <c r="B10" s="130" t="s">
        <v>50</v>
      </c>
      <c r="C10" s="93" t="s">
        <v>86</v>
      </c>
      <c r="D10" s="93"/>
      <c r="E10" s="226"/>
    </row>
    <row r="11" spans="1:7" ht="18" customHeight="1">
      <c r="A11" s="59"/>
      <c r="B11" s="131" t="s">
        <v>51</v>
      </c>
      <c r="C11" s="103" t="s">
        <v>3</v>
      </c>
      <c r="D11" s="171"/>
      <c r="E11" s="230" t="s">
        <v>315</v>
      </c>
    </row>
    <row r="12" spans="1:7" ht="18" customHeight="1">
      <c r="A12" s="59"/>
      <c r="B12" s="68"/>
      <c r="C12" s="25" t="s">
        <v>47</v>
      </c>
      <c r="D12" s="61"/>
      <c r="E12" s="60" t="s">
        <v>318</v>
      </c>
    </row>
    <row r="13" spans="1:7" ht="18" customHeight="1">
      <c r="A13" s="59"/>
      <c r="B13" s="68"/>
      <c r="C13" s="25" t="s">
        <v>4</v>
      </c>
      <c r="D13" s="62"/>
      <c r="E13" s="63">
        <v>51941599</v>
      </c>
    </row>
    <row r="14" spans="1:7" ht="18" customHeight="1">
      <c r="A14" s="59"/>
      <c r="B14" s="68"/>
      <c r="C14" s="25" t="s">
        <v>27</v>
      </c>
      <c r="D14" s="62"/>
      <c r="E14" s="63" t="s">
        <v>16</v>
      </c>
    </row>
    <row r="15" spans="1:7" ht="18" customHeight="1">
      <c r="A15" s="59"/>
      <c r="B15" s="68"/>
      <c r="C15" s="152" t="s">
        <v>94</v>
      </c>
      <c r="D15" s="172"/>
      <c r="E15" s="231" t="s">
        <v>95</v>
      </c>
    </row>
    <row r="16" spans="1:7" ht="18" customHeight="1">
      <c r="A16" s="59"/>
      <c r="B16" s="68" t="s">
        <v>52</v>
      </c>
      <c r="C16" s="26" t="s">
        <v>115</v>
      </c>
      <c r="D16" s="25"/>
      <c r="E16" s="232" t="s">
        <v>316</v>
      </c>
    </row>
    <row r="17" spans="1:5" ht="18" customHeight="1">
      <c r="A17" s="59"/>
      <c r="B17" s="68"/>
      <c r="C17" s="29" t="s">
        <v>98</v>
      </c>
      <c r="D17" s="229"/>
      <c r="E17" s="233">
        <v>41369</v>
      </c>
    </row>
    <row r="18" spans="1:5" ht="18" customHeight="1">
      <c r="A18" s="59"/>
      <c r="B18" s="68" t="s">
        <v>53</v>
      </c>
      <c r="C18" s="33" t="s">
        <v>68</v>
      </c>
      <c r="D18" s="25"/>
      <c r="E18" s="60"/>
    </row>
    <row r="19" spans="1:5" ht="18">
      <c r="A19" s="59"/>
      <c r="B19" s="68"/>
      <c r="C19" s="149" t="s">
        <v>8</v>
      </c>
      <c r="D19" s="25"/>
      <c r="E19" s="60" t="s">
        <v>317</v>
      </c>
    </row>
    <row r="20" spans="1:5" ht="18">
      <c r="A20" s="59"/>
      <c r="B20" s="68"/>
      <c r="C20" s="25" t="s">
        <v>83</v>
      </c>
      <c r="D20" s="25"/>
      <c r="E20" s="64" t="s">
        <v>16</v>
      </c>
    </row>
    <row r="21" spans="1:5" ht="18" customHeight="1">
      <c r="A21" s="59"/>
      <c r="B21" s="68"/>
      <c r="C21" s="25" t="s">
        <v>39</v>
      </c>
      <c r="D21" s="25"/>
      <c r="E21" s="452">
        <v>37924</v>
      </c>
    </row>
    <row r="22" spans="1:5" ht="18" customHeight="1">
      <c r="A22" s="59"/>
      <c r="B22" s="68"/>
      <c r="C22" s="29" t="s">
        <v>9</v>
      </c>
      <c r="D22" s="25"/>
      <c r="E22" s="64" t="s">
        <v>106</v>
      </c>
    </row>
    <row r="23" spans="1:5" ht="18" customHeight="1">
      <c r="A23" s="59"/>
      <c r="B23" s="68"/>
      <c r="C23" s="29" t="s">
        <v>99</v>
      </c>
      <c r="D23" s="25"/>
      <c r="E23" s="64" t="s">
        <v>16</v>
      </c>
    </row>
    <row r="24" spans="1:5" ht="18" customHeight="1">
      <c r="A24" s="59"/>
      <c r="B24" s="68"/>
      <c r="C24" s="27" t="s">
        <v>10</v>
      </c>
      <c r="D24" s="25"/>
      <c r="E24" s="60" t="s">
        <v>318</v>
      </c>
    </row>
    <row r="25" spans="1:5" ht="18" customHeight="1">
      <c r="A25" s="59"/>
      <c r="B25" s="68"/>
      <c r="C25" s="128" t="s">
        <v>29</v>
      </c>
      <c r="D25" s="25"/>
      <c r="E25" s="60" t="s">
        <v>412</v>
      </c>
    </row>
    <row r="26" spans="1:5" ht="18" customHeight="1">
      <c r="A26" s="59"/>
      <c r="B26" s="68"/>
      <c r="C26" s="27" t="s">
        <v>81</v>
      </c>
      <c r="D26" s="25"/>
      <c r="E26" s="60" t="s">
        <v>16</v>
      </c>
    </row>
    <row r="27" spans="1:5" ht="18" customHeight="1">
      <c r="A27" s="59"/>
      <c r="B27" s="68"/>
      <c r="C27" s="26" t="s">
        <v>30</v>
      </c>
      <c r="D27" s="25"/>
      <c r="E27" s="60" t="s">
        <v>319</v>
      </c>
    </row>
    <row r="28" spans="1:5" ht="18" customHeight="1">
      <c r="A28" s="59"/>
      <c r="B28" s="68"/>
      <c r="C28" s="29" t="s">
        <v>11</v>
      </c>
      <c r="D28" s="25"/>
      <c r="E28" s="60" t="s">
        <v>320</v>
      </c>
    </row>
    <row r="29" spans="1:5" ht="18" customHeight="1">
      <c r="A29" s="59"/>
      <c r="B29" s="68"/>
      <c r="C29" s="27" t="s">
        <v>12</v>
      </c>
      <c r="D29" s="25"/>
      <c r="E29" s="60" t="s">
        <v>318</v>
      </c>
    </row>
    <row r="30" spans="1:5" ht="18" customHeight="1">
      <c r="A30" s="59"/>
      <c r="B30" s="68"/>
      <c r="C30" s="27" t="s">
        <v>82</v>
      </c>
      <c r="D30" s="25"/>
      <c r="E30" s="228" t="s">
        <v>107</v>
      </c>
    </row>
    <row r="31" spans="1:5" ht="18" customHeight="1">
      <c r="A31" s="59"/>
      <c r="B31" s="68" t="s">
        <v>54</v>
      </c>
      <c r="C31" s="213" t="s">
        <v>96</v>
      </c>
      <c r="D31" s="25"/>
      <c r="E31" s="232" t="s">
        <v>108</v>
      </c>
    </row>
    <row r="32" spans="1:5" ht="18" customHeight="1">
      <c r="A32" s="59"/>
      <c r="B32" s="68"/>
      <c r="C32" s="27" t="s">
        <v>116</v>
      </c>
      <c r="D32" s="25"/>
      <c r="E32" s="232"/>
    </row>
    <row r="33" spans="1:7" ht="18" customHeight="1">
      <c r="A33" s="59"/>
      <c r="B33" s="68" t="s">
        <v>97</v>
      </c>
      <c r="C33" s="26" t="s">
        <v>92</v>
      </c>
      <c r="D33" s="27"/>
      <c r="E33" s="86" t="s">
        <v>108</v>
      </c>
    </row>
    <row r="34" spans="1:7" ht="18" customHeight="1">
      <c r="A34" s="59"/>
      <c r="B34" s="68"/>
      <c r="C34" s="27" t="s">
        <v>5</v>
      </c>
      <c r="D34" s="27"/>
      <c r="E34" s="86"/>
    </row>
    <row r="35" spans="1:7" ht="18" customHeight="1">
      <c r="A35" s="59"/>
      <c r="B35" s="68"/>
      <c r="C35" s="27" t="s">
        <v>31</v>
      </c>
      <c r="D35" s="27"/>
      <c r="E35" s="86"/>
    </row>
    <row r="36" spans="1:7" ht="19.5" customHeight="1">
      <c r="A36" s="59"/>
      <c r="B36" s="68"/>
      <c r="C36" s="27" t="s">
        <v>32</v>
      </c>
      <c r="D36" s="173"/>
      <c r="E36" s="234"/>
    </row>
    <row r="37" spans="1:7" ht="18">
      <c r="A37" s="59"/>
      <c r="B37" s="68"/>
      <c r="C37" s="27" t="s">
        <v>6</v>
      </c>
      <c r="D37" s="82"/>
      <c r="E37" s="235"/>
    </row>
    <row r="38" spans="1:7" ht="18" customHeight="1">
      <c r="A38" s="59"/>
      <c r="B38" s="68"/>
      <c r="C38" s="28" t="s">
        <v>33</v>
      </c>
      <c r="D38" s="27"/>
      <c r="E38" s="86"/>
    </row>
    <row r="39" spans="1:7" ht="18" customHeight="1">
      <c r="A39" s="59"/>
      <c r="B39" s="68"/>
      <c r="C39" s="28" t="s">
        <v>34</v>
      </c>
      <c r="D39" s="27"/>
      <c r="E39" s="86"/>
    </row>
    <row r="40" spans="1:7" ht="18" customHeight="1">
      <c r="A40" s="59"/>
      <c r="B40" s="68" t="s">
        <v>55</v>
      </c>
      <c r="C40" s="30" t="s">
        <v>56</v>
      </c>
      <c r="D40" s="31"/>
      <c r="E40" s="60" t="s">
        <v>321</v>
      </c>
    </row>
    <row r="41" spans="1:7" ht="18" customHeight="1">
      <c r="A41" s="59"/>
      <c r="B41" s="68"/>
      <c r="C41" s="31" t="s">
        <v>13</v>
      </c>
      <c r="D41" s="31"/>
      <c r="E41" s="236">
        <v>3006434</v>
      </c>
    </row>
    <row r="42" spans="1:7" ht="18" customHeight="1">
      <c r="A42" s="59"/>
      <c r="B42" s="68"/>
      <c r="C42" s="32" t="s">
        <v>182</v>
      </c>
      <c r="D42" s="104"/>
      <c r="E42" s="65">
        <v>501139300</v>
      </c>
      <c r="G42" s="66"/>
    </row>
    <row r="43" spans="1:7" ht="18" customHeight="1">
      <c r="A43" s="59"/>
      <c r="B43" s="68"/>
      <c r="C43" s="32" t="s">
        <v>183</v>
      </c>
      <c r="D43" s="31"/>
      <c r="E43" s="236" t="s">
        <v>322</v>
      </c>
    </row>
    <row r="44" spans="1:7" ht="18" customHeight="1">
      <c r="A44" s="59"/>
      <c r="B44" s="68"/>
      <c r="C44" s="31" t="s">
        <v>14</v>
      </c>
      <c r="D44" s="173"/>
      <c r="E44" s="234" t="s">
        <v>16</v>
      </c>
    </row>
    <row r="45" spans="1:7" ht="18" customHeight="1">
      <c r="A45" s="59"/>
      <c r="B45" s="68"/>
      <c r="C45" s="31" t="s">
        <v>15</v>
      </c>
      <c r="D45" s="28"/>
      <c r="E45" s="237" t="s">
        <v>114</v>
      </c>
    </row>
    <row r="46" spans="1:7" ht="18" customHeight="1">
      <c r="A46" s="59"/>
      <c r="B46" s="68" t="s">
        <v>69</v>
      </c>
      <c r="C46" s="105" t="s">
        <v>70</v>
      </c>
      <c r="D46" s="31"/>
      <c r="E46" s="60"/>
    </row>
    <row r="47" spans="1:7" ht="18" customHeight="1">
      <c r="A47" s="59"/>
      <c r="B47" s="68"/>
      <c r="C47" s="29" t="s">
        <v>71</v>
      </c>
      <c r="D47" s="31"/>
      <c r="E47" s="60" t="s">
        <v>323</v>
      </c>
    </row>
    <row r="48" spans="1:7" ht="18" customHeight="1">
      <c r="A48" s="59"/>
      <c r="B48" s="68"/>
      <c r="C48" s="31" t="s">
        <v>7</v>
      </c>
      <c r="D48" s="106"/>
      <c r="E48" s="174">
        <v>41369</v>
      </c>
    </row>
    <row r="49" spans="1:5" ht="18" customHeight="1">
      <c r="A49" s="59"/>
      <c r="B49" s="68"/>
      <c r="C49" s="27" t="s">
        <v>72</v>
      </c>
      <c r="D49" s="107"/>
      <c r="E49" s="174">
        <v>41621</v>
      </c>
    </row>
    <row r="50" spans="1:5" ht="18" customHeight="1">
      <c r="A50" s="59"/>
      <c r="B50" s="68"/>
      <c r="C50" s="27" t="s">
        <v>184</v>
      </c>
      <c r="D50" s="31"/>
      <c r="E50" s="175" t="s">
        <v>108</v>
      </c>
    </row>
    <row r="51" spans="1:5" ht="18" customHeight="1">
      <c r="A51" s="59"/>
      <c r="B51" s="68"/>
      <c r="C51" s="27" t="s">
        <v>185</v>
      </c>
      <c r="D51" s="31"/>
      <c r="E51" s="175" t="s">
        <v>16</v>
      </c>
    </row>
    <row r="52" spans="1:5" ht="18" customHeight="1">
      <c r="A52" s="59"/>
      <c r="B52" s="68"/>
      <c r="C52" s="27" t="s">
        <v>186</v>
      </c>
      <c r="D52" s="31"/>
      <c r="E52" s="175" t="s">
        <v>108</v>
      </c>
    </row>
    <row r="53" spans="1:5" ht="18" customHeight="1">
      <c r="A53" s="59"/>
      <c r="B53" s="68" t="s">
        <v>84</v>
      </c>
      <c r="C53" s="134" t="s">
        <v>58</v>
      </c>
      <c r="D53" s="31"/>
      <c r="E53" s="60">
        <v>39</v>
      </c>
    </row>
    <row r="54" spans="1:5" ht="18" customHeight="1">
      <c r="A54" s="59"/>
      <c r="B54" s="214" t="s">
        <v>85</v>
      </c>
      <c r="C54" s="291" t="s">
        <v>59</v>
      </c>
      <c r="D54" s="227"/>
      <c r="E54" s="292">
        <v>43</v>
      </c>
    </row>
    <row r="55" spans="1:5" ht="35.1" customHeight="1">
      <c r="A55" s="59"/>
      <c r="B55" s="300" t="s">
        <v>57</v>
      </c>
      <c r="C55" s="93" t="s">
        <v>89</v>
      </c>
      <c r="D55" s="93"/>
      <c r="E55" s="301"/>
    </row>
    <row r="56" spans="1:5" ht="18" customHeight="1">
      <c r="A56" s="59"/>
      <c r="B56" s="296"/>
      <c r="C56" s="135" t="s">
        <v>117</v>
      </c>
      <c r="D56" s="297"/>
      <c r="E56" s="298" t="s">
        <v>324</v>
      </c>
    </row>
    <row r="57" spans="1:5" ht="18" customHeight="1">
      <c r="A57" s="59"/>
      <c r="B57" s="296"/>
      <c r="C57" s="473" t="s">
        <v>413</v>
      </c>
      <c r="D57" s="297"/>
      <c r="E57" s="298">
        <v>50</v>
      </c>
    </row>
    <row r="58" spans="1:5" ht="18" customHeight="1">
      <c r="A58" s="59"/>
      <c r="B58" s="68"/>
      <c r="C58" s="25" t="s">
        <v>414</v>
      </c>
      <c r="D58" s="25"/>
      <c r="E58" s="60">
        <v>51</v>
      </c>
    </row>
    <row r="59" spans="1:5" ht="18" customHeight="1">
      <c r="A59" s="59"/>
      <c r="B59" s="68"/>
      <c r="C59" s="25" t="s">
        <v>20</v>
      </c>
      <c r="D59" s="136"/>
      <c r="E59" s="176">
        <v>7322723081</v>
      </c>
    </row>
    <row r="60" spans="1:5" ht="18" customHeight="1">
      <c r="A60" s="59"/>
      <c r="B60" s="68"/>
      <c r="C60" s="25" t="s">
        <v>21</v>
      </c>
      <c r="D60" s="136"/>
      <c r="E60" s="176">
        <v>10397975083</v>
      </c>
    </row>
    <row r="61" spans="1:5" ht="18" customHeight="1">
      <c r="A61" s="59"/>
      <c r="B61" s="68"/>
      <c r="C61" s="28" t="s">
        <v>22</v>
      </c>
      <c r="D61" s="136"/>
      <c r="E61" s="176">
        <v>1225121334</v>
      </c>
    </row>
    <row r="62" spans="1:5" ht="18" customHeight="1">
      <c r="A62" s="59"/>
      <c r="B62" s="214"/>
      <c r="C62" s="293" t="s">
        <v>23</v>
      </c>
      <c r="D62" s="294"/>
      <c r="E62" s="295">
        <v>4442904841</v>
      </c>
    </row>
    <row r="63" spans="1:5" ht="35.1" customHeight="1">
      <c r="A63" s="59"/>
      <c r="B63" s="300" t="s">
        <v>66</v>
      </c>
      <c r="C63" s="93" t="s">
        <v>118</v>
      </c>
      <c r="D63" s="93"/>
      <c r="E63" s="301"/>
    </row>
    <row r="64" spans="1:5" ht="18" customHeight="1">
      <c r="A64" s="81"/>
      <c r="B64" s="214"/>
      <c r="C64" s="215" t="s">
        <v>415</v>
      </c>
      <c r="D64" s="227"/>
      <c r="E64" s="238" t="s">
        <v>416</v>
      </c>
    </row>
    <row r="65" spans="1:5" ht="21.75" customHeight="1">
      <c r="A65" s="59"/>
      <c r="B65" s="296"/>
      <c r="C65" s="28" t="s">
        <v>417</v>
      </c>
      <c r="D65" s="136"/>
      <c r="E65" s="474">
        <v>36282.9</v>
      </c>
    </row>
    <row r="66" spans="1:5" ht="35.1" customHeight="1">
      <c r="B66" s="300" t="s">
        <v>60</v>
      </c>
      <c r="C66" s="302" t="s">
        <v>127</v>
      </c>
      <c r="D66" s="303" t="s">
        <v>67</v>
      </c>
      <c r="E66" s="301"/>
    </row>
    <row r="67" spans="1:5" ht="18" customHeight="1">
      <c r="B67" s="296" t="s">
        <v>120</v>
      </c>
      <c r="C67" s="475" t="s">
        <v>119</v>
      </c>
      <c r="D67" s="299"/>
      <c r="E67" s="462"/>
    </row>
    <row r="68" spans="1:5" ht="18" customHeight="1">
      <c r="B68" s="296"/>
      <c r="C68" s="297" t="s">
        <v>418</v>
      </c>
      <c r="D68" s="299"/>
      <c r="E68" s="462" t="s">
        <v>325</v>
      </c>
    </row>
    <row r="69" spans="1:5" ht="18" customHeight="1">
      <c r="B69" s="68" t="s">
        <v>121</v>
      </c>
      <c r="C69" s="33" t="s">
        <v>122</v>
      </c>
      <c r="D69" s="268"/>
      <c r="E69" s="463"/>
    </row>
    <row r="70" spans="1:5" ht="18" customHeight="1">
      <c r="B70" s="68" t="s">
        <v>123</v>
      </c>
      <c r="C70" s="25" t="s">
        <v>100</v>
      </c>
      <c r="D70" s="268"/>
      <c r="E70" s="463">
        <v>69</v>
      </c>
    </row>
    <row r="71" spans="1:5" ht="18" customHeight="1" thickBot="1">
      <c r="B71" s="132" t="s">
        <v>124</v>
      </c>
      <c r="C71" s="34" t="s">
        <v>125</v>
      </c>
      <c r="D71" s="269"/>
      <c r="E71" s="464" t="s">
        <v>326</v>
      </c>
    </row>
    <row r="72" spans="1:5">
      <c r="D72" s="133"/>
    </row>
  </sheetData>
  <mergeCells count="8">
    <mergeCell ref="D9:E9"/>
    <mergeCell ref="B2:E2"/>
    <mergeCell ref="B6:E6"/>
    <mergeCell ref="B7:E7"/>
    <mergeCell ref="B4:E4"/>
    <mergeCell ref="B3:E3"/>
    <mergeCell ref="B5:E5"/>
    <mergeCell ref="B8:D8"/>
  </mergeCells>
  <phoneticPr fontId="0" type="noConversion"/>
  <printOptions horizontalCentered="1"/>
  <pageMargins left="1.1417322834645669" right="0.82677165354330717" top="1.1811023622047245" bottom="1.1811023622047245" header="0.31496062992125984" footer="0.15748031496062992"/>
  <pageSetup paperSize="5" scale="6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74"/>
  <sheetViews>
    <sheetView zoomScale="70" zoomScaleNormal="70" zoomScaleSheetLayoutView="85" workbookViewId="0">
      <selection activeCell="B1" sqref="B1:E75"/>
    </sheetView>
  </sheetViews>
  <sheetFormatPr baseColWidth="10" defaultRowHeight="12.75"/>
  <cols>
    <col min="1" max="1" width="2.28515625" customWidth="1"/>
    <col min="2" max="2" width="12.5703125" customWidth="1"/>
    <col min="3" max="3" width="102.28515625" customWidth="1"/>
    <col min="4" max="4" width="40.42578125" customWidth="1"/>
    <col min="5" max="5" width="61.42578125" customWidth="1"/>
    <col min="7" max="7" width="18.42578125" bestFit="1" customWidth="1"/>
  </cols>
  <sheetData>
    <row r="1" spans="2:5" ht="11.25" customHeight="1"/>
    <row r="2" spans="2:5" ht="20.100000000000001" customHeight="1">
      <c r="B2" s="663" t="str">
        <f>'DOCUMENTOS HABILITANTES'!B2</f>
        <v>REPUBLICA DE COLOMBIA</v>
      </c>
      <c r="C2" s="663"/>
      <c r="D2" s="663"/>
      <c r="E2" s="663"/>
    </row>
    <row r="3" spans="2:5" ht="20.100000000000001" customHeight="1">
      <c r="B3" s="663" t="str">
        <f>'DOCUMENTOS HABILITANTES'!B3</f>
        <v>INSTITUTO COLOMBIANO PARA LA EVALUACIÓN DE LA EDUCACIÓN - ICFES</v>
      </c>
      <c r="C3" s="663"/>
      <c r="D3" s="663"/>
      <c r="E3" s="663"/>
    </row>
    <row r="4" spans="2:5" ht="20.100000000000001" customHeight="1">
      <c r="B4" s="663" t="str">
        <f>'DOCUMENTOS HABILITANTES'!B4</f>
        <v>CONVOCATORIA PUBLICA CP - 003 - 2013</v>
      </c>
      <c r="C4" s="663"/>
      <c r="D4" s="663"/>
      <c r="E4" s="663"/>
    </row>
    <row r="5" spans="2:5" ht="20.100000000000001" customHeight="1" thickBot="1">
      <c r="B5" s="664" t="str">
        <f>'DOCUMENTOS HABILITANTES'!B5</f>
        <v>CONTRATAR LA DISTRIBUCIÓN, RECOLECCIÓN, ALMACENAMIENTO Y DESTRUCCIÓN DE MATERIALES PARA PRUEBAS DEL ICFES</v>
      </c>
      <c r="C5" s="664"/>
      <c r="D5" s="664"/>
      <c r="E5" s="664"/>
    </row>
    <row r="6" spans="2:5" ht="20.100000000000001" customHeight="1">
      <c r="B6" s="3" t="s">
        <v>35</v>
      </c>
      <c r="C6" s="5"/>
      <c r="D6" s="5"/>
      <c r="E6" s="2"/>
    </row>
    <row r="7" spans="2:5" ht="20.100000000000001" customHeight="1" thickBot="1">
      <c r="B7" s="21" t="s">
        <v>422</v>
      </c>
      <c r="C7" s="7"/>
      <c r="D7" s="7"/>
      <c r="E7" s="8"/>
    </row>
    <row r="8" spans="2:5" ht="24.75" customHeight="1" thickBot="1">
      <c r="B8" s="661" t="str">
        <f>'DOCUMENTOS HABILITANTES'!$B$8</f>
        <v>PROPONENTE: CF LOGISTICA S.A.S.</v>
      </c>
      <c r="C8" s="662"/>
      <c r="D8" s="662"/>
      <c r="E8" s="153" t="str">
        <f>'DOCUMENTOS HABILITANTES'!E8</f>
        <v>PROPUESTA No.1</v>
      </c>
    </row>
    <row r="9" spans="2:5" ht="5.25" customHeight="1" thickBot="1">
      <c r="B9" s="137"/>
      <c r="C9" s="137"/>
      <c r="D9" s="137"/>
      <c r="E9" s="138"/>
    </row>
    <row r="10" spans="2:5" ht="20.100000000000001" customHeight="1">
      <c r="B10" s="154" t="s">
        <v>0</v>
      </c>
      <c r="C10" s="155" t="s">
        <v>1</v>
      </c>
      <c r="D10" s="156" t="s">
        <v>46</v>
      </c>
      <c r="E10" s="157" t="s">
        <v>19</v>
      </c>
    </row>
    <row r="11" spans="2:5" ht="17.25" customHeight="1">
      <c r="B11" s="159" t="s">
        <v>126</v>
      </c>
      <c r="C11" s="96" t="s">
        <v>87</v>
      </c>
      <c r="D11" s="76"/>
      <c r="E11" s="160"/>
    </row>
    <row r="12" spans="2:5" ht="17.25" customHeight="1">
      <c r="B12" s="161" t="s">
        <v>128</v>
      </c>
      <c r="C12" s="96" t="s">
        <v>129</v>
      </c>
      <c r="D12" s="76"/>
      <c r="E12" s="160"/>
    </row>
    <row r="13" spans="2:5" ht="15" customHeight="1">
      <c r="B13" s="162"/>
      <c r="C13" s="95" t="s">
        <v>255</v>
      </c>
      <c r="D13" s="158">
        <v>150</v>
      </c>
      <c r="E13" s="143"/>
    </row>
    <row r="14" spans="2:5" ht="15" customHeight="1">
      <c r="B14" s="167"/>
      <c r="C14" s="168"/>
      <c r="D14" s="169"/>
      <c r="E14" s="170"/>
    </row>
    <row r="15" spans="2:5" ht="15" customHeight="1">
      <c r="B15" s="161" t="s">
        <v>130</v>
      </c>
      <c r="C15" s="96" t="s">
        <v>187</v>
      </c>
      <c r="D15" s="76"/>
      <c r="E15" s="160"/>
    </row>
    <row r="16" spans="2:5" ht="15" customHeight="1">
      <c r="B16" s="162"/>
      <c r="C16" s="95" t="s">
        <v>188</v>
      </c>
      <c r="D16" s="158" t="s">
        <v>327</v>
      </c>
      <c r="E16" s="143"/>
    </row>
    <row r="17" spans="2:5" ht="15" customHeight="1">
      <c r="B17" s="167"/>
      <c r="C17" s="168"/>
      <c r="D17" s="169"/>
      <c r="E17" s="170"/>
    </row>
    <row r="18" spans="2:5" ht="15" customHeight="1">
      <c r="B18" s="161" t="s">
        <v>131</v>
      </c>
      <c r="C18" s="96" t="s">
        <v>189</v>
      </c>
      <c r="D18" s="76"/>
      <c r="E18" s="160"/>
    </row>
    <row r="19" spans="2:5" ht="15" customHeight="1">
      <c r="B19" s="162"/>
      <c r="C19" s="95" t="s">
        <v>190</v>
      </c>
      <c r="D19" s="158" t="s">
        <v>328</v>
      </c>
      <c r="E19" s="143"/>
    </row>
    <row r="20" spans="2:5" ht="15" customHeight="1">
      <c r="B20" s="266"/>
      <c r="C20" s="376" t="s">
        <v>191</v>
      </c>
      <c r="D20" s="158">
        <v>169</v>
      </c>
      <c r="E20" s="143"/>
    </row>
    <row r="21" spans="2:5" ht="15" customHeight="1">
      <c r="B21" s="266"/>
      <c r="C21" s="376" t="s">
        <v>192</v>
      </c>
      <c r="D21" s="158">
        <v>170</v>
      </c>
      <c r="E21" s="143"/>
    </row>
    <row r="22" spans="2:5" ht="15" customHeight="1">
      <c r="B22" s="266"/>
      <c r="C22" s="376" t="s">
        <v>193</v>
      </c>
      <c r="D22" s="158" t="s">
        <v>329</v>
      </c>
      <c r="E22" s="143"/>
    </row>
    <row r="23" spans="2:5" ht="15" customHeight="1">
      <c r="B23" s="266"/>
      <c r="C23" s="376" t="s">
        <v>194</v>
      </c>
      <c r="D23" s="158">
        <v>172</v>
      </c>
      <c r="E23" s="143"/>
    </row>
    <row r="24" spans="2:5" ht="15" customHeight="1">
      <c r="B24" s="167"/>
      <c r="C24" s="376" t="s">
        <v>423</v>
      </c>
      <c r="D24" s="169" t="s">
        <v>330</v>
      </c>
      <c r="E24" s="170"/>
    </row>
    <row r="25" spans="2:5" ht="15" customHeight="1">
      <c r="B25" s="377" t="s">
        <v>132</v>
      </c>
      <c r="C25" s="378" t="s">
        <v>215</v>
      </c>
      <c r="D25" s="379"/>
      <c r="E25" s="380"/>
    </row>
    <row r="26" spans="2:5" ht="15" customHeight="1">
      <c r="B26" s="162"/>
      <c r="C26" s="95" t="s">
        <v>195</v>
      </c>
      <c r="D26" s="158" t="s">
        <v>331</v>
      </c>
      <c r="E26" s="143"/>
    </row>
    <row r="27" spans="2:5" ht="15" customHeight="1">
      <c r="B27" s="167"/>
      <c r="C27" s="168"/>
      <c r="D27" s="169"/>
      <c r="E27" s="170"/>
    </row>
    <row r="28" spans="2:5" ht="15" customHeight="1">
      <c r="B28" s="377" t="s">
        <v>133</v>
      </c>
      <c r="C28" s="378" t="s">
        <v>196</v>
      </c>
      <c r="D28" s="379"/>
      <c r="E28" s="380"/>
    </row>
    <row r="29" spans="2:5" ht="38.25">
      <c r="B29" s="479"/>
      <c r="C29" s="381" t="s">
        <v>425</v>
      </c>
      <c r="D29" s="166" t="s">
        <v>426</v>
      </c>
      <c r="E29" s="481"/>
    </row>
    <row r="30" spans="2:5">
      <c r="B30" s="163"/>
      <c r="C30" s="482" t="s">
        <v>424</v>
      </c>
      <c r="D30" s="166">
        <v>204</v>
      </c>
      <c r="E30" s="164"/>
    </row>
    <row r="31" spans="2:5" ht="15" customHeight="1">
      <c r="B31" s="167"/>
      <c r="C31" s="168"/>
      <c r="D31" s="169"/>
      <c r="E31" s="170"/>
    </row>
    <row r="32" spans="2:5" ht="15" customHeight="1">
      <c r="B32" s="377" t="s">
        <v>138</v>
      </c>
      <c r="C32" s="378" t="s">
        <v>197</v>
      </c>
      <c r="D32" s="379"/>
      <c r="E32" s="380"/>
    </row>
    <row r="33" spans="2:5" ht="27.75" customHeight="1">
      <c r="B33" s="163"/>
      <c r="C33" s="381" t="s">
        <v>427</v>
      </c>
      <c r="D33" s="166" t="s">
        <v>332</v>
      </c>
      <c r="E33" s="164"/>
    </row>
    <row r="34" spans="2:5" ht="15" customHeight="1">
      <c r="B34" s="167"/>
      <c r="C34" s="168"/>
      <c r="D34" s="169"/>
      <c r="E34" s="170"/>
    </row>
    <row r="35" spans="2:5" ht="15" customHeight="1">
      <c r="B35" s="377" t="s">
        <v>140</v>
      </c>
      <c r="C35" s="378" t="s">
        <v>198</v>
      </c>
      <c r="D35" s="379"/>
      <c r="E35" s="380"/>
    </row>
    <row r="36" spans="2:5" ht="15" customHeight="1">
      <c r="B36" s="163"/>
      <c r="C36" s="482" t="s">
        <v>428</v>
      </c>
      <c r="D36" s="166" t="s">
        <v>333</v>
      </c>
      <c r="E36" s="164"/>
    </row>
    <row r="37" spans="2:5" ht="15" customHeight="1">
      <c r="B37" s="167"/>
      <c r="C37" s="482" t="s">
        <v>429</v>
      </c>
      <c r="D37" s="169" t="s">
        <v>334</v>
      </c>
      <c r="E37" s="170"/>
    </row>
    <row r="38" spans="2:5" ht="15" customHeight="1">
      <c r="B38" s="377" t="s">
        <v>141</v>
      </c>
      <c r="C38" s="378" t="s">
        <v>199</v>
      </c>
      <c r="D38" s="379"/>
      <c r="E38" s="380"/>
    </row>
    <row r="39" spans="2:5" ht="31.5" customHeight="1">
      <c r="B39" s="163"/>
      <c r="C39" s="381" t="s">
        <v>430</v>
      </c>
      <c r="D39" s="166" t="s">
        <v>432</v>
      </c>
      <c r="E39" s="164"/>
    </row>
    <row r="40" spans="2:5" ht="15" customHeight="1">
      <c r="B40" s="167"/>
      <c r="C40" s="483" t="s">
        <v>431</v>
      </c>
      <c r="D40" s="169">
        <v>234</v>
      </c>
      <c r="E40" s="170"/>
    </row>
    <row r="41" spans="2:5" ht="15" customHeight="1">
      <c r="B41" s="377" t="s">
        <v>142</v>
      </c>
      <c r="C41" s="378" t="s">
        <v>139</v>
      </c>
      <c r="D41" s="379"/>
      <c r="E41" s="380"/>
    </row>
    <row r="42" spans="2:5" ht="15" customHeight="1">
      <c r="B42" s="163"/>
      <c r="C42" s="381" t="s">
        <v>200</v>
      </c>
      <c r="D42" s="166" t="s">
        <v>335</v>
      </c>
      <c r="E42" s="164"/>
    </row>
    <row r="43" spans="2:5" ht="15" customHeight="1">
      <c r="B43" s="167"/>
      <c r="C43" s="168"/>
      <c r="D43" s="169"/>
      <c r="E43" s="170"/>
    </row>
    <row r="44" spans="2:5" ht="15" customHeight="1">
      <c r="B44" s="161" t="s">
        <v>201</v>
      </c>
      <c r="C44" s="96" t="s">
        <v>134</v>
      </c>
      <c r="D44" s="76"/>
      <c r="E44" s="160"/>
    </row>
    <row r="45" spans="2:5" ht="15" customHeight="1">
      <c r="B45" s="161"/>
      <c r="C45" s="96" t="s">
        <v>135</v>
      </c>
      <c r="D45" s="76"/>
      <c r="E45" s="160"/>
    </row>
    <row r="46" spans="2:5" ht="15" customHeight="1">
      <c r="B46" s="162"/>
      <c r="C46" s="401" t="s">
        <v>202</v>
      </c>
      <c r="D46" s="158">
        <v>252</v>
      </c>
      <c r="E46" s="143"/>
    </row>
    <row r="47" spans="2:5" ht="15" customHeight="1">
      <c r="B47" s="162"/>
      <c r="C47" s="95" t="s">
        <v>101</v>
      </c>
      <c r="D47" s="158" t="s">
        <v>16</v>
      </c>
      <c r="E47" s="143"/>
    </row>
    <row r="48" spans="2:5" ht="15" customHeight="1">
      <c r="B48" s="163"/>
      <c r="C48" s="165" t="s">
        <v>433</v>
      </c>
      <c r="D48" s="166" t="s">
        <v>434</v>
      </c>
      <c r="E48" s="164"/>
    </row>
    <row r="49" spans="2:5" ht="15" customHeight="1">
      <c r="B49" s="163"/>
      <c r="C49" s="96" t="s">
        <v>204</v>
      </c>
      <c r="D49" s="76"/>
      <c r="E49" s="160"/>
    </row>
    <row r="50" spans="2:5" ht="15" customHeight="1">
      <c r="B50" s="163"/>
      <c r="C50" s="401" t="s">
        <v>203</v>
      </c>
      <c r="D50" s="158">
        <v>262</v>
      </c>
      <c r="E50" s="143"/>
    </row>
    <row r="51" spans="2:5" ht="15" customHeight="1">
      <c r="B51" s="163"/>
      <c r="C51" s="95" t="s">
        <v>101</v>
      </c>
      <c r="D51" s="158" t="s">
        <v>16</v>
      </c>
      <c r="E51" s="143"/>
    </row>
    <row r="52" spans="2:5" ht="15" customHeight="1">
      <c r="B52" s="163"/>
      <c r="C52" s="165" t="s">
        <v>433</v>
      </c>
      <c r="D52" s="166" t="s">
        <v>435</v>
      </c>
      <c r="E52" s="164"/>
    </row>
    <row r="53" spans="2:5" ht="15" customHeight="1">
      <c r="B53" s="163"/>
      <c r="C53" s="96" t="s">
        <v>136</v>
      </c>
      <c r="D53" s="76"/>
      <c r="E53" s="160"/>
    </row>
    <row r="54" spans="2:5" ht="15" customHeight="1">
      <c r="B54" s="163"/>
      <c r="C54" s="401" t="s">
        <v>203</v>
      </c>
      <c r="D54" s="158">
        <v>276</v>
      </c>
      <c r="E54" s="143"/>
    </row>
    <row r="55" spans="2:5" ht="15" customHeight="1">
      <c r="B55" s="163"/>
      <c r="C55" s="95" t="s">
        <v>101</v>
      </c>
      <c r="D55" s="158" t="s">
        <v>16</v>
      </c>
      <c r="E55" s="143"/>
    </row>
    <row r="56" spans="2:5" ht="15" customHeight="1">
      <c r="B56" s="163"/>
      <c r="C56" s="165" t="s">
        <v>433</v>
      </c>
      <c r="D56" s="166" t="s">
        <v>436</v>
      </c>
      <c r="E56" s="164"/>
    </row>
    <row r="57" spans="2:5" ht="15" customHeight="1">
      <c r="B57" s="163"/>
      <c r="C57" s="96" t="s">
        <v>137</v>
      </c>
      <c r="D57" s="76"/>
      <c r="E57" s="160"/>
    </row>
    <row r="58" spans="2:5" ht="15" customHeight="1">
      <c r="B58" s="163"/>
      <c r="C58" s="401" t="s">
        <v>203</v>
      </c>
      <c r="D58" s="158">
        <v>284</v>
      </c>
      <c r="E58" s="143"/>
    </row>
    <row r="59" spans="2:5" ht="15" customHeight="1">
      <c r="B59" s="163"/>
      <c r="C59" s="95" t="s">
        <v>101</v>
      </c>
      <c r="D59" s="158" t="s">
        <v>16</v>
      </c>
      <c r="E59" s="143"/>
    </row>
    <row r="60" spans="2:5" ht="15" customHeight="1">
      <c r="B60" s="163"/>
      <c r="C60" s="165" t="s">
        <v>433</v>
      </c>
      <c r="D60" s="166" t="s">
        <v>437</v>
      </c>
      <c r="E60" s="164"/>
    </row>
    <row r="61" spans="2:5" ht="15" customHeight="1">
      <c r="B61" s="163"/>
      <c r="C61" s="96" t="s">
        <v>205</v>
      </c>
      <c r="D61" s="76"/>
      <c r="E61" s="160"/>
    </row>
    <row r="62" spans="2:5" ht="15" customHeight="1">
      <c r="B62" s="163"/>
      <c r="C62" s="401" t="s">
        <v>203</v>
      </c>
      <c r="D62" s="158">
        <v>301</v>
      </c>
      <c r="E62" s="143"/>
    </row>
    <row r="63" spans="2:5" ht="15" customHeight="1">
      <c r="B63" s="163"/>
      <c r="C63" s="95" t="s">
        <v>101</v>
      </c>
      <c r="D63" s="158" t="s">
        <v>16</v>
      </c>
      <c r="E63" s="143"/>
    </row>
    <row r="64" spans="2:5" ht="15" customHeight="1">
      <c r="B64" s="163"/>
      <c r="C64" s="165" t="s">
        <v>433</v>
      </c>
      <c r="D64" s="166" t="s">
        <v>438</v>
      </c>
      <c r="E64" s="164"/>
    </row>
    <row r="65" spans="2:5" ht="15" customHeight="1">
      <c r="B65" s="163"/>
      <c r="C65" s="96" t="s">
        <v>206</v>
      </c>
      <c r="D65" s="76"/>
      <c r="E65" s="160"/>
    </row>
    <row r="66" spans="2:5" ht="15" customHeight="1">
      <c r="B66" s="163"/>
      <c r="C66" s="401" t="s">
        <v>203</v>
      </c>
      <c r="D66" s="158">
        <v>314</v>
      </c>
      <c r="E66" s="143"/>
    </row>
    <row r="67" spans="2:5" ht="15" customHeight="1">
      <c r="B67" s="163"/>
      <c r="C67" s="95" t="s">
        <v>101</v>
      </c>
      <c r="D67" s="158" t="s">
        <v>16</v>
      </c>
      <c r="E67" s="143"/>
    </row>
    <row r="68" spans="2:5" ht="15" customHeight="1" thickBot="1">
      <c r="B68" s="163"/>
      <c r="C68" s="165" t="s">
        <v>433</v>
      </c>
      <c r="D68" s="166" t="s">
        <v>439</v>
      </c>
      <c r="E68" s="164"/>
    </row>
    <row r="69" spans="2:5">
      <c r="B69" s="487" t="s">
        <v>143</v>
      </c>
      <c r="C69" s="488" t="s">
        <v>144</v>
      </c>
      <c r="D69" s="489"/>
      <c r="E69" s="490"/>
    </row>
    <row r="70" spans="2:5">
      <c r="B70" s="163"/>
      <c r="C70" s="165" t="s">
        <v>252</v>
      </c>
      <c r="D70" s="166" t="s">
        <v>336</v>
      </c>
      <c r="E70" s="164"/>
    </row>
    <row r="71" spans="2:5" ht="25.5">
      <c r="B71" s="163"/>
      <c r="C71" s="165" t="s">
        <v>253</v>
      </c>
      <c r="D71" s="484" t="s">
        <v>337</v>
      </c>
      <c r="E71" s="164"/>
    </row>
    <row r="72" spans="2:5" ht="13.5" thickBot="1">
      <c r="B72" s="382"/>
      <c r="C72" s="383" t="s">
        <v>254</v>
      </c>
      <c r="D72" s="384">
        <v>371</v>
      </c>
      <c r="E72" s="385"/>
    </row>
    <row r="73" spans="2:5">
      <c r="B73" s="491" t="s">
        <v>441</v>
      </c>
      <c r="C73" s="480" t="s">
        <v>440</v>
      </c>
      <c r="D73" s="485">
        <v>373</v>
      </c>
      <c r="E73" s="486"/>
    </row>
    <row r="74" spans="2:5" ht="13.5" thickBot="1">
      <c r="B74" s="382"/>
      <c r="C74" s="383"/>
      <c r="D74" s="384"/>
      <c r="E74" s="385"/>
    </row>
  </sheetData>
  <mergeCells count="5">
    <mergeCell ref="B8:D8"/>
    <mergeCell ref="B2:E2"/>
    <mergeCell ref="B3:E3"/>
    <mergeCell ref="B4:E4"/>
    <mergeCell ref="B5:E5"/>
  </mergeCells>
  <phoneticPr fontId="0" type="noConversion"/>
  <printOptions horizontalCentered="1"/>
  <pageMargins left="0.98425196850393704" right="0.78740157480314965" top="1.1811023622047245" bottom="1.1811023622047245" header="0.11811023622047245" footer="0.23622047244094491"/>
  <pageSetup paperSize="5" scale="60" orientation="landscape" blackAndWhite="1" r:id="rId1"/>
  <headerFooter alignWithMargins="0">
    <oddHeader>&amp;A</oddHeader>
  </headerFooter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"/>
  <sheetViews>
    <sheetView zoomScale="90" zoomScaleNormal="90" zoomScaleSheetLayoutView="100" workbookViewId="0">
      <selection activeCell="D26" sqref="D26"/>
    </sheetView>
  </sheetViews>
  <sheetFormatPr baseColWidth="10" defaultRowHeight="12.75"/>
  <cols>
    <col min="1" max="1" width="2.7109375" customWidth="1"/>
    <col min="2" max="2" width="11.7109375" customWidth="1"/>
    <col min="3" max="3" width="51.28515625" customWidth="1"/>
    <col min="4" max="4" width="39.140625" customWidth="1"/>
    <col min="5" max="5" width="28.28515625" hidden="1" customWidth="1"/>
    <col min="6" max="6" width="40.85546875" customWidth="1"/>
    <col min="7" max="7" width="25.5703125" customWidth="1"/>
    <col min="8" max="8" width="17.85546875" bestFit="1" customWidth="1"/>
  </cols>
  <sheetData>
    <row r="1" spans="2:6" ht="8.25" customHeight="1"/>
    <row r="2" spans="2:6" ht="20.100000000000001" customHeight="1">
      <c r="B2" s="4" t="str">
        <f>'DOCUMENTOS HABILITANTES'!B2</f>
        <v>REPUBLICA DE COLOMBIA</v>
      </c>
      <c r="C2" s="4"/>
      <c r="D2" s="4"/>
      <c r="E2" s="4"/>
      <c r="F2" s="4"/>
    </row>
    <row r="3" spans="2:6" ht="20.100000000000001" customHeight="1">
      <c r="B3" s="4" t="str">
        <f>'DOCUMENTOS HABILITANTES'!B3</f>
        <v>INSTITUTO COLOMBIANO PARA LA EVALUACIÓN DE LA EDUCACIÓN - ICFES</v>
      </c>
      <c r="C3" s="4"/>
      <c r="D3" s="4"/>
      <c r="E3" s="4"/>
      <c r="F3" s="4"/>
    </row>
    <row r="4" spans="2:6" ht="20.100000000000001" customHeight="1">
      <c r="B4" s="270" t="str">
        <f>'DOCUMENTOS HABILITANTES'!B4</f>
        <v>CONVOCATORIA PUBLICA CP - 003 - 2013</v>
      </c>
      <c r="C4" s="4"/>
      <c r="D4" s="4"/>
      <c r="E4" s="4"/>
      <c r="F4" s="4"/>
    </row>
    <row r="5" spans="2:6" ht="20.100000000000001" customHeight="1" thickBot="1">
      <c r="B5" s="665" t="str">
        <f>'DOCUMENTOS HABILITANTES'!B5</f>
        <v>CONTRATAR LA DISTRIBUCIÓN, RECOLECCIÓN, ALMACENAMIENTO Y DESTRUCCIÓN DE MATERIALES PARA PRUEBAS DEL ICFES</v>
      </c>
      <c r="C5" s="665"/>
      <c r="D5" s="665"/>
      <c r="E5" s="665"/>
      <c r="F5" s="665"/>
    </row>
    <row r="6" spans="2:6" ht="15.95" customHeight="1">
      <c r="B6" s="220" t="s">
        <v>105</v>
      </c>
      <c r="C6" s="5"/>
      <c r="D6" s="5"/>
      <c r="E6" s="5"/>
      <c r="F6" s="2"/>
    </row>
    <row r="7" spans="2:6" ht="15.95" customHeight="1" thickBot="1">
      <c r="B7" s="6" t="s">
        <v>37</v>
      </c>
      <c r="C7" s="7"/>
      <c r="D7" s="7"/>
      <c r="E7" s="7"/>
      <c r="F7" s="8"/>
    </row>
    <row r="8" spans="2:6" ht="23.25" customHeight="1" thickBot="1">
      <c r="B8" s="187" t="str">
        <f>'DOCUMENTOS HABILITANTES'!B8</f>
        <v>PROPONENTE: CF LOGISTICA S.A.S.</v>
      </c>
      <c r="C8" s="147"/>
      <c r="D8" s="177"/>
      <c r="E8" s="145"/>
      <c r="F8" s="178" t="str">
        <f>'DOCUMENTOS HABILITANTES'!E8</f>
        <v>PROPUESTA No.1</v>
      </c>
    </row>
    <row r="9" spans="2:6" ht="32.25" customHeight="1">
      <c r="B9" s="69" t="s">
        <v>0</v>
      </c>
      <c r="C9" s="70"/>
      <c r="D9" s="179" t="s">
        <v>442</v>
      </c>
      <c r="E9" s="180"/>
      <c r="F9" s="71"/>
    </row>
    <row r="10" spans="2:6" ht="15.95" customHeight="1">
      <c r="B10" s="35">
        <v>1</v>
      </c>
      <c r="C10" s="36" t="s">
        <v>5</v>
      </c>
      <c r="D10" s="181">
        <v>1</v>
      </c>
      <c r="E10" s="240"/>
      <c r="F10" s="87"/>
    </row>
    <row r="11" spans="2:6" ht="15.95" customHeight="1">
      <c r="B11" s="37">
        <v>2</v>
      </c>
      <c r="C11" s="38" t="s">
        <v>20</v>
      </c>
      <c r="D11" s="182">
        <f>'DOCUMENTOS HABILITANTES'!E59</f>
        <v>7322723081</v>
      </c>
      <c r="E11" s="241">
        <v>0</v>
      </c>
      <c r="F11" s="88"/>
    </row>
    <row r="12" spans="2:6" ht="15.95" customHeight="1">
      <c r="B12" s="37">
        <v>3</v>
      </c>
      <c r="C12" s="38" t="s">
        <v>21</v>
      </c>
      <c r="D12" s="183">
        <f>'DOCUMENTOS HABILITANTES'!E60</f>
        <v>10397975083</v>
      </c>
      <c r="E12" s="242">
        <v>0</v>
      </c>
      <c r="F12" s="89"/>
    </row>
    <row r="13" spans="2:6" ht="15.95" customHeight="1">
      <c r="B13" s="37">
        <v>4</v>
      </c>
      <c r="C13" s="38" t="s">
        <v>22</v>
      </c>
      <c r="D13" s="182">
        <f>'DOCUMENTOS HABILITANTES'!E61</f>
        <v>1225121334</v>
      </c>
      <c r="E13" s="241">
        <v>0</v>
      </c>
      <c r="F13" s="88"/>
    </row>
    <row r="14" spans="2:6" ht="15.95" customHeight="1">
      <c r="B14" s="37">
        <v>5</v>
      </c>
      <c r="C14" s="41" t="s">
        <v>23</v>
      </c>
      <c r="D14" s="182">
        <f>'DOCUMENTOS HABILITANTES'!E62</f>
        <v>4442904841</v>
      </c>
      <c r="E14" s="241">
        <v>0</v>
      </c>
      <c r="F14" s="88"/>
    </row>
    <row r="15" spans="2:6" ht="15.95" customHeight="1">
      <c r="B15" s="37">
        <v>6</v>
      </c>
      <c r="C15" s="41" t="s">
        <v>61</v>
      </c>
      <c r="D15" s="182">
        <f>D11-D13</f>
        <v>6097601747</v>
      </c>
      <c r="E15" s="241">
        <v>0</v>
      </c>
      <c r="F15" s="88"/>
    </row>
    <row r="16" spans="2:6" ht="15.95" customHeight="1">
      <c r="B16" s="37">
        <v>7</v>
      </c>
      <c r="C16" s="41" t="s">
        <v>38</v>
      </c>
      <c r="D16" s="182">
        <f>D12-D14</f>
        <v>5955070242</v>
      </c>
      <c r="E16" s="241">
        <v>0</v>
      </c>
      <c r="F16" s="88"/>
    </row>
    <row r="17" spans="2:6" ht="15.95" customHeight="1">
      <c r="B17" s="272">
        <v>8</v>
      </c>
      <c r="C17" s="273" t="s">
        <v>90</v>
      </c>
      <c r="D17" s="274">
        <v>1252849000</v>
      </c>
      <c r="E17" s="275"/>
      <c r="F17" s="276"/>
    </row>
    <row r="18" spans="2:6" ht="15.95" customHeight="1">
      <c r="B18" s="272">
        <v>9</v>
      </c>
      <c r="C18" s="273" t="s">
        <v>103</v>
      </c>
      <c r="D18" s="274">
        <v>2505697000</v>
      </c>
      <c r="E18" s="277"/>
      <c r="F18" s="276"/>
    </row>
    <row r="19" spans="2:6" ht="15.95" customHeight="1">
      <c r="B19" s="37"/>
      <c r="C19" s="72"/>
      <c r="D19" s="73"/>
      <c r="E19" s="99"/>
      <c r="F19" s="90"/>
    </row>
    <row r="20" spans="2:6" ht="15.95" customHeight="1">
      <c r="B20" s="278"/>
      <c r="C20" s="279"/>
      <c r="D20" s="280"/>
      <c r="E20" s="281"/>
      <c r="F20" s="282"/>
    </row>
    <row r="21" spans="2:6" ht="15.95" customHeight="1">
      <c r="B21" s="37"/>
      <c r="C21" s="43" t="s">
        <v>24</v>
      </c>
      <c r="D21" s="44" t="s">
        <v>2</v>
      </c>
      <c r="E21" s="83"/>
      <c r="F21" s="45"/>
    </row>
    <row r="22" spans="2:6" ht="15.95" customHeight="1">
      <c r="B22" s="37">
        <v>10</v>
      </c>
      <c r="C22" s="42" t="s">
        <v>145</v>
      </c>
      <c r="D22" s="39">
        <f>(D11*D10+E11*E10+F11*F10)/(D13*D10+E13*E10+F13*F10)</f>
        <v>5.977141102499159</v>
      </c>
      <c r="E22" s="84"/>
      <c r="F22" s="40" t="str">
        <f>IF(D22&gt;=1.1,"CUMPLE","NO CUMPLE")</f>
        <v>CUMPLE</v>
      </c>
    </row>
    <row r="23" spans="2:6" ht="15.95" customHeight="1">
      <c r="B23" s="37">
        <v>11</v>
      </c>
      <c r="C23" s="42" t="s">
        <v>102</v>
      </c>
      <c r="D23" s="184">
        <f>(D14*D10+F14*F10+E14*E10)/(D12*D10+F12*F10+E12*E10)</f>
        <v>0.42728558258077143</v>
      </c>
      <c r="E23" s="85"/>
      <c r="F23" s="40" t="str">
        <f>IF(D23&lt;=70%,"CUMPLE","NO CUMPLE")</f>
        <v>CUMPLE</v>
      </c>
    </row>
    <row r="24" spans="2:6" ht="15.95" customHeight="1">
      <c r="B24" s="123">
        <v>12</v>
      </c>
      <c r="C24" s="124" t="s">
        <v>91</v>
      </c>
      <c r="D24" s="39">
        <f>D15+E15+F15</f>
        <v>6097601747</v>
      </c>
      <c r="E24" s="39"/>
      <c r="F24" s="40" t="str">
        <f>IF(D24&gt;=D17,"CUMPLE","NO CUMPLE")</f>
        <v>CUMPLE</v>
      </c>
    </row>
    <row r="25" spans="2:6" ht="15.95" customHeight="1">
      <c r="B25" s="123">
        <v>13</v>
      </c>
      <c r="C25" s="124" t="s">
        <v>38</v>
      </c>
      <c r="D25" s="39">
        <f>D16+E16+F16</f>
        <v>5955070242</v>
      </c>
      <c r="E25" s="39"/>
      <c r="F25" s="40" t="str">
        <f>IF(D25&gt;=D18,"CUMPLE","NO CUMPLE")</f>
        <v>CUMPLE</v>
      </c>
    </row>
    <row r="26" spans="2:6" ht="22.5" customHeight="1" thickBot="1">
      <c r="B26" s="46"/>
      <c r="C26" s="47" t="s">
        <v>18</v>
      </c>
      <c r="D26" s="185"/>
      <c r="E26" s="186"/>
      <c r="F26" s="216" t="s">
        <v>62</v>
      </c>
    </row>
    <row r="28" spans="2:6">
      <c r="C28" s="24"/>
    </row>
    <row r="29" spans="2:6">
      <c r="C29" s="139"/>
      <c r="D29" s="140"/>
    </row>
    <row r="30" spans="2:6">
      <c r="C30" s="139"/>
      <c r="D30" s="140"/>
    </row>
    <row r="34" spans="6:6">
      <c r="F34" s="1"/>
    </row>
  </sheetData>
  <mergeCells count="1">
    <mergeCell ref="B5:F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3"/>
  <sheetViews>
    <sheetView zoomScaleSheetLayoutView="100" workbookViewId="0">
      <selection activeCell="C10" sqref="C10"/>
    </sheetView>
  </sheetViews>
  <sheetFormatPr baseColWidth="10" defaultRowHeight="12.75"/>
  <cols>
    <col min="1" max="1" width="2.7109375" customWidth="1"/>
    <col min="2" max="2" width="29" customWidth="1"/>
    <col min="3" max="3" width="36.85546875" customWidth="1"/>
    <col min="4" max="4" width="34.7109375" customWidth="1"/>
    <col min="5" max="5" width="37.42578125" customWidth="1"/>
    <col min="6" max="6" width="25.5703125" customWidth="1"/>
    <col min="7" max="7" width="17.85546875" bestFit="1" customWidth="1"/>
  </cols>
  <sheetData>
    <row r="1" spans="2:5" ht="8.25" customHeight="1"/>
    <row r="2" spans="2:5" ht="24.95" customHeight="1">
      <c r="B2" s="4" t="str">
        <f>'DOCUMENTOS HABILITANTES'!B2</f>
        <v>REPUBLICA DE COLOMBIA</v>
      </c>
      <c r="C2" s="4"/>
      <c r="D2" s="4"/>
      <c r="E2" s="4"/>
    </row>
    <row r="3" spans="2:5" ht="24.95" customHeight="1">
      <c r="B3" s="4" t="str">
        <f>'DOCUMENTOS HABILITANTES'!B3</f>
        <v>INSTITUTO COLOMBIANO PARA LA EVALUACIÓN DE LA EDUCACIÓN - ICFES</v>
      </c>
      <c r="C3" s="4"/>
      <c r="D3" s="4"/>
      <c r="E3" s="4"/>
    </row>
    <row r="4" spans="2:5" ht="24.95" customHeight="1">
      <c r="B4" s="270" t="str">
        <f>'DOCUMENTOS HABILITANTES'!B4</f>
        <v>CONVOCATORIA PUBLICA CP - 003 - 2013</v>
      </c>
      <c r="C4" s="4"/>
      <c r="D4" s="4"/>
      <c r="E4" s="4"/>
    </row>
    <row r="5" spans="2:5" ht="24.95" customHeight="1" thickBot="1">
      <c r="B5" s="666" t="str">
        <f>'DOCUMENTOS HABILITANTES'!B5</f>
        <v>CONTRATAR LA DISTRIBUCIÓN, RECOLECCIÓN, ALMACENAMIENTO Y DESTRUCCIÓN DE MATERIALES PARA PRUEBAS DEL ICFES</v>
      </c>
      <c r="C5" s="666"/>
      <c r="D5" s="666"/>
      <c r="E5" s="666"/>
    </row>
    <row r="6" spans="2:5" ht="15.95" customHeight="1">
      <c r="B6" s="220" t="s">
        <v>36</v>
      </c>
      <c r="C6" s="5"/>
      <c r="D6" s="5"/>
      <c r="E6" s="2"/>
    </row>
    <row r="7" spans="2:5" ht="15.95" customHeight="1" thickBot="1">
      <c r="B7" s="6" t="s">
        <v>111</v>
      </c>
      <c r="C7" s="7"/>
      <c r="D7" s="7"/>
      <c r="E7" s="8"/>
    </row>
    <row r="8" spans="2:5" ht="23.25" customHeight="1" thickBot="1">
      <c r="B8" s="667" t="str">
        <f>'DOCUMENTOS HABILITANTES'!B8</f>
        <v>PROPONENTE: CF LOGISTICA S.A.S.</v>
      </c>
      <c r="C8" s="668"/>
      <c r="D8" s="669"/>
      <c r="E8" s="178" t="str">
        <f>'DOCUMENTOS HABILITANTES'!E8</f>
        <v>PROPUESTA No.1</v>
      </c>
    </row>
    <row r="9" spans="2:5" ht="27" customHeight="1">
      <c r="B9" s="253" t="s">
        <v>112</v>
      </c>
      <c r="C9" s="254" t="s">
        <v>146</v>
      </c>
      <c r="D9" s="255" t="s">
        <v>113</v>
      </c>
      <c r="E9" s="256" t="s">
        <v>19</v>
      </c>
    </row>
    <row r="10" spans="2:5" ht="24" customHeight="1" thickBot="1">
      <c r="B10" s="259">
        <v>9000</v>
      </c>
      <c r="C10" s="260">
        <f>'DOCUMENTOS HABILITANTES'!E65</f>
        <v>36282.9</v>
      </c>
      <c r="D10" s="261">
        <f>C10-B10</f>
        <v>27282.9</v>
      </c>
      <c r="E10" s="262" t="str">
        <f>IF(D10&gt;=9000,"CUMPLE","NO CUMPLE")</f>
        <v>CUMPLE</v>
      </c>
    </row>
    <row r="11" spans="2:5" ht="5.25" customHeight="1">
      <c r="C11" s="139"/>
      <c r="D11" s="140"/>
      <c r="E11" s="1"/>
    </row>
    <row r="12" spans="2:5" ht="6" customHeight="1"/>
    <row r="13" spans="2:5" ht="24.75" customHeight="1">
      <c r="D13" s="257" t="s">
        <v>18</v>
      </c>
      <c r="E13" s="258" t="s">
        <v>62</v>
      </c>
    </row>
  </sheetData>
  <mergeCells count="2">
    <mergeCell ref="B5:E5"/>
    <mergeCell ref="B8:D8"/>
  </mergeCells>
  <printOptions horizont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33"/>
  <sheetViews>
    <sheetView zoomScale="50" zoomScaleNormal="50" workbookViewId="0">
      <selection activeCell="E32" sqref="E32"/>
    </sheetView>
  </sheetViews>
  <sheetFormatPr baseColWidth="10" defaultRowHeight="12.75"/>
  <cols>
    <col min="1" max="1" width="2.5703125" customWidth="1"/>
    <col min="2" max="2" width="99.28515625" customWidth="1"/>
    <col min="3" max="5" width="40.7109375" customWidth="1"/>
    <col min="6" max="6" width="36.5703125" customWidth="1"/>
  </cols>
  <sheetData>
    <row r="1" spans="2:6" ht="16.5" customHeight="1">
      <c r="B1" s="94"/>
      <c r="C1" s="94"/>
      <c r="D1" s="94"/>
      <c r="E1" s="94"/>
      <c r="F1" s="94"/>
    </row>
    <row r="2" spans="2:6" ht="24.95" customHeight="1">
      <c r="B2" s="670" t="str">
        <f>'DOCUMENTOS HABILITANTES'!B2</f>
        <v>REPUBLICA DE COLOMBIA</v>
      </c>
      <c r="C2" s="670"/>
      <c r="D2" s="670"/>
      <c r="E2" s="670"/>
      <c r="F2" s="670"/>
    </row>
    <row r="3" spans="2:6" ht="24.95" customHeight="1">
      <c r="B3" s="670" t="str">
        <f>'DOCUMENTOS HABILITANTES'!B3</f>
        <v>INSTITUTO COLOMBIANO PARA LA EVALUACIÓN DE LA EDUCACIÓN - ICFES</v>
      </c>
      <c r="C3" s="670"/>
      <c r="D3" s="670"/>
      <c r="E3" s="670"/>
      <c r="F3" s="670"/>
    </row>
    <row r="4" spans="2:6" ht="24.95" customHeight="1">
      <c r="B4" s="670" t="str">
        <f>'DOCUMENTOS HABILITANTES'!B4</f>
        <v>CONVOCATORIA PUBLICA CP - 003 - 2013</v>
      </c>
      <c r="C4" s="670"/>
      <c r="D4" s="670"/>
      <c r="E4" s="670"/>
      <c r="F4" s="670"/>
    </row>
    <row r="5" spans="2:6" ht="24.95" customHeight="1" thickBot="1">
      <c r="B5" s="671" t="str">
        <f>'DOCUMENTOS HABILITANTES'!B5</f>
        <v>CONTRATAR LA DISTRIBUCIÓN, RECOLECCIÓN, ALMACENAMIENTO Y DESTRUCCIÓN DE MATERIALES PARA PRUEBAS DEL ICFES</v>
      </c>
      <c r="C5" s="671"/>
      <c r="D5" s="671"/>
      <c r="E5" s="671"/>
      <c r="F5" s="671"/>
    </row>
    <row r="6" spans="2:6" ht="18" customHeight="1">
      <c r="B6" s="674" t="s">
        <v>63</v>
      </c>
      <c r="C6" s="675"/>
      <c r="D6" s="675"/>
      <c r="E6" s="675"/>
      <c r="F6" s="676"/>
    </row>
    <row r="7" spans="2:6" ht="18" customHeight="1" thickBot="1">
      <c r="B7" s="677" t="s">
        <v>160</v>
      </c>
      <c r="C7" s="678"/>
      <c r="D7" s="678"/>
      <c r="E7" s="678"/>
      <c r="F7" s="679"/>
    </row>
    <row r="8" spans="2:6" ht="26.25" customHeight="1" thickBot="1">
      <c r="B8" s="672" t="str">
        <f>'DOCUMENTOS HABILITANTES'!B8</f>
        <v>PROPONENTE: CF LOGISTICA S.A.S.</v>
      </c>
      <c r="C8" s="673"/>
      <c r="D8" s="673"/>
      <c r="E8" s="673"/>
      <c r="F8" s="108" t="str">
        <f>'DOCUMENTOS HABILITANTES'!E8</f>
        <v>PROPUESTA No.1</v>
      </c>
    </row>
    <row r="9" spans="2:6" s="244" customFormat="1" ht="10.5" customHeight="1" thickBot="1">
      <c r="B9" s="243"/>
      <c r="C9" s="243"/>
      <c r="D9" s="243"/>
      <c r="E9" s="243"/>
      <c r="F9" s="263"/>
    </row>
    <row r="10" spans="2:6" s="244" customFormat="1" ht="26.25" customHeight="1" thickBot="1">
      <c r="B10" s="283" t="s">
        <v>119</v>
      </c>
      <c r="C10" s="243"/>
      <c r="D10" s="243"/>
      <c r="E10" s="243"/>
      <c r="F10" s="264"/>
    </row>
    <row r="11" spans="2:6" s="244" customFormat="1" ht="26.1" customHeight="1">
      <c r="B11" s="688" t="s">
        <v>207</v>
      </c>
      <c r="C11" s="689"/>
      <c r="D11" s="685"/>
      <c r="E11" s="243"/>
      <c r="F11" s="264"/>
    </row>
    <row r="12" spans="2:6" s="244" customFormat="1" ht="26.1" customHeight="1">
      <c r="B12" s="304" t="s">
        <v>157</v>
      </c>
      <c r="C12" s="305"/>
      <c r="D12" s="686"/>
      <c r="E12" s="243"/>
      <c r="F12" s="264"/>
    </row>
    <row r="13" spans="2:6" s="244" customFormat="1" ht="26.1" customHeight="1">
      <c r="B13" s="245" t="s">
        <v>110</v>
      </c>
      <c r="C13" s="249">
        <v>41355</v>
      </c>
      <c r="D13" s="687"/>
      <c r="E13" s="243"/>
      <c r="F13" s="264"/>
    </row>
    <row r="14" spans="2:6" s="244" customFormat="1" ht="26.1" customHeight="1">
      <c r="B14" s="245" t="s">
        <v>338</v>
      </c>
      <c r="C14" s="249">
        <v>37924</v>
      </c>
      <c r="D14" s="687"/>
      <c r="E14" s="243"/>
      <c r="F14" s="264"/>
    </row>
    <row r="15" spans="2:6" s="244" customFormat="1" ht="26.1" customHeight="1">
      <c r="B15" s="245" t="s">
        <v>147</v>
      </c>
      <c r="C15" s="290" t="s">
        <v>16</v>
      </c>
      <c r="D15" s="247" t="s">
        <v>17</v>
      </c>
      <c r="E15" s="252"/>
      <c r="F15" s="264"/>
    </row>
    <row r="16" spans="2:6" s="244" customFormat="1" ht="26.1" customHeight="1" thickBot="1">
      <c r="B16" s="246" t="s">
        <v>443</v>
      </c>
      <c r="C16" s="250">
        <f>(C13-C14)/365</f>
        <v>9.4</v>
      </c>
      <c r="D16" s="248" t="str">
        <f>IF(C16&gt;=5,"CUMPLE","NO CUMPLE")</f>
        <v>CUMPLE</v>
      </c>
      <c r="E16" s="243"/>
      <c r="F16" s="264"/>
    </row>
    <row r="17" spans="2:6" s="244" customFormat="1" ht="26.25" customHeight="1" thickBot="1">
      <c r="B17" s="284" t="s">
        <v>104</v>
      </c>
      <c r="C17" s="243"/>
      <c r="D17" s="243"/>
      <c r="E17" s="243"/>
      <c r="F17" s="264"/>
    </row>
    <row r="18" spans="2:6" ht="27" customHeight="1">
      <c r="B18" s="683" t="s">
        <v>73</v>
      </c>
      <c r="C18" s="682" t="s">
        <v>104</v>
      </c>
      <c r="D18" s="682"/>
      <c r="E18" s="682"/>
      <c r="F18" s="680" t="s">
        <v>19</v>
      </c>
    </row>
    <row r="19" spans="2:6" ht="27.75" customHeight="1" thickBot="1">
      <c r="B19" s="684"/>
      <c r="C19" s="141" t="s">
        <v>74</v>
      </c>
      <c r="D19" s="141" t="s">
        <v>75</v>
      </c>
      <c r="E19" s="141" t="s">
        <v>76</v>
      </c>
      <c r="F19" s="681"/>
    </row>
    <row r="20" spans="2:6" ht="30" customHeight="1">
      <c r="B20" s="221" t="s">
        <v>79</v>
      </c>
      <c r="C20" s="188" t="s">
        <v>339</v>
      </c>
      <c r="D20" s="125" t="s">
        <v>342</v>
      </c>
      <c r="E20" s="251" t="s">
        <v>420</v>
      </c>
      <c r="F20" s="218"/>
    </row>
    <row r="21" spans="2:6" ht="51.6" customHeight="1">
      <c r="B21" s="477" t="s">
        <v>88</v>
      </c>
      <c r="C21" s="454" t="s">
        <v>419</v>
      </c>
      <c r="D21" s="454" t="s">
        <v>419</v>
      </c>
      <c r="E21" s="476" t="s">
        <v>345</v>
      </c>
      <c r="F21" s="219"/>
    </row>
    <row r="22" spans="2:6" ht="183" customHeight="1">
      <c r="B22" s="478" t="s">
        <v>49</v>
      </c>
      <c r="C22" s="453" t="s">
        <v>341</v>
      </c>
      <c r="D22" s="453" t="s">
        <v>445</v>
      </c>
      <c r="E22" s="453" t="s">
        <v>344</v>
      </c>
      <c r="F22" s="219"/>
    </row>
    <row r="23" spans="2:6" ht="41.25" customHeight="1">
      <c r="B23" s="223" t="s">
        <v>444</v>
      </c>
      <c r="C23" s="286" t="s">
        <v>16</v>
      </c>
      <c r="D23" s="286" t="s">
        <v>16</v>
      </c>
      <c r="E23" s="286" t="s">
        <v>16</v>
      </c>
      <c r="F23" s="219"/>
    </row>
    <row r="24" spans="2:6" ht="51.6" customHeight="1">
      <c r="B24" s="222" t="s">
        <v>48</v>
      </c>
      <c r="C24" s="142" t="s">
        <v>340</v>
      </c>
      <c r="D24" s="142" t="s">
        <v>340</v>
      </c>
      <c r="E24" s="142" t="s">
        <v>343</v>
      </c>
      <c r="F24" s="219"/>
    </row>
    <row r="25" spans="2:6" ht="51.6" customHeight="1">
      <c r="B25" s="222" t="s">
        <v>77</v>
      </c>
      <c r="C25" s="144">
        <v>40609</v>
      </c>
      <c r="D25" s="144">
        <v>41002</v>
      </c>
      <c r="E25" s="144">
        <v>40179</v>
      </c>
      <c r="F25" s="219"/>
    </row>
    <row r="26" spans="2:6" ht="36.950000000000003" customHeight="1">
      <c r="B26" s="222" t="s">
        <v>148</v>
      </c>
      <c r="C26" s="148" t="str">
        <f>IF(C25&gt;=39448,"CUMPLE","NO CUMPLE")</f>
        <v>CUMPLE</v>
      </c>
      <c r="D26" s="148" t="str">
        <f>IF(D25&gt;=39448,"CUMPLE","NO CUMPLE")</f>
        <v>CUMPLE</v>
      </c>
      <c r="E26" s="148" t="str">
        <f>IF(E25&gt;=39448,"CUMPLE","NO CUMPLE")</f>
        <v>CUMPLE</v>
      </c>
      <c r="F26" s="285"/>
    </row>
    <row r="27" spans="2:6" ht="36.950000000000003" customHeight="1">
      <c r="B27" s="222" t="s">
        <v>78</v>
      </c>
      <c r="C27" s="144">
        <v>40908</v>
      </c>
      <c r="D27" s="144">
        <v>41060</v>
      </c>
      <c r="E27" s="144">
        <v>41274</v>
      </c>
      <c r="F27" s="219"/>
    </row>
    <row r="28" spans="2:6" ht="36.950000000000003" customHeight="1">
      <c r="B28" s="222" t="s">
        <v>152</v>
      </c>
      <c r="C28" s="289">
        <v>0.2</v>
      </c>
      <c r="D28" s="289">
        <v>0.2</v>
      </c>
      <c r="E28" s="289">
        <v>1</v>
      </c>
      <c r="F28" s="287"/>
    </row>
    <row r="29" spans="2:6" ht="36.950000000000003" customHeight="1">
      <c r="B29" s="222" t="s">
        <v>150</v>
      </c>
      <c r="C29" s="492">
        <v>5289660493</v>
      </c>
      <c r="D29" s="492">
        <v>303565061</v>
      </c>
      <c r="E29" s="492">
        <v>6816457389</v>
      </c>
      <c r="F29" s="287"/>
    </row>
    <row r="30" spans="2:6" ht="36.950000000000003" customHeight="1">
      <c r="B30" s="222" t="s">
        <v>151</v>
      </c>
      <c r="C30" s="492">
        <f>C29*C28</f>
        <v>1057932098.6</v>
      </c>
      <c r="D30" s="492">
        <f>D29*D28</f>
        <v>60713012.200000003</v>
      </c>
      <c r="E30" s="492">
        <f>E29*E28</f>
        <v>6816457389</v>
      </c>
      <c r="F30" s="287"/>
    </row>
    <row r="31" spans="2:6" ht="36.950000000000003" customHeight="1">
      <c r="B31" s="222" t="s">
        <v>149</v>
      </c>
      <c r="C31" s="493">
        <f>C30/535600</f>
        <v>1975.2279660194174</v>
      </c>
      <c r="D31" s="493">
        <f>D30/566700</f>
        <v>107.13430774660314</v>
      </c>
      <c r="E31" s="493">
        <f>E30/566700</f>
        <v>12028.334902064584</v>
      </c>
      <c r="F31" s="287"/>
    </row>
    <row r="32" spans="2:6" ht="36.950000000000003" customHeight="1">
      <c r="B32" s="222" t="s">
        <v>208</v>
      </c>
      <c r="C32" s="552">
        <f>C31</f>
        <v>1975.2279660194174</v>
      </c>
      <c r="D32" s="552">
        <f>C32+D31</f>
        <v>2082.3622737660207</v>
      </c>
      <c r="E32" s="552">
        <f>D32+E31</f>
        <v>14110.697175830604</v>
      </c>
      <c r="F32" s="553" t="str">
        <f>IF(E32&gt;=9000,"HABILITADA","NO HABILITADA")</f>
        <v>HABILITADA</v>
      </c>
    </row>
    <row r="33" spans="2:6" ht="22.15" customHeight="1" thickBot="1">
      <c r="B33" s="224"/>
      <c r="C33" s="217"/>
      <c r="D33" s="217"/>
      <c r="E33" s="217"/>
      <c r="F33" s="288"/>
    </row>
  </sheetData>
  <mergeCells count="12">
    <mergeCell ref="F18:F19"/>
    <mergeCell ref="C18:E18"/>
    <mergeCell ref="B18:B19"/>
    <mergeCell ref="D11:D14"/>
    <mergeCell ref="B11:C11"/>
    <mergeCell ref="B2:F2"/>
    <mergeCell ref="B3:F3"/>
    <mergeCell ref="B4:F4"/>
    <mergeCell ref="B5:F5"/>
    <mergeCell ref="B8:E8"/>
    <mergeCell ref="B6:F6"/>
    <mergeCell ref="B7:F7"/>
  </mergeCells>
  <phoneticPr fontId="0" type="noConversion"/>
  <printOptions horizontalCentered="1" verticalCentered="1"/>
  <pageMargins left="0.78740157480314965" right="0.78740157480314965" top="0.27559055118110237" bottom="0.55118110236220474" header="0.15748031496062992" footer="0.51181102362204722"/>
  <pageSetup scale="34" orientation="landscape" blackAndWhite="1" horizontalDpi="300" verticalDpi="300" r:id="rId1"/>
  <headerFooter alignWithMargins="0">
    <oddHeader>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6"/>
  <sheetViews>
    <sheetView topLeftCell="B1" zoomScale="66" zoomScaleNormal="66" workbookViewId="0">
      <selection activeCell="B7" sqref="B7:G7"/>
    </sheetView>
  </sheetViews>
  <sheetFormatPr baseColWidth="10" defaultColWidth="11.42578125" defaultRowHeight="12.75"/>
  <cols>
    <col min="1" max="1" width="2.5703125" style="533" customWidth="1"/>
    <col min="2" max="2" width="94.5703125" style="533" customWidth="1"/>
    <col min="3" max="7" width="30.7109375" style="533" customWidth="1"/>
    <col min="8" max="256" width="11.42578125" style="533"/>
    <col min="257" max="257" width="2.5703125" style="533" customWidth="1"/>
    <col min="258" max="258" width="94.5703125" style="533" customWidth="1"/>
    <col min="259" max="263" width="30.7109375" style="533" customWidth="1"/>
    <col min="264" max="512" width="11.42578125" style="533"/>
    <col min="513" max="513" width="2.5703125" style="533" customWidth="1"/>
    <col min="514" max="514" width="94.5703125" style="533" customWidth="1"/>
    <col min="515" max="519" width="30.7109375" style="533" customWidth="1"/>
    <col min="520" max="768" width="11.42578125" style="533"/>
    <col min="769" max="769" width="2.5703125" style="533" customWidth="1"/>
    <col min="770" max="770" width="94.5703125" style="533" customWidth="1"/>
    <col min="771" max="775" width="30.7109375" style="533" customWidth="1"/>
    <col min="776" max="1024" width="11.42578125" style="533"/>
    <col min="1025" max="1025" width="2.5703125" style="533" customWidth="1"/>
    <col min="1026" max="1026" width="94.5703125" style="533" customWidth="1"/>
    <col min="1027" max="1031" width="30.7109375" style="533" customWidth="1"/>
    <col min="1032" max="1280" width="11.42578125" style="533"/>
    <col min="1281" max="1281" width="2.5703125" style="533" customWidth="1"/>
    <col min="1282" max="1282" width="94.5703125" style="533" customWidth="1"/>
    <col min="1283" max="1287" width="30.7109375" style="533" customWidth="1"/>
    <col min="1288" max="1536" width="11.42578125" style="533"/>
    <col min="1537" max="1537" width="2.5703125" style="533" customWidth="1"/>
    <col min="1538" max="1538" width="94.5703125" style="533" customWidth="1"/>
    <col min="1539" max="1543" width="30.7109375" style="533" customWidth="1"/>
    <col min="1544" max="1792" width="11.42578125" style="533"/>
    <col min="1793" max="1793" width="2.5703125" style="533" customWidth="1"/>
    <col min="1794" max="1794" width="94.5703125" style="533" customWidth="1"/>
    <col min="1795" max="1799" width="30.7109375" style="533" customWidth="1"/>
    <col min="1800" max="2048" width="11.42578125" style="533"/>
    <col min="2049" max="2049" width="2.5703125" style="533" customWidth="1"/>
    <col min="2050" max="2050" width="94.5703125" style="533" customWidth="1"/>
    <col min="2051" max="2055" width="30.7109375" style="533" customWidth="1"/>
    <col min="2056" max="2304" width="11.42578125" style="533"/>
    <col min="2305" max="2305" width="2.5703125" style="533" customWidth="1"/>
    <col min="2306" max="2306" width="94.5703125" style="533" customWidth="1"/>
    <col min="2307" max="2311" width="30.7109375" style="533" customWidth="1"/>
    <col min="2312" max="2560" width="11.42578125" style="533"/>
    <col min="2561" max="2561" width="2.5703125" style="533" customWidth="1"/>
    <col min="2562" max="2562" width="94.5703125" style="533" customWidth="1"/>
    <col min="2563" max="2567" width="30.7109375" style="533" customWidth="1"/>
    <col min="2568" max="2816" width="11.42578125" style="533"/>
    <col min="2817" max="2817" width="2.5703125" style="533" customWidth="1"/>
    <col min="2818" max="2818" width="94.5703125" style="533" customWidth="1"/>
    <col min="2819" max="2823" width="30.7109375" style="533" customWidth="1"/>
    <col min="2824" max="3072" width="11.42578125" style="533"/>
    <col min="3073" max="3073" width="2.5703125" style="533" customWidth="1"/>
    <col min="3074" max="3074" width="94.5703125" style="533" customWidth="1"/>
    <col min="3075" max="3079" width="30.7109375" style="533" customWidth="1"/>
    <col min="3080" max="3328" width="11.42578125" style="533"/>
    <col min="3329" max="3329" width="2.5703125" style="533" customWidth="1"/>
    <col min="3330" max="3330" width="94.5703125" style="533" customWidth="1"/>
    <col min="3331" max="3335" width="30.7109375" style="533" customWidth="1"/>
    <col min="3336" max="3584" width="11.42578125" style="533"/>
    <col min="3585" max="3585" width="2.5703125" style="533" customWidth="1"/>
    <col min="3586" max="3586" width="94.5703125" style="533" customWidth="1"/>
    <col min="3587" max="3591" width="30.7109375" style="533" customWidth="1"/>
    <col min="3592" max="3840" width="11.42578125" style="533"/>
    <col min="3841" max="3841" width="2.5703125" style="533" customWidth="1"/>
    <col min="3842" max="3842" width="94.5703125" style="533" customWidth="1"/>
    <col min="3843" max="3847" width="30.7109375" style="533" customWidth="1"/>
    <col min="3848" max="4096" width="11.42578125" style="533"/>
    <col min="4097" max="4097" width="2.5703125" style="533" customWidth="1"/>
    <col min="4098" max="4098" width="94.5703125" style="533" customWidth="1"/>
    <col min="4099" max="4103" width="30.7109375" style="533" customWidth="1"/>
    <col min="4104" max="4352" width="11.42578125" style="533"/>
    <col min="4353" max="4353" width="2.5703125" style="533" customWidth="1"/>
    <col min="4354" max="4354" width="94.5703125" style="533" customWidth="1"/>
    <col min="4355" max="4359" width="30.7109375" style="533" customWidth="1"/>
    <col min="4360" max="4608" width="11.42578125" style="533"/>
    <col min="4609" max="4609" width="2.5703125" style="533" customWidth="1"/>
    <col min="4610" max="4610" width="94.5703125" style="533" customWidth="1"/>
    <col min="4611" max="4615" width="30.7109375" style="533" customWidth="1"/>
    <col min="4616" max="4864" width="11.42578125" style="533"/>
    <col min="4865" max="4865" width="2.5703125" style="533" customWidth="1"/>
    <col min="4866" max="4866" width="94.5703125" style="533" customWidth="1"/>
    <col min="4867" max="4871" width="30.7109375" style="533" customWidth="1"/>
    <col min="4872" max="5120" width="11.42578125" style="533"/>
    <col min="5121" max="5121" width="2.5703125" style="533" customWidth="1"/>
    <col min="5122" max="5122" width="94.5703125" style="533" customWidth="1"/>
    <col min="5123" max="5127" width="30.7109375" style="533" customWidth="1"/>
    <col min="5128" max="5376" width="11.42578125" style="533"/>
    <col min="5377" max="5377" width="2.5703125" style="533" customWidth="1"/>
    <col min="5378" max="5378" width="94.5703125" style="533" customWidth="1"/>
    <col min="5379" max="5383" width="30.7109375" style="533" customWidth="1"/>
    <col min="5384" max="5632" width="11.42578125" style="533"/>
    <col min="5633" max="5633" width="2.5703125" style="533" customWidth="1"/>
    <col min="5634" max="5634" width="94.5703125" style="533" customWidth="1"/>
    <col min="5635" max="5639" width="30.7109375" style="533" customWidth="1"/>
    <col min="5640" max="5888" width="11.42578125" style="533"/>
    <col min="5889" max="5889" width="2.5703125" style="533" customWidth="1"/>
    <col min="5890" max="5890" width="94.5703125" style="533" customWidth="1"/>
    <col min="5891" max="5895" width="30.7109375" style="533" customWidth="1"/>
    <col min="5896" max="6144" width="11.42578125" style="533"/>
    <col min="6145" max="6145" width="2.5703125" style="533" customWidth="1"/>
    <col min="6146" max="6146" width="94.5703125" style="533" customWidth="1"/>
    <col min="6147" max="6151" width="30.7109375" style="533" customWidth="1"/>
    <col min="6152" max="6400" width="11.42578125" style="533"/>
    <col min="6401" max="6401" width="2.5703125" style="533" customWidth="1"/>
    <col min="6402" max="6402" width="94.5703125" style="533" customWidth="1"/>
    <col min="6403" max="6407" width="30.7109375" style="533" customWidth="1"/>
    <col min="6408" max="6656" width="11.42578125" style="533"/>
    <col min="6657" max="6657" width="2.5703125" style="533" customWidth="1"/>
    <col min="6658" max="6658" width="94.5703125" style="533" customWidth="1"/>
    <col min="6659" max="6663" width="30.7109375" style="533" customWidth="1"/>
    <col min="6664" max="6912" width="11.42578125" style="533"/>
    <col min="6913" max="6913" width="2.5703125" style="533" customWidth="1"/>
    <col min="6914" max="6914" width="94.5703125" style="533" customWidth="1"/>
    <col min="6915" max="6919" width="30.7109375" style="533" customWidth="1"/>
    <col min="6920" max="7168" width="11.42578125" style="533"/>
    <col min="7169" max="7169" width="2.5703125" style="533" customWidth="1"/>
    <col min="7170" max="7170" width="94.5703125" style="533" customWidth="1"/>
    <col min="7171" max="7175" width="30.7109375" style="533" customWidth="1"/>
    <col min="7176" max="7424" width="11.42578125" style="533"/>
    <col min="7425" max="7425" width="2.5703125" style="533" customWidth="1"/>
    <col min="7426" max="7426" width="94.5703125" style="533" customWidth="1"/>
    <col min="7427" max="7431" width="30.7109375" style="533" customWidth="1"/>
    <col min="7432" max="7680" width="11.42578125" style="533"/>
    <col min="7681" max="7681" width="2.5703125" style="533" customWidth="1"/>
    <col min="7682" max="7682" width="94.5703125" style="533" customWidth="1"/>
    <col min="7683" max="7687" width="30.7109375" style="533" customWidth="1"/>
    <col min="7688" max="7936" width="11.42578125" style="533"/>
    <col min="7937" max="7937" width="2.5703125" style="533" customWidth="1"/>
    <col min="7938" max="7938" width="94.5703125" style="533" customWidth="1"/>
    <col min="7939" max="7943" width="30.7109375" style="533" customWidth="1"/>
    <col min="7944" max="8192" width="11.42578125" style="533"/>
    <col min="8193" max="8193" width="2.5703125" style="533" customWidth="1"/>
    <col min="8194" max="8194" width="94.5703125" style="533" customWidth="1"/>
    <col min="8195" max="8199" width="30.7109375" style="533" customWidth="1"/>
    <col min="8200" max="8448" width="11.42578125" style="533"/>
    <col min="8449" max="8449" width="2.5703125" style="533" customWidth="1"/>
    <col min="8450" max="8450" width="94.5703125" style="533" customWidth="1"/>
    <col min="8451" max="8455" width="30.7109375" style="533" customWidth="1"/>
    <col min="8456" max="8704" width="11.42578125" style="533"/>
    <col min="8705" max="8705" width="2.5703125" style="533" customWidth="1"/>
    <col min="8706" max="8706" width="94.5703125" style="533" customWidth="1"/>
    <col min="8707" max="8711" width="30.7109375" style="533" customWidth="1"/>
    <col min="8712" max="8960" width="11.42578125" style="533"/>
    <col min="8961" max="8961" width="2.5703125" style="533" customWidth="1"/>
    <col min="8962" max="8962" width="94.5703125" style="533" customWidth="1"/>
    <col min="8963" max="8967" width="30.7109375" style="533" customWidth="1"/>
    <col min="8968" max="9216" width="11.42578125" style="533"/>
    <col min="9217" max="9217" width="2.5703125" style="533" customWidth="1"/>
    <col min="9218" max="9218" width="94.5703125" style="533" customWidth="1"/>
    <col min="9219" max="9223" width="30.7109375" style="533" customWidth="1"/>
    <col min="9224" max="9472" width="11.42578125" style="533"/>
    <col min="9473" max="9473" width="2.5703125" style="533" customWidth="1"/>
    <col min="9474" max="9474" width="94.5703125" style="533" customWidth="1"/>
    <col min="9475" max="9479" width="30.7109375" style="533" customWidth="1"/>
    <col min="9480" max="9728" width="11.42578125" style="533"/>
    <col min="9729" max="9729" width="2.5703125" style="533" customWidth="1"/>
    <col min="9730" max="9730" width="94.5703125" style="533" customWidth="1"/>
    <col min="9731" max="9735" width="30.7109375" style="533" customWidth="1"/>
    <col min="9736" max="9984" width="11.42578125" style="533"/>
    <col min="9985" max="9985" width="2.5703125" style="533" customWidth="1"/>
    <col min="9986" max="9986" width="94.5703125" style="533" customWidth="1"/>
    <col min="9987" max="9991" width="30.7109375" style="533" customWidth="1"/>
    <col min="9992" max="10240" width="11.42578125" style="533"/>
    <col min="10241" max="10241" width="2.5703125" style="533" customWidth="1"/>
    <col min="10242" max="10242" width="94.5703125" style="533" customWidth="1"/>
    <col min="10243" max="10247" width="30.7109375" style="533" customWidth="1"/>
    <col min="10248" max="10496" width="11.42578125" style="533"/>
    <col min="10497" max="10497" width="2.5703125" style="533" customWidth="1"/>
    <col min="10498" max="10498" width="94.5703125" style="533" customWidth="1"/>
    <col min="10499" max="10503" width="30.7109375" style="533" customWidth="1"/>
    <col min="10504" max="10752" width="11.42578125" style="533"/>
    <col min="10753" max="10753" width="2.5703125" style="533" customWidth="1"/>
    <col min="10754" max="10754" width="94.5703125" style="533" customWidth="1"/>
    <col min="10755" max="10759" width="30.7109375" style="533" customWidth="1"/>
    <col min="10760" max="11008" width="11.42578125" style="533"/>
    <col min="11009" max="11009" width="2.5703125" style="533" customWidth="1"/>
    <col min="11010" max="11010" width="94.5703125" style="533" customWidth="1"/>
    <col min="11011" max="11015" width="30.7109375" style="533" customWidth="1"/>
    <col min="11016" max="11264" width="11.42578125" style="533"/>
    <col min="11265" max="11265" width="2.5703125" style="533" customWidth="1"/>
    <col min="11266" max="11266" width="94.5703125" style="533" customWidth="1"/>
    <col min="11267" max="11271" width="30.7109375" style="533" customWidth="1"/>
    <col min="11272" max="11520" width="11.42578125" style="533"/>
    <col min="11521" max="11521" width="2.5703125" style="533" customWidth="1"/>
    <col min="11522" max="11522" width="94.5703125" style="533" customWidth="1"/>
    <col min="11523" max="11527" width="30.7109375" style="533" customWidth="1"/>
    <col min="11528" max="11776" width="11.42578125" style="533"/>
    <col min="11777" max="11777" width="2.5703125" style="533" customWidth="1"/>
    <col min="11778" max="11778" width="94.5703125" style="533" customWidth="1"/>
    <col min="11779" max="11783" width="30.7109375" style="533" customWidth="1"/>
    <col min="11784" max="12032" width="11.42578125" style="533"/>
    <col min="12033" max="12033" width="2.5703125" style="533" customWidth="1"/>
    <col min="12034" max="12034" width="94.5703125" style="533" customWidth="1"/>
    <col min="12035" max="12039" width="30.7109375" style="533" customWidth="1"/>
    <col min="12040" max="12288" width="11.42578125" style="533"/>
    <col min="12289" max="12289" width="2.5703125" style="533" customWidth="1"/>
    <col min="12290" max="12290" width="94.5703125" style="533" customWidth="1"/>
    <col min="12291" max="12295" width="30.7109375" style="533" customWidth="1"/>
    <col min="12296" max="12544" width="11.42578125" style="533"/>
    <col min="12545" max="12545" width="2.5703125" style="533" customWidth="1"/>
    <col min="12546" max="12546" width="94.5703125" style="533" customWidth="1"/>
    <col min="12547" max="12551" width="30.7109375" style="533" customWidth="1"/>
    <col min="12552" max="12800" width="11.42578125" style="533"/>
    <col min="12801" max="12801" width="2.5703125" style="533" customWidth="1"/>
    <col min="12802" max="12802" width="94.5703125" style="533" customWidth="1"/>
    <col min="12803" max="12807" width="30.7109375" style="533" customWidth="1"/>
    <col min="12808" max="13056" width="11.42578125" style="533"/>
    <col min="13057" max="13057" width="2.5703125" style="533" customWidth="1"/>
    <col min="13058" max="13058" width="94.5703125" style="533" customWidth="1"/>
    <col min="13059" max="13063" width="30.7109375" style="533" customWidth="1"/>
    <col min="13064" max="13312" width="11.42578125" style="533"/>
    <col min="13313" max="13313" width="2.5703125" style="533" customWidth="1"/>
    <col min="13314" max="13314" width="94.5703125" style="533" customWidth="1"/>
    <col min="13315" max="13319" width="30.7109375" style="533" customWidth="1"/>
    <col min="13320" max="13568" width="11.42578125" style="533"/>
    <col min="13569" max="13569" width="2.5703125" style="533" customWidth="1"/>
    <col min="13570" max="13570" width="94.5703125" style="533" customWidth="1"/>
    <col min="13571" max="13575" width="30.7109375" style="533" customWidth="1"/>
    <col min="13576" max="13824" width="11.42578125" style="533"/>
    <col min="13825" max="13825" width="2.5703125" style="533" customWidth="1"/>
    <col min="13826" max="13826" width="94.5703125" style="533" customWidth="1"/>
    <col min="13827" max="13831" width="30.7109375" style="533" customWidth="1"/>
    <col min="13832" max="14080" width="11.42578125" style="533"/>
    <col min="14081" max="14081" width="2.5703125" style="533" customWidth="1"/>
    <col min="14082" max="14082" width="94.5703125" style="533" customWidth="1"/>
    <col min="14083" max="14087" width="30.7109375" style="533" customWidth="1"/>
    <col min="14088" max="14336" width="11.42578125" style="533"/>
    <col min="14337" max="14337" width="2.5703125" style="533" customWidth="1"/>
    <col min="14338" max="14338" width="94.5703125" style="533" customWidth="1"/>
    <col min="14339" max="14343" width="30.7109375" style="533" customWidth="1"/>
    <col min="14344" max="14592" width="11.42578125" style="533"/>
    <col min="14593" max="14593" width="2.5703125" style="533" customWidth="1"/>
    <col min="14594" max="14594" width="94.5703125" style="533" customWidth="1"/>
    <col min="14595" max="14599" width="30.7109375" style="533" customWidth="1"/>
    <col min="14600" max="14848" width="11.42578125" style="533"/>
    <col min="14849" max="14849" width="2.5703125" style="533" customWidth="1"/>
    <col min="14850" max="14850" width="94.5703125" style="533" customWidth="1"/>
    <col min="14851" max="14855" width="30.7109375" style="533" customWidth="1"/>
    <col min="14856" max="15104" width="11.42578125" style="533"/>
    <col min="15105" max="15105" width="2.5703125" style="533" customWidth="1"/>
    <col min="15106" max="15106" width="94.5703125" style="533" customWidth="1"/>
    <col min="15107" max="15111" width="30.7109375" style="533" customWidth="1"/>
    <col min="15112" max="15360" width="11.42578125" style="533"/>
    <col min="15361" max="15361" width="2.5703125" style="533" customWidth="1"/>
    <col min="15362" max="15362" width="94.5703125" style="533" customWidth="1"/>
    <col min="15363" max="15367" width="30.7109375" style="533" customWidth="1"/>
    <col min="15368" max="15616" width="11.42578125" style="533"/>
    <col min="15617" max="15617" width="2.5703125" style="533" customWidth="1"/>
    <col min="15618" max="15618" width="94.5703125" style="533" customWidth="1"/>
    <col min="15619" max="15623" width="30.7109375" style="533" customWidth="1"/>
    <col min="15624" max="15872" width="11.42578125" style="533"/>
    <col min="15873" max="15873" width="2.5703125" style="533" customWidth="1"/>
    <col min="15874" max="15874" width="94.5703125" style="533" customWidth="1"/>
    <col min="15875" max="15879" width="30.7109375" style="533" customWidth="1"/>
    <col min="15880" max="16128" width="11.42578125" style="533"/>
    <col min="16129" max="16129" width="2.5703125" style="533" customWidth="1"/>
    <col min="16130" max="16130" width="94.5703125" style="533" customWidth="1"/>
    <col min="16131" max="16135" width="30.7109375" style="533" customWidth="1"/>
    <col min="16136" max="16384" width="11.42578125" style="533"/>
  </cols>
  <sheetData>
    <row r="1" spans="2:7" ht="16.5" customHeight="1">
      <c r="B1" s="608"/>
      <c r="C1" s="608"/>
      <c r="D1" s="608"/>
      <c r="E1" s="608"/>
      <c r="F1" s="608"/>
      <c r="G1" s="608"/>
    </row>
    <row r="2" spans="2:7" ht="24.95" customHeight="1">
      <c r="B2" s="697" t="str">
        <f>[1]HABILITACION!B2</f>
        <v>REPUBLICA DE COLOMBIA</v>
      </c>
      <c r="C2" s="697"/>
      <c r="D2" s="697"/>
      <c r="E2" s="697"/>
      <c r="F2" s="697"/>
      <c r="G2" s="697"/>
    </row>
    <row r="3" spans="2:7" ht="24.95" customHeight="1">
      <c r="B3" s="697" t="str">
        <f>[1]HABILITACION!B3</f>
        <v>INSTITUTO COLOMBIANO PARA LA EVALUACIÓN DE LA EDUCACIÓN - ICFES</v>
      </c>
      <c r="C3" s="697"/>
      <c r="D3" s="697"/>
      <c r="E3" s="697"/>
      <c r="F3" s="697"/>
      <c r="G3" s="697"/>
    </row>
    <row r="4" spans="2:7" ht="24.95" customHeight="1">
      <c r="B4" s="697" t="s">
        <v>180</v>
      </c>
      <c r="C4" s="697"/>
      <c r="D4" s="697"/>
      <c r="E4" s="697"/>
      <c r="F4" s="697"/>
      <c r="G4" s="697"/>
    </row>
    <row r="5" spans="2:7" ht="24.95" customHeight="1" thickBot="1">
      <c r="B5" s="698" t="s">
        <v>181</v>
      </c>
      <c r="C5" s="698"/>
      <c r="D5" s="698"/>
      <c r="E5" s="698"/>
      <c r="F5" s="698"/>
      <c r="G5" s="698"/>
    </row>
    <row r="6" spans="2:7" ht="18" customHeight="1">
      <c r="B6" s="699" t="s">
        <v>529</v>
      </c>
      <c r="C6" s="700"/>
      <c r="D6" s="700"/>
      <c r="E6" s="700"/>
      <c r="F6" s="700"/>
      <c r="G6" s="701"/>
    </row>
    <row r="7" spans="2:7" ht="18" customHeight="1" thickBot="1">
      <c r="B7" s="702" t="s">
        <v>160</v>
      </c>
      <c r="C7" s="703"/>
      <c r="D7" s="703"/>
      <c r="E7" s="703"/>
      <c r="F7" s="703"/>
      <c r="G7" s="704"/>
    </row>
    <row r="8" spans="2:7" ht="26.25" customHeight="1" thickBot="1">
      <c r="B8" s="690" t="str">
        <f>[1]HABILITACION!B8</f>
        <v>PROPONENTE:  CF LOGÍSTICA S.A.S</v>
      </c>
      <c r="C8" s="691"/>
      <c r="D8" s="691"/>
      <c r="E8" s="691"/>
      <c r="F8" s="691"/>
      <c r="G8" s="609" t="str">
        <f>[1]HABILITACION!E8</f>
        <v>PROPUESTA No.3</v>
      </c>
    </row>
    <row r="9" spans="2:7" s="612" customFormat="1" ht="10.5" customHeight="1">
      <c r="B9" s="610"/>
      <c r="C9" s="610"/>
      <c r="D9" s="610"/>
      <c r="E9" s="610"/>
      <c r="F9" s="610"/>
      <c r="G9" s="611"/>
    </row>
    <row r="10" spans="2:7" s="612" customFormat="1" ht="8.25" customHeight="1" thickBot="1">
      <c r="B10" s="610"/>
      <c r="C10" s="610"/>
      <c r="D10" s="610"/>
      <c r="E10" s="610"/>
      <c r="F10" s="610"/>
      <c r="G10" s="613"/>
    </row>
    <row r="11" spans="2:7" s="612" customFormat="1" ht="26.25" customHeight="1" thickBot="1">
      <c r="B11" s="614" t="s">
        <v>530</v>
      </c>
      <c r="C11" s="615"/>
      <c r="D11" s="610"/>
      <c r="E11" s="610"/>
      <c r="F11" s="610"/>
      <c r="G11" s="613"/>
    </row>
    <row r="12" spans="2:7" ht="9" customHeight="1" thickBot="1">
      <c r="B12" s="616"/>
      <c r="C12" s="617"/>
      <c r="D12" s="617"/>
      <c r="E12" s="617"/>
      <c r="F12" s="617"/>
      <c r="G12" s="618"/>
    </row>
    <row r="13" spans="2:7" ht="27" customHeight="1">
      <c r="B13" s="692" t="s">
        <v>73</v>
      </c>
      <c r="C13" s="694" t="s">
        <v>104</v>
      </c>
      <c r="D13" s="694"/>
      <c r="E13" s="694"/>
      <c r="F13" s="694"/>
      <c r="G13" s="695" t="s">
        <v>19</v>
      </c>
    </row>
    <row r="14" spans="2:7" ht="27.75" customHeight="1" thickBot="1">
      <c r="B14" s="693"/>
      <c r="C14" s="619" t="s">
        <v>74</v>
      </c>
      <c r="D14" s="619" t="s">
        <v>75</v>
      </c>
      <c r="E14" s="619" t="s">
        <v>76</v>
      </c>
      <c r="F14" s="619" t="s">
        <v>531</v>
      </c>
      <c r="G14" s="696"/>
    </row>
    <row r="15" spans="2:7" ht="9" customHeight="1" thickBot="1">
      <c r="B15" s="620"/>
      <c r="C15" s="621"/>
      <c r="D15" s="621"/>
      <c r="E15" s="621"/>
      <c r="F15" s="621"/>
      <c r="G15" s="622"/>
    </row>
    <row r="16" spans="2:7" ht="30" customHeight="1">
      <c r="B16" s="623" t="s">
        <v>79</v>
      </c>
      <c r="C16" s="624" t="s">
        <v>339</v>
      </c>
      <c r="D16" s="624" t="s">
        <v>532</v>
      </c>
      <c r="E16" s="624" t="s">
        <v>533</v>
      </c>
      <c r="F16" s="624" t="s">
        <v>534</v>
      </c>
      <c r="G16" s="625"/>
    </row>
    <row r="17" spans="2:7" ht="30" customHeight="1">
      <c r="B17" s="626" t="s">
        <v>88</v>
      </c>
      <c r="C17" s="627" t="s">
        <v>535</v>
      </c>
      <c r="D17" s="627" t="s">
        <v>536</v>
      </c>
      <c r="E17" s="627" t="s">
        <v>537</v>
      </c>
      <c r="F17" s="627" t="s">
        <v>535</v>
      </c>
      <c r="G17" s="628"/>
    </row>
    <row r="18" spans="2:7" ht="30" customHeight="1">
      <c r="B18" s="629" t="s">
        <v>77</v>
      </c>
      <c r="C18" s="630">
        <v>40609</v>
      </c>
      <c r="D18" s="630">
        <v>41040</v>
      </c>
      <c r="E18" s="630">
        <v>41149</v>
      </c>
      <c r="F18" s="630">
        <v>41009</v>
      </c>
      <c r="G18" s="628"/>
    </row>
    <row r="19" spans="2:7" ht="30" customHeight="1">
      <c r="B19" s="629" t="s">
        <v>538</v>
      </c>
      <c r="C19" s="631" t="s">
        <v>16</v>
      </c>
      <c r="D19" s="631" t="s">
        <v>16</v>
      </c>
      <c r="E19" s="631" t="s">
        <v>16</v>
      </c>
      <c r="F19" s="631" t="s">
        <v>16</v>
      </c>
      <c r="G19" s="632"/>
    </row>
    <row r="20" spans="2:7" ht="30" customHeight="1">
      <c r="B20" s="629" t="s">
        <v>78</v>
      </c>
      <c r="C20" s="630">
        <v>40908</v>
      </c>
      <c r="D20" s="630">
        <v>41152</v>
      </c>
      <c r="E20" s="630">
        <v>41257</v>
      </c>
      <c r="F20" s="630">
        <v>41090</v>
      </c>
      <c r="G20" s="628"/>
    </row>
    <row r="21" spans="2:7" ht="30" customHeight="1">
      <c r="B21" s="629" t="s">
        <v>152</v>
      </c>
      <c r="C21" s="633">
        <v>0.2</v>
      </c>
      <c r="D21" s="633">
        <v>1</v>
      </c>
      <c r="E21" s="633">
        <v>0.2</v>
      </c>
      <c r="F21" s="633">
        <v>0.2</v>
      </c>
      <c r="G21" s="634"/>
    </row>
    <row r="22" spans="2:7" ht="30" customHeight="1">
      <c r="B22" s="629" t="s">
        <v>150</v>
      </c>
      <c r="C22" s="635">
        <v>1057927832</v>
      </c>
      <c r="D22" s="635">
        <v>2835840394</v>
      </c>
      <c r="E22" s="635">
        <f>13500431429+1048432481+90089000</f>
        <v>14638952910</v>
      </c>
      <c r="F22" s="635">
        <v>303566061</v>
      </c>
      <c r="G22" s="634"/>
    </row>
    <row r="23" spans="2:7" ht="30" customHeight="1">
      <c r="B23" s="629" t="s">
        <v>151</v>
      </c>
      <c r="C23" s="635">
        <f>C22*C21</f>
        <v>211585566.40000001</v>
      </c>
      <c r="D23" s="635">
        <f>D22*D21</f>
        <v>2835840394</v>
      </c>
      <c r="E23" s="635">
        <f>E22*E21</f>
        <v>2927790582</v>
      </c>
      <c r="F23" s="635">
        <f>F22*F21</f>
        <v>60713212.200000003</v>
      </c>
      <c r="G23" s="634"/>
    </row>
    <row r="24" spans="2:7" ht="30" customHeight="1">
      <c r="B24" s="629" t="s">
        <v>149</v>
      </c>
      <c r="C24" s="635">
        <f>C23/535600</f>
        <v>395.04399999999998</v>
      </c>
      <c r="D24" s="635">
        <f>D23/566700</f>
        <v>5004.1298641256399</v>
      </c>
      <c r="E24" s="635">
        <f>E23/566700</f>
        <v>5166.385357331922</v>
      </c>
      <c r="F24" s="635">
        <f>F23/566700</f>
        <v>107.13466066701959</v>
      </c>
      <c r="G24" s="634"/>
    </row>
    <row r="25" spans="2:7" ht="36.950000000000003" customHeight="1">
      <c r="B25" s="636" t="s">
        <v>539</v>
      </c>
      <c r="C25" s="637" t="s">
        <v>540</v>
      </c>
      <c r="D25" s="638" t="s">
        <v>540</v>
      </c>
      <c r="E25" s="637" t="s">
        <v>541</v>
      </c>
      <c r="F25" s="637" t="s">
        <v>540</v>
      </c>
      <c r="G25" s="638" t="s">
        <v>542</v>
      </c>
    </row>
    <row r="26" spans="2:7" ht="14.25" customHeight="1" thickBot="1">
      <c r="B26" s="639"/>
      <c r="C26" s="640"/>
      <c r="D26" s="640"/>
      <c r="E26" s="640"/>
      <c r="F26" s="640"/>
      <c r="G26" s="641"/>
    </row>
  </sheetData>
  <mergeCells count="10">
    <mergeCell ref="B8:F8"/>
    <mergeCell ref="B13:B14"/>
    <mergeCell ref="C13:F13"/>
    <mergeCell ref="G13:G14"/>
    <mergeCell ref="B2:G2"/>
    <mergeCell ref="B3:G3"/>
    <mergeCell ref="B4:G4"/>
    <mergeCell ref="B5:G5"/>
    <mergeCell ref="B6:G6"/>
    <mergeCell ref="B7:G7"/>
  </mergeCells>
  <printOptions horizontalCentered="1"/>
  <pageMargins left="0.78740157480314965" right="0.78740157480314965" top="1.5748031496062993" bottom="1.1811023622047245" header="0.15748031496062992" footer="0.51181102362204722"/>
  <pageSetup paperSize="5" scale="50" orientation="landscape" blackAndWhite="1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topLeftCell="B1" zoomScaleSheetLayoutView="100" workbookViewId="0">
      <selection activeCell="D10" sqref="D10:E10"/>
    </sheetView>
  </sheetViews>
  <sheetFormatPr baseColWidth="10" defaultRowHeight="12.75"/>
  <cols>
    <col min="1" max="1" width="2.28515625" customWidth="1"/>
    <col min="2" max="2" width="10.5703125" style="306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1:5" ht="12" customHeight="1">
      <c r="A1" s="1"/>
    </row>
    <row r="2" spans="1:5" ht="24.95" customHeight="1">
      <c r="B2" s="706" t="str">
        <f>'DOCUMENTOS HABILITANTES'!B2</f>
        <v>REPUBLICA DE COLOMBIA</v>
      </c>
      <c r="C2" s="706"/>
      <c r="D2" s="706"/>
      <c r="E2" s="706"/>
    </row>
    <row r="3" spans="1:5" ht="24.95" customHeight="1">
      <c r="B3" s="706" t="str">
        <f>'DOCUMENTOS HABILITANTES'!B3</f>
        <v>INSTITUTO COLOMBIANO PARA LA EVALUACIÓN DE LA EDUCACIÓN - ICFES</v>
      </c>
      <c r="C3" s="706"/>
      <c r="D3" s="706"/>
      <c r="E3" s="706"/>
    </row>
    <row r="4" spans="1:5" ht="24.95" customHeight="1">
      <c r="B4" s="707" t="str">
        <f>'DOCUMENTOS HABILITANTES'!B4</f>
        <v>CONVOCATORIA PUBLICA CP - 003 - 2013</v>
      </c>
      <c r="C4" s="707"/>
      <c r="D4" s="707"/>
      <c r="E4" s="707"/>
    </row>
    <row r="5" spans="1:5" ht="24.95" customHeight="1" thickBot="1">
      <c r="B5" s="666" t="str">
        <f>'DOCUMENTOS HABILITANTES'!B5</f>
        <v>CONTRATAR LA DISTRIBUCIÓN, RECOLECCIÓN, ALMACENAMIENTO Y DESTRUCCIÓN DE MATERIALES PARA PRUEBAS DEL ICFES</v>
      </c>
      <c r="C5" s="666"/>
      <c r="D5" s="666"/>
      <c r="E5" s="666"/>
    </row>
    <row r="6" spans="1:5" ht="15.95" customHeight="1">
      <c r="B6" s="708" t="s">
        <v>544</v>
      </c>
      <c r="C6" s="709"/>
      <c r="D6" s="709"/>
      <c r="E6" s="710"/>
    </row>
    <row r="7" spans="1:5" ht="15.95" customHeight="1" thickBot="1">
      <c r="B7" s="711" t="s">
        <v>158</v>
      </c>
      <c r="C7" s="712"/>
      <c r="D7" s="712"/>
      <c r="E7" s="713"/>
    </row>
    <row r="8" spans="1:5" ht="23.25" customHeight="1" thickBot="1">
      <c r="B8" s="667" t="str">
        <f>'DOCUMENTOS HABILITANTES'!B8</f>
        <v>PROPONENTE: CF LOGISTICA S.A.S.</v>
      </c>
      <c r="C8" s="668"/>
      <c r="D8" s="669"/>
      <c r="E8" s="178" t="str">
        <f>'DOCUMENTOS HABILITANTES'!E8</f>
        <v>PROPUESTA No.1</v>
      </c>
    </row>
    <row r="9" spans="1:5" ht="8.25" customHeight="1" thickBot="1">
      <c r="B9" s="271"/>
      <c r="C9" s="271"/>
      <c r="D9" s="271"/>
      <c r="E9" s="313"/>
    </row>
    <row r="10" spans="1:5" ht="39" thickBot="1">
      <c r="B10" s="369" t="s">
        <v>128</v>
      </c>
      <c r="C10" s="642" t="s">
        <v>129</v>
      </c>
      <c r="D10" s="645" t="s">
        <v>543</v>
      </c>
      <c r="E10" s="645" t="s">
        <v>19</v>
      </c>
    </row>
    <row r="11" spans="1:5" ht="24" customHeight="1" thickBot="1">
      <c r="B11" s="259"/>
      <c r="C11" s="349" t="s">
        <v>159</v>
      </c>
      <c r="D11" s="350" t="s">
        <v>16</v>
      </c>
      <c r="E11" s="351"/>
    </row>
    <row r="12" spans="1:5" ht="6.75" customHeight="1" thickBot="1">
      <c r="B12" s="352"/>
      <c r="C12" s="353"/>
      <c r="D12" s="354"/>
      <c r="E12" s="355"/>
    </row>
    <row r="13" spans="1:5" ht="24" customHeight="1" thickBot="1">
      <c r="B13" s="344"/>
      <c r="C13" s="356"/>
      <c r="D13" s="342" t="s">
        <v>491</v>
      </c>
      <c r="E13" s="366" t="s">
        <v>17</v>
      </c>
    </row>
    <row r="14" spans="1:5" ht="6.75" customHeight="1" thickBot="1">
      <c r="B14" s="345"/>
      <c r="C14" s="346"/>
      <c r="D14" s="347"/>
      <c r="E14" s="348"/>
    </row>
    <row r="15" spans="1:5" ht="26.25" thickBot="1">
      <c r="B15" s="312" t="s">
        <v>130</v>
      </c>
      <c r="C15" s="646" t="s">
        <v>187</v>
      </c>
      <c r="D15" s="645" t="s">
        <v>543</v>
      </c>
      <c r="E15" s="645" t="s">
        <v>19</v>
      </c>
    </row>
    <row r="16" spans="1:5">
      <c r="B16" s="307"/>
      <c r="C16" s="386" t="s">
        <v>209</v>
      </c>
      <c r="D16" s="309" t="s">
        <v>16</v>
      </c>
      <c r="E16" s="310"/>
    </row>
    <row r="17" spans="2:5">
      <c r="B17" s="307"/>
      <c r="C17" s="386" t="s">
        <v>210</v>
      </c>
      <c r="D17" s="309" t="s">
        <v>16</v>
      </c>
      <c r="E17" s="310"/>
    </row>
    <row r="18" spans="2:5">
      <c r="B18" s="307"/>
      <c r="C18" s="386" t="s">
        <v>211</v>
      </c>
      <c r="D18" s="309" t="s">
        <v>16</v>
      </c>
      <c r="E18" s="310"/>
    </row>
    <row r="19" spans="2:5">
      <c r="B19" s="307"/>
      <c r="C19" s="386" t="s">
        <v>212</v>
      </c>
      <c r="D19" s="309" t="s">
        <v>16</v>
      </c>
      <c r="E19" s="310"/>
    </row>
    <row r="20" spans="2:5">
      <c r="B20" s="307"/>
      <c r="C20" s="386" t="s">
        <v>213</v>
      </c>
      <c r="D20" s="309" t="s">
        <v>16</v>
      </c>
      <c r="E20" s="310"/>
    </row>
    <row r="21" spans="2:5" ht="13.5" thickBot="1">
      <c r="B21" s="357"/>
      <c r="C21" s="387" t="s">
        <v>214</v>
      </c>
      <c r="D21" s="359" t="s">
        <v>16</v>
      </c>
      <c r="E21" s="360"/>
    </row>
    <row r="22" spans="2:5" ht="6" customHeight="1" thickBot="1">
      <c r="B22" s="352"/>
      <c r="C22" s="705"/>
      <c r="D22" s="705"/>
      <c r="E22" s="355"/>
    </row>
    <row r="23" spans="2:5" ht="24.75" customHeight="1" thickBot="1">
      <c r="B23" s="344"/>
      <c r="C23" s="356"/>
      <c r="D23" s="342" t="s">
        <v>491</v>
      </c>
      <c r="E23" s="366" t="s">
        <v>17</v>
      </c>
    </row>
    <row r="24" spans="2:5" ht="9" customHeight="1" thickBot="1">
      <c r="B24" s="345"/>
      <c r="C24" s="346"/>
      <c r="D24" s="347"/>
      <c r="E24" s="348"/>
    </row>
    <row r="25" spans="2:5" ht="26.25" thickBot="1">
      <c r="B25" s="267" t="s">
        <v>131</v>
      </c>
      <c r="C25" s="646" t="s">
        <v>189</v>
      </c>
      <c r="D25" s="645" t="s">
        <v>543</v>
      </c>
      <c r="E25" s="645" t="s">
        <v>19</v>
      </c>
    </row>
    <row r="26" spans="2:5">
      <c r="B26" s="307"/>
      <c r="C26" s="388" t="s">
        <v>216</v>
      </c>
      <c r="D26" s="309" t="s">
        <v>16</v>
      </c>
      <c r="E26" s="310"/>
    </row>
    <row r="27" spans="2:5" ht="25.5">
      <c r="B27" s="307"/>
      <c r="C27" s="388" t="s">
        <v>217</v>
      </c>
      <c r="D27" s="309" t="s">
        <v>16</v>
      </c>
      <c r="E27" s="310"/>
    </row>
    <row r="28" spans="2:5">
      <c r="B28" s="307"/>
      <c r="C28" s="386" t="s">
        <v>218</v>
      </c>
      <c r="D28" s="309" t="s">
        <v>16</v>
      </c>
      <c r="E28" s="310"/>
    </row>
    <row r="29" spans="2:5" ht="25.5">
      <c r="B29" s="307"/>
      <c r="C29" s="388" t="s">
        <v>219</v>
      </c>
      <c r="D29" s="309" t="s">
        <v>16</v>
      </c>
      <c r="E29" s="310"/>
    </row>
    <row r="30" spans="2:5" ht="25.5">
      <c r="B30" s="307"/>
      <c r="C30" s="388" t="s">
        <v>220</v>
      </c>
      <c r="D30" s="309" t="s">
        <v>16</v>
      </c>
      <c r="E30" s="310"/>
    </row>
    <row r="31" spans="2:5">
      <c r="B31" s="307"/>
      <c r="C31" s="386" t="s">
        <v>221</v>
      </c>
      <c r="D31" s="309" t="s">
        <v>16</v>
      </c>
      <c r="E31" s="310"/>
    </row>
    <row r="32" spans="2:5" ht="25.5">
      <c r="B32" s="307"/>
      <c r="C32" s="388" t="s">
        <v>222</v>
      </c>
      <c r="D32" s="309" t="s">
        <v>16</v>
      </c>
      <c r="E32" s="310"/>
    </row>
    <row r="33" spans="2:5" ht="13.5" thickBot="1">
      <c r="B33" s="357"/>
      <c r="C33" s="358" t="s">
        <v>492</v>
      </c>
      <c r="D33" s="359" t="s">
        <v>493</v>
      </c>
      <c r="E33" s="360"/>
    </row>
    <row r="34" spans="2:5" ht="7.5" customHeight="1" thickBot="1">
      <c r="B34" s="361"/>
      <c r="C34" s="705"/>
      <c r="D34" s="705"/>
      <c r="E34" s="355"/>
    </row>
    <row r="35" spans="2:5" ht="24.75" customHeight="1" thickBot="1">
      <c r="B35" s="362"/>
      <c r="C35" s="356"/>
      <c r="D35" s="342" t="s">
        <v>491</v>
      </c>
      <c r="E35" s="366" t="s">
        <v>17</v>
      </c>
    </row>
  </sheetData>
  <mergeCells count="9">
    <mergeCell ref="C34:D34"/>
    <mergeCell ref="B5:E5"/>
    <mergeCell ref="B8:D8"/>
    <mergeCell ref="C22:D22"/>
    <mergeCell ref="B2:E2"/>
    <mergeCell ref="B3:E3"/>
    <mergeCell ref="B4:E4"/>
    <mergeCell ref="B6:E6"/>
    <mergeCell ref="B7:E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65" orientation="portrait" blackAndWhite="1" horizontalDpi="300" verticalDpi="300" r:id="rId1"/>
  <headerFooter alignWithMargins="0">
    <oddHeader>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F48"/>
  <sheetViews>
    <sheetView zoomScaleSheetLayoutView="100" workbookViewId="0">
      <selection activeCell="B7" sqref="B7:E7"/>
    </sheetView>
  </sheetViews>
  <sheetFormatPr baseColWidth="10" defaultRowHeight="12.75"/>
  <cols>
    <col min="1" max="1" width="2.28515625" customWidth="1"/>
    <col min="2" max="2" width="10.5703125" style="306" customWidth="1"/>
    <col min="3" max="3" width="43.710937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06" t="str">
        <f>'DOCUMENTOS HABILITANTES'!B2</f>
        <v>REPUBLICA DE COLOMBIA</v>
      </c>
      <c r="C2" s="706"/>
      <c r="D2" s="706"/>
      <c r="E2" s="706"/>
    </row>
    <row r="3" spans="2:5" ht="24.95" customHeight="1">
      <c r="B3" s="706" t="str">
        <f>'DOCUMENTOS HABILITANTES'!B3</f>
        <v>INSTITUTO COLOMBIANO PARA LA EVALUACIÓN DE LA EDUCACIÓN - ICFES</v>
      </c>
      <c r="C3" s="706"/>
      <c r="D3" s="706"/>
      <c r="E3" s="706"/>
    </row>
    <row r="4" spans="2:5" ht="24.95" customHeight="1">
      <c r="B4" s="707" t="str">
        <f>'DOCUMENTOS HABILITANTES'!B4</f>
        <v>CONVOCATORIA PUBLICA CP - 003 - 2013</v>
      </c>
      <c r="C4" s="707"/>
      <c r="D4" s="707"/>
      <c r="E4" s="707"/>
    </row>
    <row r="5" spans="2:5" ht="24.95" customHeight="1" thickBot="1">
      <c r="B5" s="666" t="str">
        <f>'DOCUMENTOS HABILITANTES'!B5</f>
        <v>CONTRATAR LA DISTRIBUCIÓN, RECOLECCIÓN, ALMACENAMIENTO Y DESTRUCCIÓN DE MATERIALES PARA PRUEBAS DEL ICFES</v>
      </c>
      <c r="C5" s="666"/>
      <c r="D5" s="666"/>
      <c r="E5" s="666"/>
    </row>
    <row r="6" spans="2:5" ht="15.95" customHeight="1">
      <c r="B6" s="708" t="s">
        <v>545</v>
      </c>
      <c r="C6" s="709"/>
      <c r="D6" s="709"/>
      <c r="E6" s="710"/>
    </row>
    <row r="7" spans="2:5" ht="15.95" customHeight="1" thickBot="1">
      <c r="B7" s="711" t="s">
        <v>158</v>
      </c>
      <c r="C7" s="712"/>
      <c r="D7" s="712"/>
      <c r="E7" s="713"/>
    </row>
    <row r="8" spans="2:5" ht="23.25" customHeight="1" thickBot="1">
      <c r="B8" s="667" t="str">
        <f>'DOCUMENTOS HABILITANTES'!B8</f>
        <v>PROPONENTE: CF LOGISTICA S.A.S.</v>
      </c>
      <c r="C8" s="668"/>
      <c r="D8" s="669"/>
      <c r="E8" s="178" t="str">
        <f>'DOCUMENTOS HABILITANTES'!E8</f>
        <v>PROPUESTA No.1</v>
      </c>
    </row>
    <row r="9" spans="2:5" ht="8.25" customHeight="1" thickBot="1">
      <c r="B9" s="271"/>
      <c r="C9" s="271"/>
      <c r="D9" s="271"/>
      <c r="E9" s="313"/>
    </row>
    <row r="10" spans="2:5" ht="26.25" thickBot="1">
      <c r="B10" s="267" t="s">
        <v>132</v>
      </c>
      <c r="C10" s="646" t="s">
        <v>215</v>
      </c>
      <c r="D10" s="645" t="s">
        <v>543</v>
      </c>
      <c r="E10" s="645" t="s">
        <v>19</v>
      </c>
    </row>
    <row r="11" spans="2:5">
      <c r="B11" s="307"/>
      <c r="C11" s="308" t="s">
        <v>223</v>
      </c>
      <c r="D11" s="309" t="s">
        <v>16</v>
      </c>
      <c r="E11" s="310"/>
    </row>
    <row r="12" spans="2:5">
      <c r="B12" s="307"/>
      <c r="C12" s="308" t="s">
        <v>224</v>
      </c>
      <c r="D12" s="309" t="s">
        <v>16</v>
      </c>
      <c r="E12" s="310"/>
    </row>
    <row r="13" spans="2:5">
      <c r="B13" s="307"/>
      <c r="C13" s="308" t="s">
        <v>225</v>
      </c>
      <c r="D13" s="309" t="s">
        <v>16</v>
      </c>
      <c r="E13" s="310"/>
    </row>
    <row r="14" spans="2:5">
      <c r="B14" s="307"/>
      <c r="C14" s="308" t="s">
        <v>226</v>
      </c>
      <c r="D14" s="309" t="s">
        <v>16</v>
      </c>
      <c r="E14" s="310"/>
    </row>
    <row r="15" spans="2:5">
      <c r="B15" s="307"/>
      <c r="C15" s="308" t="s">
        <v>227</v>
      </c>
      <c r="D15" s="309" t="s">
        <v>16</v>
      </c>
      <c r="E15" s="310"/>
    </row>
    <row r="16" spans="2:5">
      <c r="B16" s="357"/>
      <c r="C16" s="358" t="s">
        <v>228</v>
      </c>
      <c r="D16" s="309" t="s">
        <v>16</v>
      </c>
      <c r="E16" s="360"/>
    </row>
    <row r="17" spans="2:5">
      <c r="B17" s="357"/>
      <c r="C17" s="358" t="s">
        <v>229</v>
      </c>
      <c r="D17" s="309" t="s">
        <v>16</v>
      </c>
      <c r="E17" s="360"/>
    </row>
    <row r="18" spans="2:5">
      <c r="B18" s="357"/>
      <c r="C18" s="358" t="s">
        <v>230</v>
      </c>
      <c r="D18" s="309" t="s">
        <v>16</v>
      </c>
      <c r="E18" s="360"/>
    </row>
    <row r="19" spans="2:5">
      <c r="B19" s="357"/>
      <c r="C19" s="358" t="s">
        <v>231</v>
      </c>
      <c r="D19" s="309" t="s">
        <v>16</v>
      </c>
      <c r="E19" s="360"/>
    </row>
    <row r="20" spans="2:5" ht="13.5" thickBot="1">
      <c r="B20" s="357"/>
      <c r="C20" s="358" t="s">
        <v>232</v>
      </c>
      <c r="D20" s="359" t="s">
        <v>16</v>
      </c>
      <c r="E20" s="360"/>
    </row>
    <row r="21" spans="2:5" ht="7.5" customHeight="1" thickBot="1">
      <c r="B21" s="363"/>
      <c r="C21" s="705"/>
      <c r="D21" s="705"/>
      <c r="E21" s="364"/>
    </row>
    <row r="22" spans="2:5" ht="24.75" customHeight="1" thickBot="1">
      <c r="B22" s="365"/>
      <c r="C22" s="356"/>
      <c r="D22" s="342" t="s">
        <v>491</v>
      </c>
      <c r="E22" s="366" t="s">
        <v>17</v>
      </c>
    </row>
    <row r="23" spans="2:5" ht="6" customHeight="1" thickBot="1">
      <c r="D23" s="306"/>
      <c r="E23" s="306"/>
    </row>
    <row r="24" spans="2:5" ht="26.25" customHeight="1" thickBot="1">
      <c r="B24" s="368" t="s">
        <v>133</v>
      </c>
      <c r="C24" s="644" t="s">
        <v>196</v>
      </c>
      <c r="D24" s="645" t="s">
        <v>543</v>
      </c>
      <c r="E24" s="645" t="s">
        <v>19</v>
      </c>
    </row>
    <row r="25" spans="2:5" s="49" customFormat="1" ht="14.45" customHeight="1">
      <c r="B25" s="554"/>
      <c r="C25" s="555" t="s">
        <v>494</v>
      </c>
      <c r="D25" s="556"/>
      <c r="E25" s="557"/>
    </row>
    <row r="26" spans="2:5">
      <c r="B26" s="562"/>
      <c r="C26" s="469" t="s">
        <v>233</v>
      </c>
      <c r="D26" s="563" t="s">
        <v>16</v>
      </c>
      <c r="E26" s="564"/>
    </row>
    <row r="27" spans="2:5">
      <c r="B27" s="403"/>
      <c r="C27" s="468" t="s">
        <v>234</v>
      </c>
      <c r="D27" s="405" t="s">
        <v>16</v>
      </c>
      <c r="E27" s="407"/>
    </row>
    <row r="28" spans="2:5">
      <c r="B28" s="558"/>
      <c r="C28" s="559" t="s">
        <v>235</v>
      </c>
      <c r="D28" s="560" t="s">
        <v>16</v>
      </c>
      <c r="E28" s="561"/>
    </row>
    <row r="29" spans="2:5">
      <c r="B29" s="311"/>
      <c r="C29" s="327" t="s">
        <v>236</v>
      </c>
      <c r="D29" s="309" t="s">
        <v>16</v>
      </c>
      <c r="E29" s="331"/>
    </row>
    <row r="30" spans="2:5">
      <c r="B30" s="311"/>
      <c r="C30" s="327" t="s">
        <v>237</v>
      </c>
      <c r="D30" s="309" t="s">
        <v>16</v>
      </c>
      <c r="E30" s="331"/>
    </row>
    <row r="31" spans="2:5" ht="25.5">
      <c r="B31" s="311"/>
      <c r="C31" s="327" t="s">
        <v>238</v>
      </c>
      <c r="D31" s="309" t="s">
        <v>16</v>
      </c>
      <c r="E31" s="331"/>
    </row>
    <row r="32" spans="2:5" ht="25.5">
      <c r="B32" s="311"/>
      <c r="C32" s="327" t="s">
        <v>239</v>
      </c>
      <c r="D32" s="309" t="s">
        <v>16</v>
      </c>
      <c r="E32" s="331"/>
    </row>
    <row r="33" spans="2:6" ht="25.5">
      <c r="B33" s="311"/>
      <c r="C33" s="327" t="s">
        <v>240</v>
      </c>
      <c r="D33" s="309" t="s">
        <v>16</v>
      </c>
      <c r="E33" s="331"/>
    </row>
    <row r="34" spans="2:6" ht="25.5">
      <c r="B34" s="311"/>
      <c r="C34" s="327" t="s">
        <v>241</v>
      </c>
      <c r="D34" s="309" t="s">
        <v>16</v>
      </c>
      <c r="E34" s="331"/>
    </row>
    <row r="35" spans="2:6">
      <c r="B35" s="390"/>
      <c r="C35" s="565" t="s">
        <v>196</v>
      </c>
      <c r="D35" s="328" t="s">
        <v>16</v>
      </c>
      <c r="E35" s="332"/>
    </row>
    <row r="36" spans="2:6">
      <c r="B36" s="391" t="s">
        <v>53</v>
      </c>
      <c r="C36" s="392" t="s">
        <v>242</v>
      </c>
      <c r="D36" s="393"/>
      <c r="E36" s="394"/>
      <c r="F36" s="389"/>
    </row>
    <row r="37" spans="2:6">
      <c r="B37" s="333" t="s">
        <v>54</v>
      </c>
      <c r="C37" s="330" t="s">
        <v>243</v>
      </c>
      <c r="D37" s="329" t="s">
        <v>16</v>
      </c>
      <c r="E37" s="331"/>
    </row>
    <row r="38" spans="2:6" ht="25.5">
      <c r="B38" s="333" t="s">
        <v>97</v>
      </c>
      <c r="C38" s="330" t="s">
        <v>244</v>
      </c>
      <c r="D38" s="329" t="s">
        <v>16</v>
      </c>
      <c r="E38" s="331"/>
    </row>
    <row r="39" spans="2:6">
      <c r="B39" s="395" t="s">
        <v>153</v>
      </c>
      <c r="C39" s="396" t="s">
        <v>245</v>
      </c>
      <c r="D39" s="329" t="s">
        <v>16</v>
      </c>
      <c r="E39" s="398"/>
    </row>
    <row r="40" spans="2:6">
      <c r="B40" s="399"/>
      <c r="C40" s="400" t="s">
        <v>246</v>
      </c>
      <c r="D40" s="397"/>
      <c r="E40" s="398"/>
    </row>
    <row r="41" spans="2:6">
      <c r="B41" s="395"/>
      <c r="C41" s="396" t="s">
        <v>247</v>
      </c>
      <c r="D41" s="397">
        <v>2400</v>
      </c>
      <c r="E41" s="398"/>
    </row>
    <row r="42" spans="2:6">
      <c r="B42" s="395"/>
      <c r="C42" s="396" t="s">
        <v>248</v>
      </c>
      <c r="D42" s="397">
        <v>119</v>
      </c>
      <c r="E42" s="398"/>
    </row>
    <row r="43" spans="2:6">
      <c r="B43" s="395"/>
      <c r="C43" s="396" t="s">
        <v>249</v>
      </c>
      <c r="D43" s="397">
        <v>88</v>
      </c>
      <c r="E43" s="398"/>
    </row>
    <row r="44" spans="2:6">
      <c r="B44" s="395"/>
      <c r="C44" s="396" t="s">
        <v>250</v>
      </c>
      <c r="D44" s="397">
        <v>88</v>
      </c>
      <c r="E44" s="398"/>
    </row>
    <row r="45" spans="2:6">
      <c r="B45" s="395"/>
      <c r="C45" s="396" t="s">
        <v>251</v>
      </c>
      <c r="D45" s="397">
        <v>71</v>
      </c>
      <c r="E45" s="398"/>
    </row>
    <row r="46" spans="2:6" ht="13.5" thickBot="1">
      <c r="B46" s="334"/>
      <c r="C46" s="335"/>
      <c r="D46" s="336"/>
      <c r="E46" s="337"/>
    </row>
    <row r="47" spans="2:6" ht="7.5" customHeight="1" thickBot="1">
      <c r="B47" s="343"/>
      <c r="C47" s="341"/>
      <c r="D47" s="343"/>
      <c r="E47" s="244"/>
    </row>
    <row r="48" spans="2:6" ht="30.75" customHeight="1" thickBot="1">
      <c r="B48" s="343"/>
      <c r="C48" s="341"/>
      <c r="D48" s="342" t="s">
        <v>491</v>
      </c>
      <c r="E48" s="366" t="s">
        <v>17</v>
      </c>
    </row>
  </sheetData>
  <mergeCells count="8">
    <mergeCell ref="C21:D21"/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D57"/>
  <sheetViews>
    <sheetView topLeftCell="B1" zoomScaleSheetLayoutView="100" workbookViewId="0">
      <selection activeCell="B7" sqref="B7:E7"/>
    </sheetView>
  </sheetViews>
  <sheetFormatPr baseColWidth="10" defaultRowHeight="12.75"/>
  <cols>
    <col min="1" max="1" width="2.28515625" customWidth="1"/>
    <col min="2" max="2" width="10.5703125" style="306" customWidth="1"/>
    <col min="3" max="3" width="43.140625" customWidth="1"/>
    <col min="4" max="4" width="43.42578125" customWidth="1"/>
    <col min="5" max="5" width="37.4257812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06" t="str">
        <f>'DOCUMENTOS HABILITANTES'!B2</f>
        <v>REPUBLICA DE COLOMBIA</v>
      </c>
      <c r="C2" s="706"/>
      <c r="D2" s="706"/>
      <c r="E2" s="706"/>
    </row>
    <row r="3" spans="2:5" ht="24.95" customHeight="1">
      <c r="B3" s="706" t="str">
        <f>'DOCUMENTOS HABILITANTES'!B3</f>
        <v>INSTITUTO COLOMBIANO PARA LA EVALUACIÓN DE LA EDUCACIÓN - ICFES</v>
      </c>
      <c r="C3" s="706"/>
      <c r="D3" s="706"/>
      <c r="E3" s="706"/>
    </row>
    <row r="4" spans="2:5" ht="24.95" customHeight="1">
      <c r="B4" s="707" t="str">
        <f>'DOCUMENTOS HABILITANTES'!B4</f>
        <v>CONVOCATORIA PUBLICA CP - 003 - 2013</v>
      </c>
      <c r="C4" s="707"/>
      <c r="D4" s="707"/>
      <c r="E4" s="707"/>
    </row>
    <row r="5" spans="2:5" ht="24.95" customHeight="1" thickBot="1">
      <c r="B5" s="666" t="str">
        <f>'DOCUMENTOS HABILITANTES'!B5</f>
        <v>CONTRATAR LA DISTRIBUCIÓN, RECOLECCIÓN, ALMACENAMIENTO Y DESTRUCCIÓN DE MATERIALES PARA PRUEBAS DEL ICFES</v>
      </c>
      <c r="C5" s="666"/>
      <c r="D5" s="666"/>
      <c r="E5" s="666"/>
    </row>
    <row r="6" spans="2:5" ht="15.95" customHeight="1">
      <c r="B6" s="708" t="s">
        <v>546</v>
      </c>
      <c r="C6" s="709"/>
      <c r="D6" s="709"/>
      <c r="E6" s="710"/>
    </row>
    <row r="7" spans="2:5" ht="15.95" customHeight="1" thickBot="1">
      <c r="B7" s="711" t="s">
        <v>158</v>
      </c>
      <c r="C7" s="712"/>
      <c r="D7" s="712"/>
      <c r="E7" s="713"/>
    </row>
    <row r="8" spans="2:5" ht="23.25" customHeight="1" thickBot="1">
      <c r="B8" s="667" t="str">
        <f>'DOCUMENTOS HABILITANTES'!B8</f>
        <v>PROPONENTE: CF LOGISTICA S.A.S.</v>
      </c>
      <c r="C8" s="668"/>
      <c r="D8" s="669"/>
      <c r="E8" s="178" t="str">
        <f>'DOCUMENTOS HABILITANTES'!E8</f>
        <v>PROPUESTA No.1</v>
      </c>
    </row>
    <row r="9" spans="2:5" ht="8.25" customHeight="1" thickBot="1">
      <c r="B9" s="271"/>
      <c r="C9" s="271"/>
      <c r="D9" s="271"/>
      <c r="E9" s="313"/>
    </row>
    <row r="10" spans="2:5" ht="25.5" customHeight="1" thickBot="1">
      <c r="B10" s="267" t="s">
        <v>138</v>
      </c>
      <c r="C10" s="643" t="s">
        <v>197</v>
      </c>
      <c r="D10" s="645" t="s">
        <v>543</v>
      </c>
      <c r="E10" s="645" t="s">
        <v>19</v>
      </c>
    </row>
    <row r="11" spans="2:5">
      <c r="B11" s="307"/>
      <c r="C11" s="308" t="s">
        <v>256</v>
      </c>
      <c r="D11" s="309" t="s">
        <v>16</v>
      </c>
      <c r="E11" s="310"/>
    </row>
    <row r="12" spans="2:5">
      <c r="B12" s="307"/>
      <c r="C12" s="308" t="s">
        <v>257</v>
      </c>
      <c r="D12" s="309" t="s">
        <v>16</v>
      </c>
      <c r="E12" s="310"/>
    </row>
    <row r="13" spans="2:5">
      <c r="B13" s="307"/>
      <c r="C13" s="308" t="s">
        <v>258</v>
      </c>
      <c r="D13" s="309" t="s">
        <v>16</v>
      </c>
      <c r="E13" s="310"/>
    </row>
    <row r="14" spans="2:5">
      <c r="B14" s="307"/>
      <c r="C14" s="308" t="s">
        <v>259</v>
      </c>
      <c r="D14" s="309" t="s">
        <v>16</v>
      </c>
      <c r="E14" s="310"/>
    </row>
    <row r="15" spans="2:5">
      <c r="B15" s="357"/>
      <c r="C15" s="358" t="s">
        <v>260</v>
      </c>
      <c r="D15" s="309" t="s">
        <v>16</v>
      </c>
      <c r="E15" s="360"/>
    </row>
    <row r="16" spans="2:5" ht="25.5">
      <c r="B16" s="357"/>
      <c r="C16" s="402" t="s">
        <v>261</v>
      </c>
      <c r="D16" s="309" t="s">
        <v>16</v>
      </c>
      <c r="E16" s="360"/>
    </row>
    <row r="17" spans="2:5">
      <c r="B17" s="357"/>
      <c r="C17" s="402" t="s">
        <v>262</v>
      </c>
      <c r="D17" s="309" t="s">
        <v>16</v>
      </c>
      <c r="E17" s="360"/>
    </row>
    <row r="18" spans="2:5">
      <c r="B18" s="357"/>
      <c r="C18" s="402" t="s">
        <v>263</v>
      </c>
      <c r="D18" s="309" t="s">
        <v>16</v>
      </c>
      <c r="E18" s="360"/>
    </row>
    <row r="19" spans="2:5" ht="13.5" thickBot="1">
      <c r="B19" s="357"/>
      <c r="C19" s="402" t="s">
        <v>264</v>
      </c>
      <c r="D19" s="359" t="s">
        <v>16</v>
      </c>
      <c r="E19" s="360"/>
    </row>
    <row r="20" spans="2:5" ht="7.5" customHeight="1" thickBot="1">
      <c r="B20" s="363"/>
      <c r="C20" s="705"/>
      <c r="D20" s="705"/>
      <c r="E20" s="364"/>
    </row>
    <row r="21" spans="2:5" ht="24.75" customHeight="1" thickBot="1">
      <c r="B21" s="365"/>
      <c r="C21" s="356"/>
      <c r="D21" s="342" t="s">
        <v>491</v>
      </c>
      <c r="E21" s="366" t="s">
        <v>17</v>
      </c>
    </row>
    <row r="22" spans="2:5" ht="6" customHeight="1" thickBot="1">
      <c r="D22" s="306"/>
      <c r="E22" s="306"/>
    </row>
    <row r="23" spans="2:5" ht="26.25" customHeight="1" thickBot="1">
      <c r="B23" s="369" t="s">
        <v>140</v>
      </c>
      <c r="C23" s="642" t="s">
        <v>198</v>
      </c>
      <c r="D23" s="645" t="s">
        <v>543</v>
      </c>
      <c r="E23" s="645" t="s">
        <v>19</v>
      </c>
    </row>
    <row r="24" spans="2:5" ht="25.5">
      <c r="B24" s="408"/>
      <c r="C24" s="409" t="s">
        <v>496</v>
      </c>
      <c r="D24" s="405" t="s">
        <v>16</v>
      </c>
      <c r="E24" s="569" t="s">
        <v>504</v>
      </c>
    </row>
    <row r="25" spans="2:5">
      <c r="B25" s="403"/>
      <c r="C25" s="404" t="s">
        <v>497</v>
      </c>
      <c r="D25" s="566">
        <v>205</v>
      </c>
      <c r="E25" s="567" t="s">
        <v>495</v>
      </c>
    </row>
    <row r="26" spans="2:5" ht="25.5">
      <c r="B26" s="403"/>
      <c r="C26" s="410" t="s">
        <v>498</v>
      </c>
      <c r="D26" s="566" t="s">
        <v>503</v>
      </c>
      <c r="E26" s="568" t="s">
        <v>495</v>
      </c>
    </row>
    <row r="27" spans="2:5">
      <c r="B27" s="571"/>
      <c r="C27" s="468" t="s">
        <v>499</v>
      </c>
      <c r="D27" s="572">
        <v>150</v>
      </c>
      <c r="E27" s="573" t="s">
        <v>501</v>
      </c>
    </row>
    <row r="28" spans="2:5" ht="24" customHeight="1" thickBot="1">
      <c r="B28" s="334"/>
      <c r="C28" s="335" t="s">
        <v>500</v>
      </c>
      <c r="D28" s="336" t="s">
        <v>502</v>
      </c>
      <c r="E28" s="574" t="s">
        <v>501</v>
      </c>
    </row>
    <row r="29" spans="2:5" ht="12" customHeight="1" thickBot="1">
      <c r="B29" s="343"/>
      <c r="C29" s="341"/>
      <c r="D29" s="343"/>
      <c r="E29" s="244"/>
    </row>
    <row r="30" spans="2:5" ht="30.75" customHeight="1" thickBot="1">
      <c r="B30" s="343"/>
      <c r="C30" s="341"/>
      <c r="D30" s="342" t="s">
        <v>491</v>
      </c>
      <c r="E30" s="366" t="s">
        <v>17</v>
      </c>
    </row>
    <row r="31" spans="2:5" ht="6.75" customHeight="1" thickBot="1">
      <c r="D31" s="306"/>
    </row>
    <row r="32" spans="2:5" ht="27" customHeight="1" thickBot="1">
      <c r="B32" s="369" t="s">
        <v>141</v>
      </c>
      <c r="C32" s="642" t="s">
        <v>199</v>
      </c>
      <c r="D32" s="645" t="s">
        <v>543</v>
      </c>
      <c r="E32" s="645" t="s">
        <v>19</v>
      </c>
    </row>
    <row r="33" spans="1:16384">
      <c r="B33" s="403"/>
      <c r="C33" s="468" t="s">
        <v>505</v>
      </c>
      <c r="D33" s="405" t="s">
        <v>16</v>
      </c>
      <c r="E33" s="406"/>
    </row>
    <row r="34" spans="1:16384">
      <c r="B34" s="403"/>
      <c r="C34" s="404" t="s">
        <v>506</v>
      </c>
      <c r="D34" s="405" t="s">
        <v>16</v>
      </c>
      <c r="E34" s="406"/>
    </row>
    <row r="35" spans="1:16384">
      <c r="B35" s="403"/>
      <c r="C35" s="404" t="s">
        <v>266</v>
      </c>
      <c r="D35" s="405" t="s">
        <v>16</v>
      </c>
      <c r="E35" s="406"/>
    </row>
    <row r="36" spans="1:16384" ht="25.5">
      <c r="B36" s="403"/>
      <c r="C36" s="410" t="s">
        <v>267</v>
      </c>
      <c r="D36" s="405" t="s">
        <v>16</v>
      </c>
      <c r="E36" s="406"/>
    </row>
    <row r="37" spans="1:16384">
      <c r="B37" s="403"/>
      <c r="C37" s="409" t="s">
        <v>265</v>
      </c>
      <c r="D37" s="570" t="s">
        <v>16</v>
      </c>
      <c r="E37" s="406"/>
    </row>
    <row r="38" spans="1:16384">
      <c r="B38" s="403"/>
      <c r="C38" s="404" t="s">
        <v>507</v>
      </c>
      <c r="D38" s="405" t="s">
        <v>16</v>
      </c>
      <c r="E38" s="407"/>
    </row>
    <row r="39" spans="1:16384" ht="13.5" thickBot="1">
      <c r="B39" s="334"/>
      <c r="C39" s="575" t="s">
        <v>508</v>
      </c>
      <c r="D39" s="336" t="s">
        <v>16</v>
      </c>
      <c r="E39" s="337"/>
    </row>
    <row r="40" spans="1:16384" ht="6" customHeight="1" thickBot="1">
      <c r="B40" s="343"/>
      <c r="C40" s="341"/>
      <c r="D40" s="343"/>
      <c r="E40" s="244"/>
    </row>
    <row r="41" spans="1:16384" ht="26.25" customHeight="1" thickBot="1">
      <c r="B41" s="343"/>
      <c r="C41" s="341"/>
      <c r="D41" s="342" t="s">
        <v>491</v>
      </c>
      <c r="E41" s="366" t="s">
        <v>17</v>
      </c>
    </row>
    <row r="42" spans="1:16384" ht="7.5" customHeight="1" thickBot="1"/>
    <row r="43" spans="1:16384" ht="25.5" customHeight="1" thickBot="1">
      <c r="B43" s="369" t="s">
        <v>142</v>
      </c>
      <c r="C43" s="642" t="s">
        <v>509</v>
      </c>
      <c r="D43" s="645" t="s">
        <v>543</v>
      </c>
      <c r="E43" s="645" t="s">
        <v>19</v>
      </c>
    </row>
    <row r="44" spans="1:16384" s="579" customFormat="1" ht="25.5">
      <c r="A44" s="576"/>
      <c r="B44" s="413"/>
      <c r="C44" s="580" t="s">
        <v>510</v>
      </c>
      <c r="D44" s="581" t="s">
        <v>16</v>
      </c>
      <c r="E44" s="576"/>
      <c r="F44" s="413"/>
      <c r="G44" s="577"/>
      <c r="H44" s="578"/>
      <c r="I44" s="576"/>
      <c r="J44" s="413"/>
      <c r="K44" s="577"/>
      <c r="L44" s="578"/>
      <c r="M44" s="576"/>
      <c r="N44" s="413"/>
      <c r="O44" s="577"/>
      <c r="P44" s="578"/>
      <c r="Q44" s="576"/>
      <c r="R44" s="413"/>
      <c r="S44" s="577"/>
      <c r="T44" s="578"/>
      <c r="U44" s="576"/>
      <c r="V44" s="413"/>
      <c r="W44" s="577"/>
      <c r="X44" s="578"/>
      <c r="Y44" s="576"/>
      <c r="Z44" s="413"/>
      <c r="AA44" s="577"/>
      <c r="AB44" s="578"/>
      <c r="AC44" s="576"/>
      <c r="AD44" s="413"/>
      <c r="AE44" s="577"/>
      <c r="AF44" s="578"/>
      <c r="AG44" s="576"/>
      <c r="AH44" s="413"/>
      <c r="AI44" s="577"/>
      <c r="AJ44" s="578"/>
      <c r="AK44" s="576"/>
      <c r="AL44" s="413"/>
      <c r="AM44" s="577"/>
      <c r="AN44" s="578"/>
      <c r="AO44" s="576"/>
      <c r="AP44" s="413"/>
      <c r="AQ44" s="577"/>
      <c r="AR44" s="578"/>
      <c r="AS44" s="576"/>
      <c r="AT44" s="413"/>
      <c r="AU44" s="577"/>
      <c r="AV44" s="578"/>
      <c r="AW44" s="576"/>
      <c r="AX44" s="413"/>
      <c r="AY44" s="577"/>
      <c r="AZ44" s="578"/>
      <c r="BA44" s="576"/>
      <c r="BB44" s="413"/>
      <c r="BC44" s="577"/>
      <c r="BD44" s="578"/>
      <c r="BE44" s="576"/>
      <c r="BF44" s="413"/>
      <c r="BG44" s="577"/>
      <c r="BH44" s="578"/>
      <c r="BI44" s="576"/>
      <c r="BJ44" s="413"/>
      <c r="BK44" s="577"/>
      <c r="BL44" s="578"/>
      <c r="BM44" s="576"/>
      <c r="BN44" s="413"/>
      <c r="BO44" s="577"/>
      <c r="BP44" s="578"/>
      <c r="BQ44" s="576"/>
      <c r="BR44" s="413"/>
      <c r="BS44" s="577"/>
      <c r="BT44" s="578"/>
      <c r="BU44" s="576"/>
      <c r="BV44" s="413"/>
      <c r="BW44" s="577"/>
      <c r="BX44" s="578"/>
      <c r="BY44" s="576"/>
      <c r="BZ44" s="413"/>
      <c r="CA44" s="577"/>
      <c r="CB44" s="578"/>
      <c r="CC44" s="576"/>
      <c r="CD44" s="413"/>
      <c r="CE44" s="577"/>
      <c r="CF44" s="578"/>
      <c r="CG44" s="576"/>
      <c r="CH44" s="413"/>
      <c r="CI44" s="577"/>
      <c r="CJ44" s="578"/>
      <c r="CK44" s="576"/>
      <c r="CL44" s="413"/>
      <c r="CM44" s="577"/>
      <c r="CN44" s="578"/>
      <c r="CO44" s="576"/>
      <c r="CP44" s="413"/>
      <c r="CQ44" s="577"/>
      <c r="CR44" s="578"/>
      <c r="CS44" s="576"/>
      <c r="CT44" s="413"/>
      <c r="CU44" s="577"/>
      <c r="CV44" s="578"/>
      <c r="CW44" s="576"/>
      <c r="CX44" s="413"/>
      <c r="CY44" s="577"/>
      <c r="CZ44" s="578"/>
      <c r="DA44" s="576"/>
      <c r="DB44" s="413"/>
      <c r="DC44" s="577"/>
      <c r="DD44" s="578"/>
      <c r="DE44" s="576"/>
      <c r="DF44" s="413"/>
      <c r="DG44" s="577"/>
      <c r="DH44" s="578"/>
      <c r="DI44" s="576"/>
      <c r="DJ44" s="413"/>
      <c r="DK44" s="577"/>
      <c r="DL44" s="578"/>
      <c r="DM44" s="576"/>
      <c r="DN44" s="413"/>
      <c r="DO44" s="577"/>
      <c r="DP44" s="578"/>
      <c r="DQ44" s="576"/>
      <c r="DR44" s="413"/>
      <c r="DS44" s="577"/>
      <c r="DT44" s="578"/>
      <c r="DU44" s="576"/>
      <c r="DV44" s="413"/>
      <c r="DW44" s="577"/>
      <c r="DX44" s="578"/>
      <c r="DY44" s="576"/>
      <c r="DZ44" s="413"/>
      <c r="EA44" s="577"/>
      <c r="EB44" s="578"/>
      <c r="EC44" s="576"/>
      <c r="ED44" s="413"/>
      <c r="EE44" s="577"/>
      <c r="EF44" s="578"/>
      <c r="EG44" s="576"/>
      <c r="EH44" s="413"/>
      <c r="EI44" s="577"/>
      <c r="EJ44" s="578"/>
      <c r="EK44" s="576"/>
      <c r="EL44" s="413"/>
      <c r="EM44" s="577"/>
      <c r="EN44" s="578"/>
      <c r="EO44" s="576"/>
      <c r="EP44" s="413"/>
      <c r="EQ44" s="577"/>
      <c r="ER44" s="578"/>
      <c r="ES44" s="576"/>
      <c r="ET44" s="413"/>
      <c r="EU44" s="577"/>
      <c r="EV44" s="578"/>
      <c r="EW44" s="576"/>
      <c r="EX44" s="413"/>
      <c r="EY44" s="577"/>
      <c r="EZ44" s="578"/>
      <c r="FA44" s="576"/>
      <c r="FB44" s="413"/>
      <c r="FC44" s="577"/>
      <c r="FD44" s="578"/>
      <c r="FE44" s="576"/>
      <c r="FF44" s="413"/>
      <c r="FG44" s="577"/>
      <c r="FH44" s="578"/>
      <c r="FI44" s="576"/>
      <c r="FJ44" s="413"/>
      <c r="FK44" s="577"/>
      <c r="FL44" s="578"/>
      <c r="FM44" s="576"/>
      <c r="FN44" s="413"/>
      <c r="FO44" s="577"/>
      <c r="FP44" s="578"/>
      <c r="FQ44" s="576"/>
      <c r="FR44" s="413"/>
      <c r="FS44" s="577"/>
      <c r="FT44" s="578"/>
      <c r="FU44" s="576"/>
      <c r="FV44" s="413"/>
      <c r="FW44" s="577"/>
      <c r="FX44" s="578"/>
      <c r="FY44" s="576"/>
      <c r="FZ44" s="413"/>
      <c r="GA44" s="577"/>
      <c r="GB44" s="578"/>
      <c r="GC44" s="576"/>
      <c r="GD44" s="413"/>
      <c r="GE44" s="577"/>
      <c r="GF44" s="578"/>
      <c r="GG44" s="576"/>
      <c r="GH44" s="413"/>
      <c r="GI44" s="577"/>
      <c r="GJ44" s="578"/>
      <c r="GK44" s="576"/>
      <c r="GL44" s="413"/>
      <c r="GM44" s="577"/>
      <c r="GN44" s="578"/>
      <c r="GO44" s="576"/>
      <c r="GP44" s="413"/>
      <c r="GQ44" s="577"/>
      <c r="GR44" s="578"/>
      <c r="GS44" s="576"/>
      <c r="GT44" s="413"/>
      <c r="GU44" s="577"/>
      <c r="GV44" s="578"/>
      <c r="GW44" s="576"/>
      <c r="GX44" s="413"/>
      <c r="GY44" s="577"/>
      <c r="GZ44" s="578"/>
      <c r="HA44" s="576"/>
      <c r="HB44" s="413"/>
      <c r="HC44" s="577"/>
      <c r="HD44" s="578"/>
      <c r="HE44" s="576"/>
      <c r="HF44" s="413"/>
      <c r="HG44" s="577"/>
      <c r="HH44" s="578"/>
      <c r="HI44" s="576"/>
      <c r="HJ44" s="413"/>
      <c r="HK44" s="577"/>
      <c r="HL44" s="578"/>
      <c r="HM44" s="576"/>
      <c r="HN44" s="413"/>
      <c r="HO44" s="577"/>
      <c r="HP44" s="578"/>
      <c r="HQ44" s="576"/>
      <c r="HR44" s="413"/>
      <c r="HS44" s="577"/>
      <c r="HT44" s="578"/>
      <c r="HU44" s="576"/>
      <c r="HV44" s="413"/>
      <c r="HW44" s="577"/>
      <c r="HX44" s="578"/>
      <c r="HY44" s="576"/>
      <c r="HZ44" s="413"/>
      <c r="IA44" s="577"/>
      <c r="IB44" s="578"/>
      <c r="IC44" s="576"/>
      <c r="ID44" s="413"/>
      <c r="IE44" s="577"/>
      <c r="IF44" s="578"/>
      <c r="IG44" s="576"/>
      <c r="IH44" s="413"/>
      <c r="II44" s="577"/>
      <c r="IJ44" s="578"/>
      <c r="IK44" s="576"/>
      <c r="IL44" s="413"/>
      <c r="IM44" s="577"/>
      <c r="IN44" s="578"/>
      <c r="IO44" s="576"/>
      <c r="IP44" s="413"/>
      <c r="IQ44" s="577"/>
      <c r="IR44" s="578"/>
      <c r="IS44" s="576"/>
      <c r="IT44" s="413"/>
      <c r="IU44" s="577"/>
      <c r="IV44" s="578"/>
      <c r="IW44" s="576"/>
      <c r="IX44" s="413"/>
      <c r="IY44" s="577"/>
      <c r="IZ44" s="578"/>
      <c r="JA44" s="576"/>
      <c r="JB44" s="413"/>
      <c r="JC44" s="577"/>
      <c r="JD44" s="578"/>
      <c r="JE44" s="576"/>
      <c r="JF44" s="413"/>
      <c r="JG44" s="577"/>
      <c r="JH44" s="578"/>
      <c r="JI44" s="576"/>
      <c r="JJ44" s="413"/>
      <c r="JK44" s="577"/>
      <c r="JL44" s="578"/>
      <c r="JM44" s="576"/>
      <c r="JN44" s="413"/>
      <c r="JO44" s="577"/>
      <c r="JP44" s="578"/>
      <c r="JQ44" s="576"/>
      <c r="JR44" s="413"/>
      <c r="JS44" s="577"/>
      <c r="JT44" s="578"/>
      <c r="JU44" s="576"/>
      <c r="JV44" s="413"/>
      <c r="JW44" s="577"/>
      <c r="JX44" s="578"/>
      <c r="JY44" s="576"/>
      <c r="JZ44" s="413"/>
      <c r="KA44" s="577"/>
      <c r="KB44" s="578"/>
      <c r="KC44" s="576"/>
      <c r="KD44" s="413"/>
      <c r="KE44" s="577"/>
      <c r="KF44" s="578"/>
      <c r="KG44" s="576"/>
      <c r="KH44" s="413"/>
      <c r="KI44" s="577"/>
      <c r="KJ44" s="578"/>
      <c r="KK44" s="576"/>
      <c r="KL44" s="413"/>
      <c r="KM44" s="577"/>
      <c r="KN44" s="578"/>
      <c r="KO44" s="576"/>
      <c r="KP44" s="413"/>
      <c r="KQ44" s="577"/>
      <c r="KR44" s="578"/>
      <c r="KS44" s="576"/>
      <c r="KT44" s="413"/>
      <c r="KU44" s="577"/>
      <c r="KV44" s="578"/>
      <c r="KW44" s="576"/>
      <c r="KX44" s="413"/>
      <c r="KY44" s="577"/>
      <c r="KZ44" s="578"/>
      <c r="LA44" s="576"/>
      <c r="LB44" s="413"/>
      <c r="LC44" s="577"/>
      <c r="LD44" s="578"/>
      <c r="LE44" s="576"/>
      <c r="LF44" s="413"/>
      <c r="LG44" s="577"/>
      <c r="LH44" s="578"/>
      <c r="LI44" s="576"/>
      <c r="LJ44" s="413"/>
      <c r="LK44" s="577"/>
      <c r="LL44" s="578"/>
      <c r="LM44" s="576"/>
      <c r="LN44" s="413"/>
      <c r="LO44" s="577"/>
      <c r="LP44" s="578"/>
      <c r="LQ44" s="576"/>
      <c r="LR44" s="413"/>
      <c r="LS44" s="577"/>
      <c r="LT44" s="578"/>
      <c r="LU44" s="576"/>
      <c r="LV44" s="413"/>
      <c r="LW44" s="577"/>
      <c r="LX44" s="578"/>
      <c r="LY44" s="576"/>
      <c r="LZ44" s="413"/>
      <c r="MA44" s="577"/>
      <c r="MB44" s="578"/>
      <c r="MC44" s="576"/>
      <c r="MD44" s="413"/>
      <c r="ME44" s="577"/>
      <c r="MF44" s="578"/>
      <c r="MG44" s="576"/>
      <c r="MH44" s="413"/>
      <c r="MI44" s="577"/>
      <c r="MJ44" s="578"/>
      <c r="MK44" s="576"/>
      <c r="ML44" s="413"/>
      <c r="MM44" s="577"/>
      <c r="MN44" s="578"/>
      <c r="MO44" s="576"/>
      <c r="MP44" s="413"/>
      <c r="MQ44" s="577"/>
      <c r="MR44" s="578"/>
      <c r="MS44" s="576"/>
      <c r="MT44" s="413"/>
      <c r="MU44" s="577"/>
      <c r="MV44" s="578"/>
      <c r="MW44" s="576"/>
      <c r="MX44" s="413"/>
      <c r="MY44" s="577"/>
      <c r="MZ44" s="578"/>
      <c r="NA44" s="576"/>
      <c r="NB44" s="413"/>
      <c r="NC44" s="577"/>
      <c r="ND44" s="578"/>
      <c r="NE44" s="576"/>
      <c r="NF44" s="413"/>
      <c r="NG44" s="577"/>
      <c r="NH44" s="578"/>
      <c r="NI44" s="576"/>
      <c r="NJ44" s="413"/>
      <c r="NK44" s="577"/>
      <c r="NL44" s="578"/>
      <c r="NM44" s="576"/>
      <c r="NN44" s="413"/>
      <c r="NO44" s="577"/>
      <c r="NP44" s="578"/>
      <c r="NQ44" s="576"/>
      <c r="NR44" s="413"/>
      <c r="NS44" s="577"/>
      <c r="NT44" s="578"/>
      <c r="NU44" s="576"/>
      <c r="NV44" s="413"/>
      <c r="NW44" s="577"/>
      <c r="NX44" s="578"/>
      <c r="NY44" s="576"/>
      <c r="NZ44" s="413"/>
      <c r="OA44" s="577"/>
      <c r="OB44" s="578"/>
      <c r="OC44" s="576"/>
      <c r="OD44" s="413"/>
      <c r="OE44" s="577"/>
      <c r="OF44" s="578"/>
      <c r="OG44" s="576"/>
      <c r="OH44" s="413"/>
      <c r="OI44" s="577"/>
      <c r="OJ44" s="578"/>
      <c r="OK44" s="576"/>
      <c r="OL44" s="413"/>
      <c r="OM44" s="577"/>
      <c r="ON44" s="578"/>
      <c r="OO44" s="576"/>
      <c r="OP44" s="413"/>
      <c r="OQ44" s="577"/>
      <c r="OR44" s="578"/>
      <c r="OS44" s="576"/>
      <c r="OT44" s="413"/>
      <c r="OU44" s="577"/>
      <c r="OV44" s="578"/>
      <c r="OW44" s="576"/>
      <c r="OX44" s="413"/>
      <c r="OY44" s="577"/>
      <c r="OZ44" s="578"/>
      <c r="PA44" s="576"/>
      <c r="PB44" s="413"/>
      <c r="PC44" s="577"/>
      <c r="PD44" s="578"/>
      <c r="PE44" s="576"/>
      <c r="PF44" s="413"/>
      <c r="PG44" s="577"/>
      <c r="PH44" s="578"/>
      <c r="PI44" s="576"/>
      <c r="PJ44" s="413"/>
      <c r="PK44" s="577"/>
      <c r="PL44" s="578"/>
      <c r="PM44" s="576"/>
      <c r="PN44" s="413"/>
      <c r="PO44" s="577"/>
      <c r="PP44" s="578"/>
      <c r="PQ44" s="576"/>
      <c r="PR44" s="413"/>
      <c r="PS44" s="577"/>
      <c r="PT44" s="578"/>
      <c r="PU44" s="576"/>
      <c r="PV44" s="413"/>
      <c r="PW44" s="577"/>
      <c r="PX44" s="578"/>
      <c r="PY44" s="576"/>
      <c r="PZ44" s="413"/>
      <c r="QA44" s="577"/>
      <c r="QB44" s="578"/>
      <c r="QC44" s="576"/>
      <c r="QD44" s="413"/>
      <c r="QE44" s="577"/>
      <c r="QF44" s="578"/>
      <c r="QG44" s="576"/>
      <c r="QH44" s="413"/>
      <c r="QI44" s="577"/>
      <c r="QJ44" s="578"/>
      <c r="QK44" s="576"/>
      <c r="QL44" s="413"/>
      <c r="QM44" s="577"/>
      <c r="QN44" s="578"/>
      <c r="QO44" s="576"/>
      <c r="QP44" s="413"/>
      <c r="QQ44" s="577"/>
      <c r="QR44" s="578"/>
      <c r="QS44" s="576"/>
      <c r="QT44" s="413"/>
      <c r="QU44" s="577"/>
      <c r="QV44" s="578"/>
      <c r="QW44" s="576"/>
      <c r="QX44" s="413"/>
      <c r="QY44" s="577"/>
      <c r="QZ44" s="578"/>
      <c r="RA44" s="576"/>
      <c r="RB44" s="413"/>
      <c r="RC44" s="577"/>
      <c r="RD44" s="578"/>
      <c r="RE44" s="576"/>
      <c r="RF44" s="413"/>
      <c r="RG44" s="577"/>
      <c r="RH44" s="578"/>
      <c r="RI44" s="576"/>
      <c r="RJ44" s="413"/>
      <c r="RK44" s="577"/>
      <c r="RL44" s="578"/>
      <c r="RM44" s="576"/>
      <c r="RN44" s="413"/>
      <c r="RO44" s="577"/>
      <c r="RP44" s="578"/>
      <c r="RQ44" s="576"/>
      <c r="RR44" s="413"/>
      <c r="RS44" s="577"/>
      <c r="RT44" s="578"/>
      <c r="RU44" s="576"/>
      <c r="RV44" s="413"/>
      <c r="RW44" s="577"/>
      <c r="RX44" s="578"/>
      <c r="RY44" s="576"/>
      <c r="RZ44" s="413"/>
      <c r="SA44" s="577"/>
      <c r="SB44" s="578"/>
      <c r="SC44" s="576"/>
      <c r="SD44" s="413"/>
      <c r="SE44" s="577"/>
      <c r="SF44" s="578"/>
      <c r="SG44" s="576"/>
      <c r="SH44" s="413"/>
      <c r="SI44" s="577"/>
      <c r="SJ44" s="578"/>
      <c r="SK44" s="576"/>
      <c r="SL44" s="413"/>
      <c r="SM44" s="577"/>
      <c r="SN44" s="578"/>
      <c r="SO44" s="576"/>
      <c r="SP44" s="413"/>
      <c r="SQ44" s="577"/>
      <c r="SR44" s="578"/>
      <c r="SS44" s="576"/>
      <c r="ST44" s="413"/>
      <c r="SU44" s="577"/>
      <c r="SV44" s="578"/>
      <c r="SW44" s="576"/>
      <c r="SX44" s="413"/>
      <c r="SY44" s="577"/>
      <c r="SZ44" s="578"/>
      <c r="TA44" s="576"/>
      <c r="TB44" s="413"/>
      <c r="TC44" s="577"/>
      <c r="TD44" s="578"/>
      <c r="TE44" s="576"/>
      <c r="TF44" s="413"/>
      <c r="TG44" s="577"/>
      <c r="TH44" s="578"/>
      <c r="TI44" s="576"/>
      <c r="TJ44" s="413"/>
      <c r="TK44" s="577"/>
      <c r="TL44" s="578"/>
      <c r="TM44" s="576"/>
      <c r="TN44" s="413"/>
      <c r="TO44" s="577"/>
      <c r="TP44" s="578"/>
      <c r="TQ44" s="576"/>
      <c r="TR44" s="413"/>
      <c r="TS44" s="577"/>
      <c r="TT44" s="578"/>
      <c r="TU44" s="576"/>
      <c r="TV44" s="413"/>
      <c r="TW44" s="577"/>
      <c r="TX44" s="578"/>
      <c r="TY44" s="576"/>
      <c r="TZ44" s="413"/>
      <c r="UA44" s="577"/>
      <c r="UB44" s="578"/>
      <c r="UC44" s="576"/>
      <c r="UD44" s="413"/>
      <c r="UE44" s="577"/>
      <c r="UF44" s="578"/>
      <c r="UG44" s="576"/>
      <c r="UH44" s="413"/>
      <c r="UI44" s="577"/>
      <c r="UJ44" s="578"/>
      <c r="UK44" s="576"/>
      <c r="UL44" s="413"/>
      <c r="UM44" s="577"/>
      <c r="UN44" s="578"/>
      <c r="UO44" s="576"/>
      <c r="UP44" s="413"/>
      <c r="UQ44" s="577"/>
      <c r="UR44" s="578"/>
      <c r="US44" s="576"/>
      <c r="UT44" s="413"/>
      <c r="UU44" s="577"/>
      <c r="UV44" s="578"/>
      <c r="UW44" s="576"/>
      <c r="UX44" s="413"/>
      <c r="UY44" s="577"/>
      <c r="UZ44" s="578"/>
      <c r="VA44" s="576"/>
      <c r="VB44" s="413"/>
      <c r="VC44" s="577"/>
      <c r="VD44" s="578"/>
      <c r="VE44" s="576"/>
      <c r="VF44" s="413"/>
      <c r="VG44" s="577"/>
      <c r="VH44" s="578"/>
      <c r="VI44" s="576"/>
      <c r="VJ44" s="413"/>
      <c r="VK44" s="577"/>
      <c r="VL44" s="578"/>
      <c r="VM44" s="576"/>
      <c r="VN44" s="413"/>
      <c r="VO44" s="577"/>
      <c r="VP44" s="578"/>
      <c r="VQ44" s="576"/>
      <c r="VR44" s="413"/>
      <c r="VS44" s="577"/>
      <c r="VT44" s="578"/>
      <c r="VU44" s="576"/>
      <c r="VV44" s="413"/>
      <c r="VW44" s="577"/>
      <c r="VX44" s="578"/>
      <c r="VY44" s="576"/>
      <c r="VZ44" s="413"/>
      <c r="WA44" s="577"/>
      <c r="WB44" s="578"/>
      <c r="WC44" s="576"/>
      <c r="WD44" s="413"/>
      <c r="WE44" s="577"/>
      <c r="WF44" s="578"/>
      <c r="WG44" s="576"/>
      <c r="WH44" s="413"/>
      <c r="WI44" s="577"/>
      <c r="WJ44" s="578"/>
      <c r="WK44" s="576"/>
      <c r="WL44" s="413"/>
      <c r="WM44" s="577"/>
      <c r="WN44" s="578"/>
      <c r="WO44" s="576"/>
      <c r="WP44" s="413"/>
      <c r="WQ44" s="577"/>
      <c r="WR44" s="578"/>
      <c r="WS44" s="576"/>
      <c r="WT44" s="413"/>
      <c r="WU44" s="577"/>
      <c r="WV44" s="578"/>
      <c r="WW44" s="576"/>
      <c r="WX44" s="413"/>
      <c r="WY44" s="577"/>
      <c r="WZ44" s="578"/>
      <c r="XA44" s="576"/>
      <c r="XB44" s="413"/>
      <c r="XC44" s="577"/>
      <c r="XD44" s="578"/>
      <c r="XE44" s="576"/>
      <c r="XF44" s="413"/>
      <c r="XG44" s="577"/>
      <c r="XH44" s="578"/>
      <c r="XI44" s="576"/>
      <c r="XJ44" s="413"/>
      <c r="XK44" s="577"/>
      <c r="XL44" s="578"/>
      <c r="XM44" s="576"/>
      <c r="XN44" s="413"/>
      <c r="XO44" s="577"/>
      <c r="XP44" s="578"/>
      <c r="XQ44" s="576"/>
      <c r="XR44" s="413"/>
      <c r="XS44" s="577"/>
      <c r="XT44" s="578"/>
      <c r="XU44" s="576"/>
      <c r="XV44" s="413"/>
      <c r="XW44" s="577"/>
      <c r="XX44" s="578"/>
      <c r="XY44" s="576"/>
      <c r="XZ44" s="413"/>
      <c r="YA44" s="577"/>
      <c r="YB44" s="578"/>
      <c r="YC44" s="576"/>
      <c r="YD44" s="413"/>
      <c r="YE44" s="577"/>
      <c r="YF44" s="578"/>
      <c r="YG44" s="576"/>
      <c r="YH44" s="413"/>
      <c r="YI44" s="577"/>
      <c r="YJ44" s="578"/>
      <c r="YK44" s="576"/>
      <c r="YL44" s="413"/>
      <c r="YM44" s="577"/>
      <c r="YN44" s="578"/>
      <c r="YO44" s="576"/>
      <c r="YP44" s="413"/>
      <c r="YQ44" s="577"/>
      <c r="YR44" s="578"/>
      <c r="YS44" s="576"/>
      <c r="YT44" s="413"/>
      <c r="YU44" s="577"/>
      <c r="YV44" s="578"/>
      <c r="YW44" s="576"/>
      <c r="YX44" s="413"/>
      <c r="YY44" s="577"/>
      <c r="YZ44" s="578"/>
      <c r="ZA44" s="576"/>
      <c r="ZB44" s="413"/>
      <c r="ZC44" s="577"/>
      <c r="ZD44" s="578"/>
      <c r="ZE44" s="576"/>
      <c r="ZF44" s="413"/>
      <c r="ZG44" s="577"/>
      <c r="ZH44" s="578"/>
      <c r="ZI44" s="576"/>
      <c r="ZJ44" s="413"/>
      <c r="ZK44" s="577"/>
      <c r="ZL44" s="578"/>
      <c r="ZM44" s="576"/>
      <c r="ZN44" s="413"/>
      <c r="ZO44" s="577"/>
      <c r="ZP44" s="578"/>
      <c r="ZQ44" s="576"/>
      <c r="ZR44" s="413"/>
      <c r="ZS44" s="577"/>
      <c r="ZT44" s="578"/>
      <c r="ZU44" s="576"/>
      <c r="ZV44" s="413"/>
      <c r="ZW44" s="577"/>
      <c r="ZX44" s="578"/>
      <c r="ZY44" s="576"/>
      <c r="ZZ44" s="413"/>
      <c r="AAA44" s="577"/>
      <c r="AAB44" s="578"/>
      <c r="AAC44" s="576"/>
      <c r="AAD44" s="413"/>
      <c r="AAE44" s="577"/>
      <c r="AAF44" s="578"/>
      <c r="AAG44" s="576"/>
      <c r="AAH44" s="413"/>
      <c r="AAI44" s="577"/>
      <c r="AAJ44" s="578"/>
      <c r="AAK44" s="576"/>
      <c r="AAL44" s="413"/>
      <c r="AAM44" s="577"/>
      <c r="AAN44" s="578"/>
      <c r="AAO44" s="576"/>
      <c r="AAP44" s="413"/>
      <c r="AAQ44" s="577"/>
      <c r="AAR44" s="578"/>
      <c r="AAS44" s="576"/>
      <c r="AAT44" s="413"/>
      <c r="AAU44" s="577"/>
      <c r="AAV44" s="578"/>
      <c r="AAW44" s="576"/>
      <c r="AAX44" s="413"/>
      <c r="AAY44" s="577"/>
      <c r="AAZ44" s="578"/>
      <c r="ABA44" s="576"/>
      <c r="ABB44" s="413"/>
      <c r="ABC44" s="577"/>
      <c r="ABD44" s="578"/>
      <c r="ABE44" s="576"/>
      <c r="ABF44" s="413"/>
      <c r="ABG44" s="577"/>
      <c r="ABH44" s="578"/>
      <c r="ABI44" s="576"/>
      <c r="ABJ44" s="413"/>
      <c r="ABK44" s="577"/>
      <c r="ABL44" s="578"/>
      <c r="ABM44" s="576"/>
      <c r="ABN44" s="413"/>
      <c r="ABO44" s="577"/>
      <c r="ABP44" s="578"/>
      <c r="ABQ44" s="576"/>
      <c r="ABR44" s="413"/>
      <c r="ABS44" s="577"/>
      <c r="ABT44" s="578"/>
      <c r="ABU44" s="576"/>
      <c r="ABV44" s="413"/>
      <c r="ABW44" s="577"/>
      <c r="ABX44" s="578"/>
      <c r="ABY44" s="576"/>
      <c r="ABZ44" s="413"/>
      <c r="ACA44" s="577"/>
      <c r="ACB44" s="578"/>
      <c r="ACC44" s="576"/>
      <c r="ACD44" s="413"/>
      <c r="ACE44" s="577"/>
      <c r="ACF44" s="578"/>
      <c r="ACG44" s="576"/>
      <c r="ACH44" s="413"/>
      <c r="ACI44" s="577"/>
      <c r="ACJ44" s="578"/>
      <c r="ACK44" s="576"/>
      <c r="ACL44" s="413"/>
      <c r="ACM44" s="577"/>
      <c r="ACN44" s="578"/>
      <c r="ACO44" s="576"/>
      <c r="ACP44" s="413"/>
      <c r="ACQ44" s="577"/>
      <c r="ACR44" s="578"/>
      <c r="ACS44" s="576"/>
      <c r="ACT44" s="413"/>
      <c r="ACU44" s="577"/>
      <c r="ACV44" s="578"/>
      <c r="ACW44" s="576"/>
      <c r="ACX44" s="413"/>
      <c r="ACY44" s="577"/>
      <c r="ACZ44" s="578"/>
      <c r="ADA44" s="576"/>
      <c r="ADB44" s="413"/>
      <c r="ADC44" s="577"/>
      <c r="ADD44" s="578"/>
      <c r="ADE44" s="576"/>
      <c r="ADF44" s="413"/>
      <c r="ADG44" s="577"/>
      <c r="ADH44" s="578"/>
      <c r="ADI44" s="576"/>
      <c r="ADJ44" s="413"/>
      <c r="ADK44" s="577"/>
      <c r="ADL44" s="578"/>
      <c r="ADM44" s="576"/>
      <c r="ADN44" s="413"/>
      <c r="ADO44" s="577"/>
      <c r="ADP44" s="578"/>
      <c r="ADQ44" s="576"/>
      <c r="ADR44" s="413"/>
      <c r="ADS44" s="577"/>
      <c r="ADT44" s="578"/>
      <c r="ADU44" s="576"/>
      <c r="ADV44" s="413"/>
      <c r="ADW44" s="577"/>
      <c r="ADX44" s="578"/>
      <c r="ADY44" s="576"/>
      <c r="ADZ44" s="413"/>
      <c r="AEA44" s="577"/>
      <c r="AEB44" s="578"/>
      <c r="AEC44" s="576"/>
      <c r="AED44" s="413"/>
      <c r="AEE44" s="577"/>
      <c r="AEF44" s="578"/>
      <c r="AEG44" s="576"/>
      <c r="AEH44" s="413"/>
      <c r="AEI44" s="577"/>
      <c r="AEJ44" s="578"/>
      <c r="AEK44" s="576"/>
      <c r="AEL44" s="413"/>
      <c r="AEM44" s="577"/>
      <c r="AEN44" s="578"/>
      <c r="AEO44" s="576"/>
      <c r="AEP44" s="413"/>
      <c r="AEQ44" s="577"/>
      <c r="AER44" s="578"/>
      <c r="AES44" s="576"/>
      <c r="AET44" s="413"/>
      <c r="AEU44" s="577"/>
      <c r="AEV44" s="578"/>
      <c r="AEW44" s="576"/>
      <c r="AEX44" s="413"/>
      <c r="AEY44" s="577"/>
      <c r="AEZ44" s="578"/>
      <c r="AFA44" s="576"/>
      <c r="AFB44" s="413"/>
      <c r="AFC44" s="577"/>
      <c r="AFD44" s="578"/>
      <c r="AFE44" s="576"/>
      <c r="AFF44" s="413"/>
      <c r="AFG44" s="577"/>
      <c r="AFH44" s="578"/>
      <c r="AFI44" s="576"/>
      <c r="AFJ44" s="413"/>
      <c r="AFK44" s="577"/>
      <c r="AFL44" s="578"/>
      <c r="AFM44" s="576"/>
      <c r="AFN44" s="413"/>
      <c r="AFO44" s="577"/>
      <c r="AFP44" s="578"/>
      <c r="AFQ44" s="576"/>
      <c r="AFR44" s="413"/>
      <c r="AFS44" s="577"/>
      <c r="AFT44" s="578"/>
      <c r="AFU44" s="576"/>
      <c r="AFV44" s="413"/>
      <c r="AFW44" s="577"/>
      <c r="AFX44" s="578"/>
      <c r="AFY44" s="576"/>
      <c r="AFZ44" s="413"/>
      <c r="AGA44" s="577"/>
      <c r="AGB44" s="578"/>
      <c r="AGC44" s="576"/>
      <c r="AGD44" s="413"/>
      <c r="AGE44" s="577"/>
      <c r="AGF44" s="578"/>
      <c r="AGG44" s="576"/>
      <c r="AGH44" s="413"/>
      <c r="AGI44" s="577"/>
      <c r="AGJ44" s="578"/>
      <c r="AGK44" s="576"/>
      <c r="AGL44" s="413"/>
      <c r="AGM44" s="577"/>
      <c r="AGN44" s="578"/>
      <c r="AGO44" s="576"/>
      <c r="AGP44" s="413"/>
      <c r="AGQ44" s="577"/>
      <c r="AGR44" s="578"/>
      <c r="AGS44" s="576"/>
      <c r="AGT44" s="413"/>
      <c r="AGU44" s="577"/>
      <c r="AGV44" s="578"/>
      <c r="AGW44" s="576"/>
      <c r="AGX44" s="413"/>
      <c r="AGY44" s="577"/>
      <c r="AGZ44" s="578"/>
      <c r="AHA44" s="576"/>
      <c r="AHB44" s="413"/>
      <c r="AHC44" s="577"/>
      <c r="AHD44" s="578"/>
      <c r="AHE44" s="576"/>
      <c r="AHF44" s="413"/>
      <c r="AHG44" s="577"/>
      <c r="AHH44" s="578"/>
      <c r="AHI44" s="576"/>
      <c r="AHJ44" s="413"/>
      <c r="AHK44" s="577"/>
      <c r="AHL44" s="578"/>
      <c r="AHM44" s="576"/>
      <c r="AHN44" s="413"/>
      <c r="AHO44" s="577"/>
      <c r="AHP44" s="578"/>
      <c r="AHQ44" s="576"/>
      <c r="AHR44" s="413"/>
      <c r="AHS44" s="577"/>
      <c r="AHT44" s="578"/>
      <c r="AHU44" s="576"/>
      <c r="AHV44" s="413"/>
      <c r="AHW44" s="577"/>
      <c r="AHX44" s="578"/>
      <c r="AHY44" s="576"/>
      <c r="AHZ44" s="413"/>
      <c r="AIA44" s="577"/>
      <c r="AIB44" s="578"/>
      <c r="AIC44" s="576"/>
      <c r="AID44" s="413"/>
      <c r="AIE44" s="577"/>
      <c r="AIF44" s="578"/>
      <c r="AIG44" s="576"/>
      <c r="AIH44" s="413"/>
      <c r="AII44" s="577"/>
      <c r="AIJ44" s="578"/>
      <c r="AIK44" s="576"/>
      <c r="AIL44" s="413"/>
      <c r="AIM44" s="577"/>
      <c r="AIN44" s="578"/>
      <c r="AIO44" s="576"/>
      <c r="AIP44" s="413"/>
      <c r="AIQ44" s="577"/>
      <c r="AIR44" s="578"/>
      <c r="AIS44" s="576"/>
      <c r="AIT44" s="413"/>
      <c r="AIU44" s="577"/>
      <c r="AIV44" s="578"/>
      <c r="AIW44" s="576"/>
      <c r="AIX44" s="413"/>
      <c r="AIY44" s="577"/>
      <c r="AIZ44" s="578"/>
      <c r="AJA44" s="576"/>
      <c r="AJB44" s="413"/>
      <c r="AJC44" s="577"/>
      <c r="AJD44" s="578"/>
      <c r="AJE44" s="576"/>
      <c r="AJF44" s="413"/>
      <c r="AJG44" s="577"/>
      <c r="AJH44" s="578"/>
      <c r="AJI44" s="576"/>
      <c r="AJJ44" s="413"/>
      <c r="AJK44" s="577"/>
      <c r="AJL44" s="578"/>
      <c r="AJM44" s="576"/>
      <c r="AJN44" s="413"/>
      <c r="AJO44" s="577"/>
      <c r="AJP44" s="578"/>
      <c r="AJQ44" s="576"/>
      <c r="AJR44" s="413"/>
      <c r="AJS44" s="577"/>
      <c r="AJT44" s="578"/>
      <c r="AJU44" s="576"/>
      <c r="AJV44" s="413"/>
      <c r="AJW44" s="577"/>
      <c r="AJX44" s="578"/>
      <c r="AJY44" s="576"/>
      <c r="AJZ44" s="413"/>
      <c r="AKA44" s="577"/>
      <c r="AKB44" s="578"/>
      <c r="AKC44" s="576"/>
      <c r="AKD44" s="413"/>
      <c r="AKE44" s="577"/>
      <c r="AKF44" s="578"/>
      <c r="AKG44" s="576"/>
      <c r="AKH44" s="413"/>
      <c r="AKI44" s="577"/>
      <c r="AKJ44" s="578"/>
      <c r="AKK44" s="576"/>
      <c r="AKL44" s="413"/>
      <c r="AKM44" s="577"/>
      <c r="AKN44" s="578"/>
      <c r="AKO44" s="576"/>
      <c r="AKP44" s="413"/>
      <c r="AKQ44" s="577"/>
      <c r="AKR44" s="578"/>
      <c r="AKS44" s="576"/>
      <c r="AKT44" s="413"/>
      <c r="AKU44" s="577"/>
      <c r="AKV44" s="578"/>
      <c r="AKW44" s="576"/>
      <c r="AKX44" s="413"/>
      <c r="AKY44" s="577"/>
      <c r="AKZ44" s="578"/>
      <c r="ALA44" s="576"/>
      <c r="ALB44" s="413"/>
      <c r="ALC44" s="577"/>
      <c r="ALD44" s="578"/>
      <c r="ALE44" s="576"/>
      <c r="ALF44" s="413"/>
      <c r="ALG44" s="577"/>
      <c r="ALH44" s="578"/>
      <c r="ALI44" s="576"/>
      <c r="ALJ44" s="413"/>
      <c r="ALK44" s="577"/>
      <c r="ALL44" s="578"/>
      <c r="ALM44" s="576"/>
      <c r="ALN44" s="413"/>
      <c r="ALO44" s="577"/>
      <c r="ALP44" s="578"/>
      <c r="ALQ44" s="576"/>
      <c r="ALR44" s="413"/>
      <c r="ALS44" s="577"/>
      <c r="ALT44" s="578"/>
      <c r="ALU44" s="576"/>
      <c r="ALV44" s="413"/>
      <c r="ALW44" s="577"/>
      <c r="ALX44" s="578"/>
      <c r="ALY44" s="576"/>
      <c r="ALZ44" s="413"/>
      <c r="AMA44" s="577"/>
      <c r="AMB44" s="578"/>
      <c r="AMC44" s="576"/>
      <c r="AMD44" s="413"/>
      <c r="AME44" s="577"/>
      <c r="AMF44" s="578"/>
      <c r="AMG44" s="576"/>
      <c r="AMH44" s="413"/>
      <c r="AMI44" s="577"/>
      <c r="AMJ44" s="578"/>
      <c r="AMK44" s="576"/>
      <c r="AML44" s="413"/>
      <c r="AMM44" s="577"/>
      <c r="AMN44" s="578"/>
      <c r="AMO44" s="576"/>
      <c r="AMP44" s="413"/>
      <c r="AMQ44" s="577"/>
      <c r="AMR44" s="578"/>
      <c r="AMS44" s="576"/>
      <c r="AMT44" s="413"/>
      <c r="AMU44" s="577"/>
      <c r="AMV44" s="578"/>
      <c r="AMW44" s="576"/>
      <c r="AMX44" s="413"/>
      <c r="AMY44" s="577"/>
      <c r="AMZ44" s="578"/>
      <c r="ANA44" s="576"/>
      <c r="ANB44" s="413"/>
      <c r="ANC44" s="577"/>
      <c r="AND44" s="578"/>
      <c r="ANE44" s="576"/>
      <c r="ANF44" s="413"/>
      <c r="ANG44" s="577"/>
      <c r="ANH44" s="578"/>
      <c r="ANI44" s="576"/>
      <c r="ANJ44" s="413"/>
      <c r="ANK44" s="577"/>
      <c r="ANL44" s="578"/>
      <c r="ANM44" s="576"/>
      <c r="ANN44" s="413"/>
      <c r="ANO44" s="577"/>
      <c r="ANP44" s="578"/>
      <c r="ANQ44" s="576"/>
      <c r="ANR44" s="413"/>
      <c r="ANS44" s="577"/>
      <c r="ANT44" s="578"/>
      <c r="ANU44" s="576"/>
      <c r="ANV44" s="413"/>
      <c r="ANW44" s="577"/>
      <c r="ANX44" s="578"/>
      <c r="ANY44" s="576"/>
      <c r="ANZ44" s="413"/>
      <c r="AOA44" s="577"/>
      <c r="AOB44" s="578"/>
      <c r="AOC44" s="576"/>
      <c r="AOD44" s="413"/>
      <c r="AOE44" s="577"/>
      <c r="AOF44" s="578"/>
      <c r="AOG44" s="576"/>
      <c r="AOH44" s="413"/>
      <c r="AOI44" s="577"/>
      <c r="AOJ44" s="578"/>
      <c r="AOK44" s="576"/>
      <c r="AOL44" s="413"/>
      <c r="AOM44" s="577"/>
      <c r="AON44" s="578"/>
      <c r="AOO44" s="576"/>
      <c r="AOP44" s="413"/>
      <c r="AOQ44" s="577"/>
      <c r="AOR44" s="578"/>
      <c r="AOS44" s="576"/>
      <c r="AOT44" s="413"/>
      <c r="AOU44" s="577"/>
      <c r="AOV44" s="578"/>
      <c r="AOW44" s="576"/>
      <c r="AOX44" s="413"/>
      <c r="AOY44" s="577"/>
      <c r="AOZ44" s="578"/>
      <c r="APA44" s="576"/>
      <c r="APB44" s="413"/>
      <c r="APC44" s="577"/>
      <c r="APD44" s="578"/>
      <c r="APE44" s="576"/>
      <c r="APF44" s="413"/>
      <c r="APG44" s="577"/>
      <c r="APH44" s="578"/>
      <c r="API44" s="576"/>
      <c r="APJ44" s="413"/>
      <c r="APK44" s="577"/>
      <c r="APL44" s="578"/>
      <c r="APM44" s="576"/>
      <c r="APN44" s="413"/>
      <c r="APO44" s="577"/>
      <c r="APP44" s="578"/>
      <c r="APQ44" s="576"/>
      <c r="APR44" s="413"/>
      <c r="APS44" s="577"/>
      <c r="APT44" s="578"/>
      <c r="APU44" s="576"/>
      <c r="APV44" s="413"/>
      <c r="APW44" s="577"/>
      <c r="APX44" s="578"/>
      <c r="APY44" s="576"/>
      <c r="APZ44" s="413"/>
      <c r="AQA44" s="577"/>
      <c r="AQB44" s="578"/>
      <c r="AQC44" s="576"/>
      <c r="AQD44" s="413"/>
      <c r="AQE44" s="577"/>
      <c r="AQF44" s="578"/>
      <c r="AQG44" s="576"/>
      <c r="AQH44" s="413"/>
      <c r="AQI44" s="577"/>
      <c r="AQJ44" s="578"/>
      <c r="AQK44" s="576"/>
      <c r="AQL44" s="413"/>
      <c r="AQM44" s="577"/>
      <c r="AQN44" s="578"/>
      <c r="AQO44" s="576"/>
      <c r="AQP44" s="413"/>
      <c r="AQQ44" s="577"/>
      <c r="AQR44" s="578"/>
      <c r="AQS44" s="576"/>
      <c r="AQT44" s="413"/>
      <c r="AQU44" s="577"/>
      <c r="AQV44" s="578"/>
      <c r="AQW44" s="576"/>
      <c r="AQX44" s="413"/>
      <c r="AQY44" s="577"/>
      <c r="AQZ44" s="578"/>
      <c r="ARA44" s="576"/>
      <c r="ARB44" s="413"/>
      <c r="ARC44" s="577"/>
      <c r="ARD44" s="578"/>
      <c r="ARE44" s="576"/>
      <c r="ARF44" s="413"/>
      <c r="ARG44" s="577"/>
      <c r="ARH44" s="578"/>
      <c r="ARI44" s="576"/>
      <c r="ARJ44" s="413"/>
      <c r="ARK44" s="577"/>
      <c r="ARL44" s="578"/>
      <c r="ARM44" s="576"/>
      <c r="ARN44" s="413"/>
      <c r="ARO44" s="577"/>
      <c r="ARP44" s="578"/>
      <c r="ARQ44" s="576"/>
      <c r="ARR44" s="413"/>
      <c r="ARS44" s="577"/>
      <c r="ART44" s="578"/>
      <c r="ARU44" s="576"/>
      <c r="ARV44" s="413"/>
      <c r="ARW44" s="577"/>
      <c r="ARX44" s="578"/>
      <c r="ARY44" s="576"/>
      <c r="ARZ44" s="413"/>
      <c r="ASA44" s="577"/>
      <c r="ASB44" s="578"/>
      <c r="ASC44" s="576"/>
      <c r="ASD44" s="413"/>
      <c r="ASE44" s="577"/>
      <c r="ASF44" s="578"/>
      <c r="ASG44" s="576"/>
      <c r="ASH44" s="413"/>
      <c r="ASI44" s="577"/>
      <c r="ASJ44" s="578"/>
      <c r="ASK44" s="576"/>
      <c r="ASL44" s="413"/>
      <c r="ASM44" s="577"/>
      <c r="ASN44" s="578"/>
      <c r="ASO44" s="576"/>
      <c r="ASP44" s="413"/>
      <c r="ASQ44" s="577"/>
      <c r="ASR44" s="578"/>
      <c r="ASS44" s="576"/>
      <c r="AST44" s="413"/>
      <c r="ASU44" s="577"/>
      <c r="ASV44" s="578"/>
      <c r="ASW44" s="576"/>
      <c r="ASX44" s="413"/>
      <c r="ASY44" s="577"/>
      <c r="ASZ44" s="578"/>
      <c r="ATA44" s="576"/>
      <c r="ATB44" s="413"/>
      <c r="ATC44" s="577"/>
      <c r="ATD44" s="578"/>
      <c r="ATE44" s="576"/>
      <c r="ATF44" s="413"/>
      <c r="ATG44" s="577"/>
      <c r="ATH44" s="578"/>
      <c r="ATI44" s="576"/>
      <c r="ATJ44" s="413"/>
      <c r="ATK44" s="577"/>
      <c r="ATL44" s="578"/>
      <c r="ATM44" s="576"/>
      <c r="ATN44" s="413"/>
      <c r="ATO44" s="577"/>
      <c r="ATP44" s="578"/>
      <c r="ATQ44" s="576"/>
      <c r="ATR44" s="413"/>
      <c r="ATS44" s="577"/>
      <c r="ATT44" s="578"/>
      <c r="ATU44" s="576"/>
      <c r="ATV44" s="413"/>
      <c r="ATW44" s="577"/>
      <c r="ATX44" s="578"/>
      <c r="ATY44" s="576"/>
      <c r="ATZ44" s="413"/>
      <c r="AUA44" s="577"/>
      <c r="AUB44" s="578"/>
      <c r="AUC44" s="576"/>
      <c r="AUD44" s="413"/>
      <c r="AUE44" s="577"/>
      <c r="AUF44" s="578"/>
      <c r="AUG44" s="576"/>
      <c r="AUH44" s="413"/>
      <c r="AUI44" s="577"/>
      <c r="AUJ44" s="578"/>
      <c r="AUK44" s="576"/>
      <c r="AUL44" s="413"/>
      <c r="AUM44" s="577"/>
      <c r="AUN44" s="578"/>
      <c r="AUO44" s="576"/>
      <c r="AUP44" s="413"/>
      <c r="AUQ44" s="577"/>
      <c r="AUR44" s="578"/>
      <c r="AUS44" s="576"/>
      <c r="AUT44" s="413"/>
      <c r="AUU44" s="577"/>
      <c r="AUV44" s="578"/>
      <c r="AUW44" s="576"/>
      <c r="AUX44" s="413"/>
      <c r="AUY44" s="577"/>
      <c r="AUZ44" s="578"/>
      <c r="AVA44" s="576"/>
      <c r="AVB44" s="413"/>
      <c r="AVC44" s="577"/>
      <c r="AVD44" s="578"/>
      <c r="AVE44" s="576"/>
      <c r="AVF44" s="413"/>
      <c r="AVG44" s="577"/>
      <c r="AVH44" s="578"/>
      <c r="AVI44" s="576"/>
      <c r="AVJ44" s="413"/>
      <c r="AVK44" s="577"/>
      <c r="AVL44" s="578"/>
      <c r="AVM44" s="576"/>
      <c r="AVN44" s="413"/>
      <c r="AVO44" s="577"/>
      <c r="AVP44" s="578"/>
      <c r="AVQ44" s="576"/>
      <c r="AVR44" s="413"/>
      <c r="AVS44" s="577"/>
      <c r="AVT44" s="578"/>
      <c r="AVU44" s="576"/>
      <c r="AVV44" s="413"/>
      <c r="AVW44" s="577"/>
      <c r="AVX44" s="578"/>
      <c r="AVY44" s="576"/>
      <c r="AVZ44" s="413"/>
      <c r="AWA44" s="577"/>
      <c r="AWB44" s="578"/>
      <c r="AWC44" s="576"/>
      <c r="AWD44" s="413"/>
      <c r="AWE44" s="577"/>
      <c r="AWF44" s="578"/>
      <c r="AWG44" s="576"/>
      <c r="AWH44" s="413"/>
      <c r="AWI44" s="577"/>
      <c r="AWJ44" s="578"/>
      <c r="AWK44" s="576"/>
      <c r="AWL44" s="413"/>
      <c r="AWM44" s="577"/>
      <c r="AWN44" s="578"/>
      <c r="AWO44" s="576"/>
      <c r="AWP44" s="413"/>
      <c r="AWQ44" s="577"/>
      <c r="AWR44" s="578"/>
      <c r="AWS44" s="576"/>
      <c r="AWT44" s="413"/>
      <c r="AWU44" s="577"/>
      <c r="AWV44" s="578"/>
      <c r="AWW44" s="576"/>
      <c r="AWX44" s="413"/>
      <c r="AWY44" s="577"/>
      <c r="AWZ44" s="578"/>
      <c r="AXA44" s="576"/>
      <c r="AXB44" s="413"/>
      <c r="AXC44" s="577"/>
      <c r="AXD44" s="578"/>
      <c r="AXE44" s="576"/>
      <c r="AXF44" s="413"/>
      <c r="AXG44" s="577"/>
      <c r="AXH44" s="578"/>
      <c r="AXI44" s="576"/>
      <c r="AXJ44" s="413"/>
      <c r="AXK44" s="577"/>
      <c r="AXL44" s="578"/>
      <c r="AXM44" s="576"/>
      <c r="AXN44" s="413"/>
      <c r="AXO44" s="577"/>
      <c r="AXP44" s="578"/>
      <c r="AXQ44" s="576"/>
      <c r="AXR44" s="413"/>
      <c r="AXS44" s="577"/>
      <c r="AXT44" s="578"/>
      <c r="AXU44" s="576"/>
      <c r="AXV44" s="413"/>
      <c r="AXW44" s="577"/>
      <c r="AXX44" s="578"/>
      <c r="AXY44" s="576"/>
      <c r="AXZ44" s="413"/>
      <c r="AYA44" s="577"/>
      <c r="AYB44" s="578"/>
      <c r="AYC44" s="576"/>
      <c r="AYD44" s="413"/>
      <c r="AYE44" s="577"/>
      <c r="AYF44" s="578"/>
      <c r="AYG44" s="576"/>
      <c r="AYH44" s="413"/>
      <c r="AYI44" s="577"/>
      <c r="AYJ44" s="578"/>
      <c r="AYK44" s="576"/>
      <c r="AYL44" s="413"/>
      <c r="AYM44" s="577"/>
      <c r="AYN44" s="578"/>
      <c r="AYO44" s="576"/>
      <c r="AYP44" s="413"/>
      <c r="AYQ44" s="577"/>
      <c r="AYR44" s="578"/>
      <c r="AYS44" s="576"/>
      <c r="AYT44" s="413"/>
      <c r="AYU44" s="577"/>
      <c r="AYV44" s="578"/>
      <c r="AYW44" s="576"/>
      <c r="AYX44" s="413"/>
      <c r="AYY44" s="577"/>
      <c r="AYZ44" s="578"/>
      <c r="AZA44" s="576"/>
      <c r="AZB44" s="413"/>
      <c r="AZC44" s="577"/>
      <c r="AZD44" s="578"/>
      <c r="AZE44" s="576"/>
      <c r="AZF44" s="413"/>
      <c r="AZG44" s="577"/>
      <c r="AZH44" s="578"/>
      <c r="AZI44" s="576"/>
      <c r="AZJ44" s="413"/>
      <c r="AZK44" s="577"/>
      <c r="AZL44" s="578"/>
      <c r="AZM44" s="576"/>
      <c r="AZN44" s="413"/>
      <c r="AZO44" s="577"/>
      <c r="AZP44" s="578"/>
      <c r="AZQ44" s="576"/>
      <c r="AZR44" s="413"/>
      <c r="AZS44" s="577"/>
      <c r="AZT44" s="578"/>
      <c r="AZU44" s="576"/>
      <c r="AZV44" s="413"/>
      <c r="AZW44" s="577"/>
      <c r="AZX44" s="578"/>
      <c r="AZY44" s="576"/>
      <c r="AZZ44" s="413"/>
      <c r="BAA44" s="577"/>
      <c r="BAB44" s="578"/>
      <c r="BAC44" s="576"/>
      <c r="BAD44" s="413"/>
      <c r="BAE44" s="577"/>
      <c r="BAF44" s="578"/>
      <c r="BAG44" s="576"/>
      <c r="BAH44" s="413"/>
      <c r="BAI44" s="577"/>
      <c r="BAJ44" s="578"/>
      <c r="BAK44" s="576"/>
      <c r="BAL44" s="413"/>
      <c r="BAM44" s="577"/>
      <c r="BAN44" s="578"/>
      <c r="BAO44" s="576"/>
      <c r="BAP44" s="413"/>
      <c r="BAQ44" s="577"/>
      <c r="BAR44" s="578"/>
      <c r="BAS44" s="576"/>
      <c r="BAT44" s="413"/>
      <c r="BAU44" s="577"/>
      <c r="BAV44" s="578"/>
      <c r="BAW44" s="576"/>
      <c r="BAX44" s="413"/>
      <c r="BAY44" s="577"/>
      <c r="BAZ44" s="578"/>
      <c r="BBA44" s="576"/>
      <c r="BBB44" s="413"/>
      <c r="BBC44" s="577"/>
      <c r="BBD44" s="578"/>
      <c r="BBE44" s="576"/>
      <c r="BBF44" s="413"/>
      <c r="BBG44" s="577"/>
      <c r="BBH44" s="578"/>
      <c r="BBI44" s="576"/>
      <c r="BBJ44" s="413"/>
      <c r="BBK44" s="577"/>
      <c r="BBL44" s="578"/>
      <c r="BBM44" s="576"/>
      <c r="BBN44" s="413"/>
      <c r="BBO44" s="577"/>
      <c r="BBP44" s="578"/>
      <c r="BBQ44" s="576"/>
      <c r="BBR44" s="413"/>
      <c r="BBS44" s="577"/>
      <c r="BBT44" s="578"/>
      <c r="BBU44" s="576"/>
      <c r="BBV44" s="413"/>
      <c r="BBW44" s="577"/>
      <c r="BBX44" s="578"/>
      <c r="BBY44" s="576"/>
      <c r="BBZ44" s="413"/>
      <c r="BCA44" s="577"/>
      <c r="BCB44" s="578"/>
      <c r="BCC44" s="576"/>
      <c r="BCD44" s="413"/>
      <c r="BCE44" s="577"/>
      <c r="BCF44" s="578"/>
      <c r="BCG44" s="576"/>
      <c r="BCH44" s="413"/>
      <c r="BCI44" s="577"/>
      <c r="BCJ44" s="578"/>
      <c r="BCK44" s="576"/>
      <c r="BCL44" s="413"/>
      <c r="BCM44" s="577"/>
      <c r="BCN44" s="578"/>
      <c r="BCO44" s="576"/>
      <c r="BCP44" s="413"/>
      <c r="BCQ44" s="577"/>
      <c r="BCR44" s="578"/>
      <c r="BCS44" s="576"/>
      <c r="BCT44" s="413"/>
      <c r="BCU44" s="577"/>
      <c r="BCV44" s="578"/>
      <c r="BCW44" s="576"/>
      <c r="BCX44" s="413"/>
      <c r="BCY44" s="577"/>
      <c r="BCZ44" s="578"/>
      <c r="BDA44" s="576"/>
      <c r="BDB44" s="413"/>
      <c r="BDC44" s="577"/>
      <c r="BDD44" s="578"/>
      <c r="BDE44" s="576"/>
      <c r="BDF44" s="413"/>
      <c r="BDG44" s="577"/>
      <c r="BDH44" s="578"/>
      <c r="BDI44" s="576"/>
      <c r="BDJ44" s="413"/>
      <c r="BDK44" s="577"/>
      <c r="BDL44" s="578"/>
      <c r="BDM44" s="576"/>
      <c r="BDN44" s="413"/>
      <c r="BDO44" s="577"/>
      <c r="BDP44" s="578"/>
      <c r="BDQ44" s="576"/>
      <c r="BDR44" s="413"/>
      <c r="BDS44" s="577"/>
      <c r="BDT44" s="578"/>
      <c r="BDU44" s="576"/>
      <c r="BDV44" s="413"/>
      <c r="BDW44" s="577"/>
      <c r="BDX44" s="578"/>
      <c r="BDY44" s="576"/>
      <c r="BDZ44" s="413"/>
      <c r="BEA44" s="577"/>
      <c r="BEB44" s="578"/>
      <c r="BEC44" s="576"/>
      <c r="BED44" s="413"/>
      <c r="BEE44" s="577"/>
      <c r="BEF44" s="578"/>
      <c r="BEG44" s="576"/>
      <c r="BEH44" s="413"/>
      <c r="BEI44" s="577"/>
      <c r="BEJ44" s="578"/>
      <c r="BEK44" s="576"/>
      <c r="BEL44" s="413"/>
      <c r="BEM44" s="577"/>
      <c r="BEN44" s="578"/>
      <c r="BEO44" s="576"/>
      <c r="BEP44" s="413"/>
      <c r="BEQ44" s="577"/>
      <c r="BER44" s="578"/>
      <c r="BES44" s="576"/>
      <c r="BET44" s="413"/>
      <c r="BEU44" s="577"/>
      <c r="BEV44" s="578"/>
      <c r="BEW44" s="576"/>
      <c r="BEX44" s="413"/>
      <c r="BEY44" s="577"/>
      <c r="BEZ44" s="578"/>
      <c r="BFA44" s="576"/>
      <c r="BFB44" s="413"/>
      <c r="BFC44" s="577"/>
      <c r="BFD44" s="578"/>
      <c r="BFE44" s="576"/>
      <c r="BFF44" s="413"/>
      <c r="BFG44" s="577"/>
      <c r="BFH44" s="578"/>
      <c r="BFI44" s="576"/>
      <c r="BFJ44" s="413"/>
      <c r="BFK44" s="577"/>
      <c r="BFL44" s="578"/>
      <c r="BFM44" s="576"/>
      <c r="BFN44" s="413"/>
      <c r="BFO44" s="577"/>
      <c r="BFP44" s="578"/>
      <c r="BFQ44" s="576"/>
      <c r="BFR44" s="413"/>
      <c r="BFS44" s="577"/>
      <c r="BFT44" s="578"/>
      <c r="BFU44" s="576"/>
      <c r="BFV44" s="413"/>
      <c r="BFW44" s="577"/>
      <c r="BFX44" s="578"/>
      <c r="BFY44" s="576"/>
      <c r="BFZ44" s="413"/>
      <c r="BGA44" s="577"/>
      <c r="BGB44" s="578"/>
      <c r="BGC44" s="576"/>
      <c r="BGD44" s="413"/>
      <c r="BGE44" s="577"/>
      <c r="BGF44" s="578"/>
      <c r="BGG44" s="576"/>
      <c r="BGH44" s="413"/>
      <c r="BGI44" s="577"/>
      <c r="BGJ44" s="578"/>
      <c r="BGK44" s="576"/>
      <c r="BGL44" s="413"/>
      <c r="BGM44" s="577"/>
      <c r="BGN44" s="578"/>
      <c r="BGO44" s="576"/>
      <c r="BGP44" s="413"/>
      <c r="BGQ44" s="577"/>
      <c r="BGR44" s="578"/>
      <c r="BGS44" s="576"/>
      <c r="BGT44" s="413"/>
      <c r="BGU44" s="577"/>
      <c r="BGV44" s="578"/>
      <c r="BGW44" s="576"/>
      <c r="BGX44" s="413"/>
      <c r="BGY44" s="577"/>
      <c r="BGZ44" s="578"/>
      <c r="BHA44" s="576"/>
      <c r="BHB44" s="413"/>
      <c r="BHC44" s="577"/>
      <c r="BHD44" s="578"/>
      <c r="BHE44" s="576"/>
      <c r="BHF44" s="413"/>
      <c r="BHG44" s="577"/>
      <c r="BHH44" s="578"/>
      <c r="BHI44" s="576"/>
      <c r="BHJ44" s="413"/>
      <c r="BHK44" s="577"/>
      <c r="BHL44" s="578"/>
      <c r="BHM44" s="576"/>
      <c r="BHN44" s="413"/>
      <c r="BHO44" s="577"/>
      <c r="BHP44" s="578"/>
      <c r="BHQ44" s="576"/>
      <c r="BHR44" s="413"/>
      <c r="BHS44" s="577"/>
      <c r="BHT44" s="578"/>
      <c r="BHU44" s="576"/>
      <c r="BHV44" s="413"/>
      <c r="BHW44" s="577"/>
      <c r="BHX44" s="578"/>
      <c r="BHY44" s="576"/>
      <c r="BHZ44" s="413"/>
      <c r="BIA44" s="577"/>
      <c r="BIB44" s="578"/>
      <c r="BIC44" s="576"/>
      <c r="BID44" s="413"/>
      <c r="BIE44" s="577"/>
      <c r="BIF44" s="578"/>
      <c r="BIG44" s="576"/>
      <c r="BIH44" s="413"/>
      <c r="BII44" s="577"/>
      <c r="BIJ44" s="578"/>
      <c r="BIK44" s="576"/>
      <c r="BIL44" s="413"/>
      <c r="BIM44" s="577"/>
      <c r="BIN44" s="578"/>
      <c r="BIO44" s="576"/>
      <c r="BIP44" s="413"/>
      <c r="BIQ44" s="577"/>
      <c r="BIR44" s="578"/>
      <c r="BIS44" s="576"/>
      <c r="BIT44" s="413"/>
      <c r="BIU44" s="577"/>
      <c r="BIV44" s="578"/>
      <c r="BIW44" s="576"/>
      <c r="BIX44" s="413"/>
      <c r="BIY44" s="577"/>
      <c r="BIZ44" s="578"/>
      <c r="BJA44" s="576"/>
      <c r="BJB44" s="413"/>
      <c r="BJC44" s="577"/>
      <c r="BJD44" s="578"/>
      <c r="BJE44" s="576"/>
      <c r="BJF44" s="413"/>
      <c r="BJG44" s="577"/>
      <c r="BJH44" s="578"/>
      <c r="BJI44" s="576"/>
      <c r="BJJ44" s="413"/>
      <c r="BJK44" s="577"/>
      <c r="BJL44" s="578"/>
      <c r="BJM44" s="576"/>
      <c r="BJN44" s="413"/>
      <c r="BJO44" s="577"/>
      <c r="BJP44" s="578"/>
      <c r="BJQ44" s="576"/>
      <c r="BJR44" s="413"/>
      <c r="BJS44" s="577"/>
      <c r="BJT44" s="578"/>
      <c r="BJU44" s="576"/>
      <c r="BJV44" s="413"/>
      <c r="BJW44" s="577"/>
      <c r="BJX44" s="578"/>
      <c r="BJY44" s="576"/>
      <c r="BJZ44" s="413"/>
      <c r="BKA44" s="577"/>
      <c r="BKB44" s="578"/>
      <c r="BKC44" s="576"/>
      <c r="BKD44" s="413"/>
      <c r="BKE44" s="577"/>
      <c r="BKF44" s="578"/>
      <c r="BKG44" s="576"/>
      <c r="BKH44" s="413"/>
      <c r="BKI44" s="577"/>
      <c r="BKJ44" s="578"/>
      <c r="BKK44" s="576"/>
      <c r="BKL44" s="413"/>
      <c r="BKM44" s="577"/>
      <c r="BKN44" s="578"/>
      <c r="BKO44" s="576"/>
      <c r="BKP44" s="413"/>
      <c r="BKQ44" s="577"/>
      <c r="BKR44" s="578"/>
      <c r="BKS44" s="576"/>
      <c r="BKT44" s="413"/>
      <c r="BKU44" s="577"/>
      <c r="BKV44" s="578"/>
      <c r="BKW44" s="576"/>
      <c r="BKX44" s="413"/>
      <c r="BKY44" s="577"/>
      <c r="BKZ44" s="578"/>
      <c r="BLA44" s="576"/>
      <c r="BLB44" s="413"/>
      <c r="BLC44" s="577"/>
      <c r="BLD44" s="578"/>
      <c r="BLE44" s="576"/>
      <c r="BLF44" s="413"/>
      <c r="BLG44" s="577"/>
      <c r="BLH44" s="578"/>
      <c r="BLI44" s="576"/>
      <c r="BLJ44" s="413"/>
      <c r="BLK44" s="577"/>
      <c r="BLL44" s="578"/>
      <c r="BLM44" s="576"/>
      <c r="BLN44" s="413"/>
      <c r="BLO44" s="577"/>
      <c r="BLP44" s="578"/>
      <c r="BLQ44" s="576"/>
      <c r="BLR44" s="413"/>
      <c r="BLS44" s="577"/>
      <c r="BLT44" s="578"/>
      <c r="BLU44" s="576"/>
      <c r="BLV44" s="413"/>
      <c r="BLW44" s="577"/>
      <c r="BLX44" s="578"/>
      <c r="BLY44" s="576"/>
      <c r="BLZ44" s="413"/>
      <c r="BMA44" s="577"/>
      <c r="BMB44" s="578"/>
      <c r="BMC44" s="576"/>
      <c r="BMD44" s="413"/>
      <c r="BME44" s="577"/>
      <c r="BMF44" s="578"/>
      <c r="BMG44" s="576"/>
      <c r="BMH44" s="413"/>
      <c r="BMI44" s="577"/>
      <c r="BMJ44" s="578"/>
      <c r="BMK44" s="576"/>
      <c r="BML44" s="413"/>
      <c r="BMM44" s="577"/>
      <c r="BMN44" s="578"/>
      <c r="BMO44" s="576"/>
      <c r="BMP44" s="413"/>
      <c r="BMQ44" s="577"/>
      <c r="BMR44" s="578"/>
      <c r="BMS44" s="576"/>
      <c r="BMT44" s="413"/>
      <c r="BMU44" s="577"/>
      <c r="BMV44" s="578"/>
      <c r="BMW44" s="576"/>
      <c r="BMX44" s="413"/>
      <c r="BMY44" s="577"/>
      <c r="BMZ44" s="578"/>
      <c r="BNA44" s="576"/>
      <c r="BNB44" s="413"/>
      <c r="BNC44" s="577"/>
      <c r="BND44" s="578"/>
      <c r="BNE44" s="576"/>
      <c r="BNF44" s="413"/>
      <c r="BNG44" s="577"/>
      <c r="BNH44" s="578"/>
      <c r="BNI44" s="576"/>
      <c r="BNJ44" s="413"/>
      <c r="BNK44" s="577"/>
      <c r="BNL44" s="578"/>
      <c r="BNM44" s="576"/>
      <c r="BNN44" s="413"/>
      <c r="BNO44" s="577"/>
      <c r="BNP44" s="578"/>
      <c r="BNQ44" s="576"/>
      <c r="BNR44" s="413"/>
      <c r="BNS44" s="577"/>
      <c r="BNT44" s="578"/>
      <c r="BNU44" s="576"/>
      <c r="BNV44" s="413"/>
      <c r="BNW44" s="577"/>
      <c r="BNX44" s="578"/>
      <c r="BNY44" s="576"/>
      <c r="BNZ44" s="413"/>
      <c r="BOA44" s="577"/>
      <c r="BOB44" s="578"/>
      <c r="BOC44" s="576"/>
      <c r="BOD44" s="413"/>
      <c r="BOE44" s="577"/>
      <c r="BOF44" s="578"/>
      <c r="BOG44" s="576"/>
      <c r="BOH44" s="413"/>
      <c r="BOI44" s="577"/>
      <c r="BOJ44" s="578"/>
      <c r="BOK44" s="576"/>
      <c r="BOL44" s="413"/>
      <c r="BOM44" s="577"/>
      <c r="BON44" s="578"/>
      <c r="BOO44" s="576"/>
      <c r="BOP44" s="413"/>
      <c r="BOQ44" s="577"/>
      <c r="BOR44" s="578"/>
      <c r="BOS44" s="576"/>
      <c r="BOT44" s="413"/>
      <c r="BOU44" s="577"/>
      <c r="BOV44" s="578"/>
      <c r="BOW44" s="576"/>
      <c r="BOX44" s="413"/>
      <c r="BOY44" s="577"/>
      <c r="BOZ44" s="578"/>
      <c r="BPA44" s="576"/>
      <c r="BPB44" s="413"/>
      <c r="BPC44" s="577"/>
      <c r="BPD44" s="578"/>
      <c r="BPE44" s="576"/>
      <c r="BPF44" s="413"/>
      <c r="BPG44" s="577"/>
      <c r="BPH44" s="578"/>
      <c r="BPI44" s="576"/>
      <c r="BPJ44" s="413"/>
      <c r="BPK44" s="577"/>
      <c r="BPL44" s="578"/>
      <c r="BPM44" s="576"/>
      <c r="BPN44" s="413"/>
      <c r="BPO44" s="577"/>
      <c r="BPP44" s="578"/>
      <c r="BPQ44" s="576"/>
      <c r="BPR44" s="413"/>
      <c r="BPS44" s="577"/>
      <c r="BPT44" s="578"/>
      <c r="BPU44" s="576"/>
      <c r="BPV44" s="413"/>
      <c r="BPW44" s="577"/>
      <c r="BPX44" s="578"/>
      <c r="BPY44" s="576"/>
      <c r="BPZ44" s="413"/>
      <c r="BQA44" s="577"/>
      <c r="BQB44" s="578"/>
      <c r="BQC44" s="576"/>
      <c r="BQD44" s="413"/>
      <c r="BQE44" s="577"/>
      <c r="BQF44" s="578"/>
      <c r="BQG44" s="576"/>
      <c r="BQH44" s="413"/>
      <c r="BQI44" s="577"/>
      <c r="BQJ44" s="578"/>
      <c r="BQK44" s="576"/>
      <c r="BQL44" s="413"/>
      <c r="BQM44" s="577"/>
      <c r="BQN44" s="578"/>
      <c r="BQO44" s="576"/>
      <c r="BQP44" s="413"/>
      <c r="BQQ44" s="577"/>
      <c r="BQR44" s="578"/>
      <c r="BQS44" s="576"/>
      <c r="BQT44" s="413"/>
      <c r="BQU44" s="577"/>
      <c r="BQV44" s="578"/>
      <c r="BQW44" s="576"/>
      <c r="BQX44" s="413"/>
      <c r="BQY44" s="577"/>
      <c r="BQZ44" s="578"/>
      <c r="BRA44" s="576"/>
      <c r="BRB44" s="413"/>
      <c r="BRC44" s="577"/>
      <c r="BRD44" s="578"/>
      <c r="BRE44" s="576"/>
      <c r="BRF44" s="413"/>
      <c r="BRG44" s="577"/>
      <c r="BRH44" s="578"/>
      <c r="BRI44" s="576"/>
      <c r="BRJ44" s="413"/>
      <c r="BRK44" s="577"/>
      <c r="BRL44" s="578"/>
      <c r="BRM44" s="576"/>
      <c r="BRN44" s="413"/>
      <c r="BRO44" s="577"/>
      <c r="BRP44" s="578"/>
      <c r="BRQ44" s="576"/>
      <c r="BRR44" s="413"/>
      <c r="BRS44" s="577"/>
      <c r="BRT44" s="578"/>
      <c r="BRU44" s="576"/>
      <c r="BRV44" s="413"/>
      <c r="BRW44" s="577"/>
      <c r="BRX44" s="578"/>
      <c r="BRY44" s="576"/>
      <c r="BRZ44" s="413"/>
      <c r="BSA44" s="577"/>
      <c r="BSB44" s="578"/>
      <c r="BSC44" s="576"/>
      <c r="BSD44" s="413"/>
      <c r="BSE44" s="577"/>
      <c r="BSF44" s="578"/>
      <c r="BSG44" s="576"/>
      <c r="BSH44" s="413"/>
      <c r="BSI44" s="577"/>
      <c r="BSJ44" s="578"/>
      <c r="BSK44" s="576"/>
      <c r="BSL44" s="413"/>
      <c r="BSM44" s="577"/>
      <c r="BSN44" s="578"/>
      <c r="BSO44" s="576"/>
      <c r="BSP44" s="413"/>
      <c r="BSQ44" s="577"/>
      <c r="BSR44" s="578"/>
      <c r="BSS44" s="576"/>
      <c r="BST44" s="413"/>
      <c r="BSU44" s="577"/>
      <c r="BSV44" s="578"/>
      <c r="BSW44" s="576"/>
      <c r="BSX44" s="413"/>
      <c r="BSY44" s="577"/>
      <c r="BSZ44" s="578"/>
      <c r="BTA44" s="576"/>
      <c r="BTB44" s="413"/>
      <c r="BTC44" s="577"/>
      <c r="BTD44" s="578"/>
      <c r="BTE44" s="576"/>
      <c r="BTF44" s="413"/>
      <c r="BTG44" s="577"/>
      <c r="BTH44" s="578"/>
      <c r="BTI44" s="576"/>
      <c r="BTJ44" s="413"/>
      <c r="BTK44" s="577"/>
      <c r="BTL44" s="578"/>
      <c r="BTM44" s="576"/>
      <c r="BTN44" s="413"/>
      <c r="BTO44" s="577"/>
      <c r="BTP44" s="578"/>
      <c r="BTQ44" s="576"/>
      <c r="BTR44" s="413"/>
      <c r="BTS44" s="577"/>
      <c r="BTT44" s="578"/>
      <c r="BTU44" s="576"/>
      <c r="BTV44" s="413"/>
      <c r="BTW44" s="577"/>
      <c r="BTX44" s="578"/>
      <c r="BTY44" s="576"/>
      <c r="BTZ44" s="413"/>
      <c r="BUA44" s="577"/>
      <c r="BUB44" s="578"/>
      <c r="BUC44" s="576"/>
      <c r="BUD44" s="413"/>
      <c r="BUE44" s="577"/>
      <c r="BUF44" s="578"/>
      <c r="BUG44" s="576"/>
      <c r="BUH44" s="413"/>
      <c r="BUI44" s="577"/>
      <c r="BUJ44" s="578"/>
      <c r="BUK44" s="576"/>
      <c r="BUL44" s="413"/>
      <c r="BUM44" s="577"/>
      <c r="BUN44" s="578"/>
      <c r="BUO44" s="576"/>
      <c r="BUP44" s="413"/>
      <c r="BUQ44" s="577"/>
      <c r="BUR44" s="578"/>
      <c r="BUS44" s="576"/>
      <c r="BUT44" s="413"/>
      <c r="BUU44" s="577"/>
      <c r="BUV44" s="578"/>
      <c r="BUW44" s="576"/>
      <c r="BUX44" s="413"/>
      <c r="BUY44" s="577"/>
      <c r="BUZ44" s="578"/>
      <c r="BVA44" s="576"/>
      <c r="BVB44" s="413"/>
      <c r="BVC44" s="577"/>
      <c r="BVD44" s="578"/>
      <c r="BVE44" s="576"/>
      <c r="BVF44" s="413"/>
      <c r="BVG44" s="577"/>
      <c r="BVH44" s="578"/>
      <c r="BVI44" s="576"/>
      <c r="BVJ44" s="413"/>
      <c r="BVK44" s="577"/>
      <c r="BVL44" s="578"/>
      <c r="BVM44" s="576"/>
      <c r="BVN44" s="413"/>
      <c r="BVO44" s="577"/>
      <c r="BVP44" s="578"/>
      <c r="BVQ44" s="576"/>
      <c r="BVR44" s="413"/>
      <c r="BVS44" s="577"/>
      <c r="BVT44" s="578"/>
      <c r="BVU44" s="576"/>
      <c r="BVV44" s="413"/>
      <c r="BVW44" s="577"/>
      <c r="BVX44" s="578"/>
      <c r="BVY44" s="576"/>
      <c r="BVZ44" s="413"/>
      <c r="BWA44" s="577"/>
      <c r="BWB44" s="578"/>
      <c r="BWC44" s="576"/>
      <c r="BWD44" s="413"/>
      <c r="BWE44" s="577"/>
      <c r="BWF44" s="578"/>
      <c r="BWG44" s="576"/>
      <c r="BWH44" s="413"/>
      <c r="BWI44" s="577"/>
      <c r="BWJ44" s="578"/>
      <c r="BWK44" s="576"/>
      <c r="BWL44" s="413"/>
      <c r="BWM44" s="577"/>
      <c r="BWN44" s="578"/>
      <c r="BWO44" s="576"/>
      <c r="BWP44" s="413"/>
      <c r="BWQ44" s="577"/>
      <c r="BWR44" s="578"/>
      <c r="BWS44" s="576"/>
      <c r="BWT44" s="413"/>
      <c r="BWU44" s="577"/>
      <c r="BWV44" s="578"/>
      <c r="BWW44" s="576"/>
      <c r="BWX44" s="413"/>
      <c r="BWY44" s="577"/>
      <c r="BWZ44" s="578"/>
      <c r="BXA44" s="576"/>
      <c r="BXB44" s="413"/>
      <c r="BXC44" s="577"/>
      <c r="BXD44" s="578"/>
      <c r="BXE44" s="576"/>
      <c r="BXF44" s="413"/>
      <c r="BXG44" s="577"/>
      <c r="BXH44" s="578"/>
      <c r="BXI44" s="576"/>
      <c r="BXJ44" s="413"/>
      <c r="BXK44" s="577"/>
      <c r="BXL44" s="578"/>
      <c r="BXM44" s="576"/>
      <c r="BXN44" s="413"/>
      <c r="BXO44" s="577"/>
      <c r="BXP44" s="578"/>
      <c r="BXQ44" s="576"/>
      <c r="BXR44" s="413"/>
      <c r="BXS44" s="577"/>
      <c r="BXT44" s="578"/>
      <c r="BXU44" s="576"/>
      <c r="BXV44" s="413"/>
      <c r="BXW44" s="577"/>
      <c r="BXX44" s="578"/>
      <c r="BXY44" s="576"/>
      <c r="BXZ44" s="413"/>
      <c r="BYA44" s="577"/>
      <c r="BYB44" s="578"/>
      <c r="BYC44" s="576"/>
      <c r="BYD44" s="413"/>
      <c r="BYE44" s="577"/>
      <c r="BYF44" s="578"/>
      <c r="BYG44" s="576"/>
      <c r="BYH44" s="413"/>
      <c r="BYI44" s="577"/>
      <c r="BYJ44" s="578"/>
      <c r="BYK44" s="576"/>
      <c r="BYL44" s="413"/>
      <c r="BYM44" s="577"/>
      <c r="BYN44" s="578"/>
      <c r="BYO44" s="576"/>
      <c r="BYP44" s="413"/>
      <c r="BYQ44" s="577"/>
      <c r="BYR44" s="578"/>
      <c r="BYS44" s="576"/>
      <c r="BYT44" s="413"/>
      <c r="BYU44" s="577"/>
      <c r="BYV44" s="578"/>
      <c r="BYW44" s="576"/>
      <c r="BYX44" s="413"/>
      <c r="BYY44" s="577"/>
      <c r="BYZ44" s="578"/>
      <c r="BZA44" s="576"/>
      <c r="BZB44" s="413"/>
      <c r="BZC44" s="577"/>
      <c r="BZD44" s="578"/>
      <c r="BZE44" s="576"/>
      <c r="BZF44" s="413"/>
      <c r="BZG44" s="577"/>
      <c r="BZH44" s="578"/>
      <c r="BZI44" s="576"/>
      <c r="BZJ44" s="413"/>
      <c r="BZK44" s="577"/>
      <c r="BZL44" s="578"/>
      <c r="BZM44" s="576"/>
      <c r="BZN44" s="413"/>
      <c r="BZO44" s="577"/>
      <c r="BZP44" s="578"/>
      <c r="BZQ44" s="576"/>
      <c r="BZR44" s="413"/>
      <c r="BZS44" s="577"/>
      <c r="BZT44" s="578"/>
      <c r="BZU44" s="576"/>
      <c r="BZV44" s="413"/>
      <c r="BZW44" s="577"/>
      <c r="BZX44" s="578"/>
      <c r="BZY44" s="576"/>
      <c r="BZZ44" s="413"/>
      <c r="CAA44" s="577"/>
      <c r="CAB44" s="578"/>
      <c r="CAC44" s="576"/>
      <c r="CAD44" s="413"/>
      <c r="CAE44" s="577"/>
      <c r="CAF44" s="578"/>
      <c r="CAG44" s="576"/>
      <c r="CAH44" s="413"/>
      <c r="CAI44" s="577"/>
      <c r="CAJ44" s="578"/>
      <c r="CAK44" s="576"/>
      <c r="CAL44" s="413"/>
      <c r="CAM44" s="577"/>
      <c r="CAN44" s="578"/>
      <c r="CAO44" s="576"/>
      <c r="CAP44" s="413"/>
      <c r="CAQ44" s="577"/>
      <c r="CAR44" s="578"/>
      <c r="CAS44" s="576"/>
      <c r="CAT44" s="413"/>
      <c r="CAU44" s="577"/>
      <c r="CAV44" s="578"/>
      <c r="CAW44" s="576"/>
      <c r="CAX44" s="413"/>
      <c r="CAY44" s="577"/>
      <c r="CAZ44" s="578"/>
      <c r="CBA44" s="576"/>
      <c r="CBB44" s="413"/>
      <c r="CBC44" s="577"/>
      <c r="CBD44" s="578"/>
      <c r="CBE44" s="576"/>
      <c r="CBF44" s="413"/>
      <c r="CBG44" s="577"/>
      <c r="CBH44" s="578"/>
      <c r="CBI44" s="576"/>
      <c r="CBJ44" s="413"/>
      <c r="CBK44" s="577"/>
      <c r="CBL44" s="578"/>
      <c r="CBM44" s="576"/>
      <c r="CBN44" s="413"/>
      <c r="CBO44" s="577"/>
      <c r="CBP44" s="578"/>
      <c r="CBQ44" s="576"/>
      <c r="CBR44" s="413"/>
      <c r="CBS44" s="577"/>
      <c r="CBT44" s="578"/>
      <c r="CBU44" s="576"/>
      <c r="CBV44" s="413"/>
      <c r="CBW44" s="577"/>
      <c r="CBX44" s="578"/>
      <c r="CBY44" s="576"/>
      <c r="CBZ44" s="413"/>
      <c r="CCA44" s="577"/>
      <c r="CCB44" s="578"/>
      <c r="CCC44" s="576"/>
      <c r="CCD44" s="413"/>
      <c r="CCE44" s="577"/>
      <c r="CCF44" s="578"/>
      <c r="CCG44" s="576"/>
      <c r="CCH44" s="413"/>
      <c r="CCI44" s="577"/>
      <c r="CCJ44" s="578"/>
      <c r="CCK44" s="576"/>
      <c r="CCL44" s="413"/>
      <c r="CCM44" s="577"/>
      <c r="CCN44" s="578"/>
      <c r="CCO44" s="576"/>
      <c r="CCP44" s="413"/>
      <c r="CCQ44" s="577"/>
      <c r="CCR44" s="578"/>
      <c r="CCS44" s="576"/>
      <c r="CCT44" s="413"/>
      <c r="CCU44" s="577"/>
      <c r="CCV44" s="578"/>
      <c r="CCW44" s="576"/>
      <c r="CCX44" s="413"/>
      <c r="CCY44" s="577"/>
      <c r="CCZ44" s="578"/>
      <c r="CDA44" s="576"/>
      <c r="CDB44" s="413"/>
      <c r="CDC44" s="577"/>
      <c r="CDD44" s="578"/>
      <c r="CDE44" s="576"/>
      <c r="CDF44" s="413"/>
      <c r="CDG44" s="577"/>
      <c r="CDH44" s="578"/>
      <c r="CDI44" s="576"/>
      <c r="CDJ44" s="413"/>
      <c r="CDK44" s="577"/>
      <c r="CDL44" s="578"/>
      <c r="CDM44" s="576"/>
      <c r="CDN44" s="413"/>
      <c r="CDO44" s="577"/>
      <c r="CDP44" s="578"/>
      <c r="CDQ44" s="576"/>
      <c r="CDR44" s="413"/>
      <c r="CDS44" s="577"/>
      <c r="CDT44" s="578"/>
      <c r="CDU44" s="576"/>
      <c r="CDV44" s="413"/>
      <c r="CDW44" s="577"/>
      <c r="CDX44" s="578"/>
      <c r="CDY44" s="576"/>
      <c r="CDZ44" s="413"/>
      <c r="CEA44" s="577"/>
      <c r="CEB44" s="578"/>
      <c r="CEC44" s="576"/>
      <c r="CED44" s="413"/>
      <c r="CEE44" s="577"/>
      <c r="CEF44" s="578"/>
      <c r="CEG44" s="576"/>
      <c r="CEH44" s="413"/>
      <c r="CEI44" s="577"/>
      <c r="CEJ44" s="578"/>
      <c r="CEK44" s="576"/>
      <c r="CEL44" s="413"/>
      <c r="CEM44" s="577"/>
      <c r="CEN44" s="578"/>
      <c r="CEO44" s="576"/>
      <c r="CEP44" s="413"/>
      <c r="CEQ44" s="577"/>
      <c r="CER44" s="578"/>
      <c r="CES44" s="576"/>
      <c r="CET44" s="413"/>
      <c r="CEU44" s="577"/>
      <c r="CEV44" s="578"/>
      <c r="CEW44" s="576"/>
      <c r="CEX44" s="413"/>
      <c r="CEY44" s="577"/>
      <c r="CEZ44" s="578"/>
      <c r="CFA44" s="576"/>
      <c r="CFB44" s="413"/>
      <c r="CFC44" s="577"/>
      <c r="CFD44" s="578"/>
      <c r="CFE44" s="576"/>
      <c r="CFF44" s="413"/>
      <c r="CFG44" s="577"/>
      <c r="CFH44" s="578"/>
      <c r="CFI44" s="576"/>
      <c r="CFJ44" s="413"/>
      <c r="CFK44" s="577"/>
      <c r="CFL44" s="578"/>
      <c r="CFM44" s="576"/>
      <c r="CFN44" s="413"/>
      <c r="CFO44" s="577"/>
      <c r="CFP44" s="578"/>
      <c r="CFQ44" s="576"/>
      <c r="CFR44" s="413"/>
      <c r="CFS44" s="577"/>
      <c r="CFT44" s="578"/>
      <c r="CFU44" s="576"/>
      <c r="CFV44" s="413"/>
      <c r="CFW44" s="577"/>
      <c r="CFX44" s="578"/>
      <c r="CFY44" s="576"/>
      <c r="CFZ44" s="413"/>
      <c r="CGA44" s="577"/>
      <c r="CGB44" s="578"/>
      <c r="CGC44" s="576"/>
      <c r="CGD44" s="413"/>
      <c r="CGE44" s="577"/>
      <c r="CGF44" s="578"/>
      <c r="CGG44" s="576"/>
      <c r="CGH44" s="413"/>
      <c r="CGI44" s="577"/>
      <c r="CGJ44" s="578"/>
      <c r="CGK44" s="576"/>
      <c r="CGL44" s="413"/>
      <c r="CGM44" s="577"/>
      <c r="CGN44" s="578"/>
      <c r="CGO44" s="576"/>
      <c r="CGP44" s="413"/>
      <c r="CGQ44" s="577"/>
      <c r="CGR44" s="578"/>
      <c r="CGS44" s="576"/>
      <c r="CGT44" s="413"/>
      <c r="CGU44" s="577"/>
      <c r="CGV44" s="578"/>
      <c r="CGW44" s="576"/>
      <c r="CGX44" s="413"/>
      <c r="CGY44" s="577"/>
      <c r="CGZ44" s="578"/>
      <c r="CHA44" s="576"/>
      <c r="CHB44" s="413"/>
      <c r="CHC44" s="577"/>
      <c r="CHD44" s="578"/>
      <c r="CHE44" s="576"/>
      <c r="CHF44" s="413"/>
      <c r="CHG44" s="577"/>
      <c r="CHH44" s="578"/>
      <c r="CHI44" s="576"/>
      <c r="CHJ44" s="413"/>
      <c r="CHK44" s="577"/>
      <c r="CHL44" s="578"/>
      <c r="CHM44" s="576"/>
      <c r="CHN44" s="413"/>
      <c r="CHO44" s="577"/>
      <c r="CHP44" s="578"/>
      <c r="CHQ44" s="576"/>
      <c r="CHR44" s="413"/>
      <c r="CHS44" s="577"/>
      <c r="CHT44" s="578"/>
      <c r="CHU44" s="576"/>
      <c r="CHV44" s="413"/>
      <c r="CHW44" s="577"/>
      <c r="CHX44" s="578"/>
      <c r="CHY44" s="576"/>
      <c r="CHZ44" s="413"/>
      <c r="CIA44" s="577"/>
      <c r="CIB44" s="578"/>
      <c r="CIC44" s="576"/>
      <c r="CID44" s="413"/>
      <c r="CIE44" s="577"/>
      <c r="CIF44" s="578"/>
      <c r="CIG44" s="576"/>
      <c r="CIH44" s="413"/>
      <c r="CII44" s="577"/>
      <c r="CIJ44" s="578"/>
      <c r="CIK44" s="576"/>
      <c r="CIL44" s="413"/>
      <c r="CIM44" s="577"/>
      <c r="CIN44" s="578"/>
      <c r="CIO44" s="576"/>
      <c r="CIP44" s="413"/>
      <c r="CIQ44" s="577"/>
      <c r="CIR44" s="578"/>
      <c r="CIS44" s="576"/>
      <c r="CIT44" s="413"/>
      <c r="CIU44" s="577"/>
      <c r="CIV44" s="578"/>
      <c r="CIW44" s="576"/>
      <c r="CIX44" s="413"/>
      <c r="CIY44" s="577"/>
      <c r="CIZ44" s="578"/>
      <c r="CJA44" s="576"/>
      <c r="CJB44" s="413"/>
      <c r="CJC44" s="577"/>
      <c r="CJD44" s="578"/>
      <c r="CJE44" s="576"/>
      <c r="CJF44" s="413"/>
      <c r="CJG44" s="577"/>
      <c r="CJH44" s="578"/>
      <c r="CJI44" s="576"/>
      <c r="CJJ44" s="413"/>
      <c r="CJK44" s="577"/>
      <c r="CJL44" s="578"/>
      <c r="CJM44" s="576"/>
      <c r="CJN44" s="413"/>
      <c r="CJO44" s="577"/>
      <c r="CJP44" s="578"/>
      <c r="CJQ44" s="576"/>
      <c r="CJR44" s="413"/>
      <c r="CJS44" s="577"/>
      <c r="CJT44" s="578"/>
      <c r="CJU44" s="576"/>
      <c r="CJV44" s="413"/>
      <c r="CJW44" s="577"/>
      <c r="CJX44" s="578"/>
      <c r="CJY44" s="576"/>
      <c r="CJZ44" s="413"/>
      <c r="CKA44" s="577"/>
      <c r="CKB44" s="578"/>
      <c r="CKC44" s="576"/>
      <c r="CKD44" s="413"/>
      <c r="CKE44" s="577"/>
      <c r="CKF44" s="578"/>
      <c r="CKG44" s="576"/>
      <c r="CKH44" s="413"/>
      <c r="CKI44" s="577"/>
      <c r="CKJ44" s="578"/>
      <c r="CKK44" s="576"/>
      <c r="CKL44" s="413"/>
      <c r="CKM44" s="577"/>
      <c r="CKN44" s="578"/>
      <c r="CKO44" s="576"/>
      <c r="CKP44" s="413"/>
      <c r="CKQ44" s="577"/>
      <c r="CKR44" s="578"/>
      <c r="CKS44" s="576"/>
      <c r="CKT44" s="413"/>
      <c r="CKU44" s="577"/>
      <c r="CKV44" s="578"/>
      <c r="CKW44" s="576"/>
      <c r="CKX44" s="413"/>
      <c r="CKY44" s="577"/>
      <c r="CKZ44" s="578"/>
      <c r="CLA44" s="576"/>
      <c r="CLB44" s="413"/>
      <c r="CLC44" s="577"/>
      <c r="CLD44" s="578"/>
      <c r="CLE44" s="576"/>
      <c r="CLF44" s="413"/>
      <c r="CLG44" s="577"/>
      <c r="CLH44" s="578"/>
      <c r="CLI44" s="576"/>
      <c r="CLJ44" s="413"/>
      <c r="CLK44" s="577"/>
      <c r="CLL44" s="578"/>
      <c r="CLM44" s="576"/>
      <c r="CLN44" s="413"/>
      <c r="CLO44" s="577"/>
      <c r="CLP44" s="578"/>
      <c r="CLQ44" s="576"/>
      <c r="CLR44" s="413"/>
      <c r="CLS44" s="577"/>
      <c r="CLT44" s="578"/>
      <c r="CLU44" s="576"/>
      <c r="CLV44" s="413"/>
      <c r="CLW44" s="577"/>
      <c r="CLX44" s="578"/>
      <c r="CLY44" s="576"/>
      <c r="CLZ44" s="413"/>
      <c r="CMA44" s="577"/>
      <c r="CMB44" s="578"/>
      <c r="CMC44" s="576"/>
      <c r="CMD44" s="413"/>
      <c r="CME44" s="577"/>
      <c r="CMF44" s="578"/>
      <c r="CMG44" s="576"/>
      <c r="CMH44" s="413"/>
      <c r="CMI44" s="577"/>
      <c r="CMJ44" s="578"/>
      <c r="CMK44" s="576"/>
      <c r="CML44" s="413"/>
      <c r="CMM44" s="577"/>
      <c r="CMN44" s="578"/>
      <c r="CMO44" s="576"/>
      <c r="CMP44" s="413"/>
      <c r="CMQ44" s="577"/>
      <c r="CMR44" s="578"/>
      <c r="CMS44" s="576"/>
      <c r="CMT44" s="413"/>
      <c r="CMU44" s="577"/>
      <c r="CMV44" s="578"/>
      <c r="CMW44" s="576"/>
      <c r="CMX44" s="413"/>
      <c r="CMY44" s="577"/>
      <c r="CMZ44" s="578"/>
      <c r="CNA44" s="576"/>
      <c r="CNB44" s="413"/>
      <c r="CNC44" s="577"/>
      <c r="CND44" s="578"/>
      <c r="CNE44" s="576"/>
      <c r="CNF44" s="413"/>
      <c r="CNG44" s="577"/>
      <c r="CNH44" s="578"/>
      <c r="CNI44" s="576"/>
      <c r="CNJ44" s="413"/>
      <c r="CNK44" s="577"/>
      <c r="CNL44" s="578"/>
      <c r="CNM44" s="576"/>
      <c r="CNN44" s="413"/>
      <c r="CNO44" s="577"/>
      <c r="CNP44" s="578"/>
      <c r="CNQ44" s="576"/>
      <c r="CNR44" s="413"/>
      <c r="CNS44" s="577"/>
      <c r="CNT44" s="578"/>
      <c r="CNU44" s="576"/>
      <c r="CNV44" s="413"/>
      <c r="CNW44" s="577"/>
      <c r="CNX44" s="578"/>
      <c r="CNY44" s="576"/>
      <c r="CNZ44" s="413"/>
      <c r="COA44" s="577"/>
      <c r="COB44" s="578"/>
      <c r="COC44" s="576"/>
      <c r="COD44" s="413"/>
      <c r="COE44" s="577"/>
      <c r="COF44" s="578"/>
      <c r="COG44" s="576"/>
      <c r="COH44" s="413"/>
      <c r="COI44" s="577"/>
      <c r="COJ44" s="578"/>
      <c r="COK44" s="576"/>
      <c r="COL44" s="413"/>
      <c r="COM44" s="577"/>
      <c r="CON44" s="578"/>
      <c r="COO44" s="576"/>
      <c r="COP44" s="413"/>
      <c r="COQ44" s="577"/>
      <c r="COR44" s="578"/>
      <c r="COS44" s="576"/>
      <c r="COT44" s="413"/>
      <c r="COU44" s="577"/>
      <c r="COV44" s="578"/>
      <c r="COW44" s="576"/>
      <c r="COX44" s="413"/>
      <c r="COY44" s="577"/>
      <c r="COZ44" s="578"/>
      <c r="CPA44" s="576"/>
      <c r="CPB44" s="413"/>
      <c r="CPC44" s="577"/>
      <c r="CPD44" s="578"/>
      <c r="CPE44" s="576"/>
      <c r="CPF44" s="413"/>
      <c r="CPG44" s="577"/>
      <c r="CPH44" s="578"/>
      <c r="CPI44" s="576"/>
      <c r="CPJ44" s="413"/>
      <c r="CPK44" s="577"/>
      <c r="CPL44" s="578"/>
      <c r="CPM44" s="576"/>
      <c r="CPN44" s="413"/>
      <c r="CPO44" s="577"/>
      <c r="CPP44" s="578"/>
      <c r="CPQ44" s="576"/>
      <c r="CPR44" s="413"/>
      <c r="CPS44" s="577"/>
      <c r="CPT44" s="578"/>
      <c r="CPU44" s="576"/>
      <c r="CPV44" s="413"/>
      <c r="CPW44" s="577"/>
      <c r="CPX44" s="578"/>
      <c r="CPY44" s="576"/>
      <c r="CPZ44" s="413"/>
      <c r="CQA44" s="577"/>
      <c r="CQB44" s="578"/>
      <c r="CQC44" s="576"/>
      <c r="CQD44" s="413"/>
      <c r="CQE44" s="577"/>
      <c r="CQF44" s="578"/>
      <c r="CQG44" s="576"/>
      <c r="CQH44" s="413"/>
      <c r="CQI44" s="577"/>
      <c r="CQJ44" s="578"/>
      <c r="CQK44" s="576"/>
      <c r="CQL44" s="413"/>
      <c r="CQM44" s="577"/>
      <c r="CQN44" s="578"/>
      <c r="CQO44" s="576"/>
      <c r="CQP44" s="413"/>
      <c r="CQQ44" s="577"/>
      <c r="CQR44" s="578"/>
      <c r="CQS44" s="576"/>
      <c r="CQT44" s="413"/>
      <c r="CQU44" s="577"/>
      <c r="CQV44" s="578"/>
      <c r="CQW44" s="576"/>
      <c r="CQX44" s="413"/>
      <c r="CQY44" s="577"/>
      <c r="CQZ44" s="578"/>
      <c r="CRA44" s="576"/>
      <c r="CRB44" s="413"/>
      <c r="CRC44" s="577"/>
      <c r="CRD44" s="578"/>
      <c r="CRE44" s="576"/>
      <c r="CRF44" s="413"/>
      <c r="CRG44" s="577"/>
      <c r="CRH44" s="578"/>
      <c r="CRI44" s="576"/>
      <c r="CRJ44" s="413"/>
      <c r="CRK44" s="577"/>
      <c r="CRL44" s="578"/>
      <c r="CRM44" s="576"/>
      <c r="CRN44" s="413"/>
      <c r="CRO44" s="577"/>
      <c r="CRP44" s="578"/>
      <c r="CRQ44" s="576"/>
      <c r="CRR44" s="413"/>
      <c r="CRS44" s="577"/>
      <c r="CRT44" s="578"/>
      <c r="CRU44" s="576"/>
      <c r="CRV44" s="413"/>
      <c r="CRW44" s="577"/>
      <c r="CRX44" s="578"/>
      <c r="CRY44" s="576"/>
      <c r="CRZ44" s="413"/>
      <c r="CSA44" s="577"/>
      <c r="CSB44" s="578"/>
      <c r="CSC44" s="576"/>
      <c r="CSD44" s="413"/>
      <c r="CSE44" s="577"/>
      <c r="CSF44" s="578"/>
      <c r="CSG44" s="576"/>
      <c r="CSH44" s="413"/>
      <c r="CSI44" s="577"/>
      <c r="CSJ44" s="578"/>
      <c r="CSK44" s="576"/>
      <c r="CSL44" s="413"/>
      <c r="CSM44" s="577"/>
      <c r="CSN44" s="578"/>
      <c r="CSO44" s="576"/>
      <c r="CSP44" s="413"/>
      <c r="CSQ44" s="577"/>
      <c r="CSR44" s="578"/>
      <c r="CSS44" s="576"/>
      <c r="CST44" s="413"/>
      <c r="CSU44" s="577"/>
      <c r="CSV44" s="578"/>
      <c r="CSW44" s="576"/>
      <c r="CSX44" s="413"/>
      <c r="CSY44" s="577"/>
      <c r="CSZ44" s="578"/>
      <c r="CTA44" s="576"/>
      <c r="CTB44" s="413"/>
      <c r="CTC44" s="577"/>
      <c r="CTD44" s="578"/>
      <c r="CTE44" s="576"/>
      <c r="CTF44" s="413"/>
      <c r="CTG44" s="577"/>
      <c r="CTH44" s="578"/>
      <c r="CTI44" s="576"/>
      <c r="CTJ44" s="413"/>
      <c r="CTK44" s="577"/>
      <c r="CTL44" s="578"/>
      <c r="CTM44" s="576"/>
      <c r="CTN44" s="413"/>
      <c r="CTO44" s="577"/>
      <c r="CTP44" s="578"/>
      <c r="CTQ44" s="576"/>
      <c r="CTR44" s="413"/>
      <c r="CTS44" s="577"/>
      <c r="CTT44" s="578"/>
      <c r="CTU44" s="576"/>
      <c r="CTV44" s="413"/>
      <c r="CTW44" s="577"/>
      <c r="CTX44" s="578"/>
      <c r="CTY44" s="576"/>
      <c r="CTZ44" s="413"/>
      <c r="CUA44" s="577"/>
      <c r="CUB44" s="578"/>
      <c r="CUC44" s="576"/>
      <c r="CUD44" s="413"/>
      <c r="CUE44" s="577"/>
      <c r="CUF44" s="578"/>
      <c r="CUG44" s="576"/>
      <c r="CUH44" s="413"/>
      <c r="CUI44" s="577"/>
      <c r="CUJ44" s="578"/>
      <c r="CUK44" s="576"/>
      <c r="CUL44" s="413"/>
      <c r="CUM44" s="577"/>
      <c r="CUN44" s="578"/>
      <c r="CUO44" s="576"/>
      <c r="CUP44" s="413"/>
      <c r="CUQ44" s="577"/>
      <c r="CUR44" s="578"/>
      <c r="CUS44" s="576"/>
      <c r="CUT44" s="413"/>
      <c r="CUU44" s="577"/>
      <c r="CUV44" s="578"/>
      <c r="CUW44" s="576"/>
      <c r="CUX44" s="413"/>
      <c r="CUY44" s="577"/>
      <c r="CUZ44" s="578"/>
      <c r="CVA44" s="576"/>
      <c r="CVB44" s="413"/>
      <c r="CVC44" s="577"/>
      <c r="CVD44" s="578"/>
      <c r="CVE44" s="576"/>
      <c r="CVF44" s="413"/>
      <c r="CVG44" s="577"/>
      <c r="CVH44" s="578"/>
      <c r="CVI44" s="576"/>
      <c r="CVJ44" s="413"/>
      <c r="CVK44" s="577"/>
      <c r="CVL44" s="578"/>
      <c r="CVM44" s="576"/>
      <c r="CVN44" s="413"/>
      <c r="CVO44" s="577"/>
      <c r="CVP44" s="578"/>
      <c r="CVQ44" s="576"/>
      <c r="CVR44" s="413"/>
      <c r="CVS44" s="577"/>
      <c r="CVT44" s="578"/>
      <c r="CVU44" s="576"/>
      <c r="CVV44" s="413"/>
      <c r="CVW44" s="577"/>
      <c r="CVX44" s="578"/>
      <c r="CVY44" s="576"/>
      <c r="CVZ44" s="413"/>
      <c r="CWA44" s="577"/>
      <c r="CWB44" s="578"/>
      <c r="CWC44" s="576"/>
      <c r="CWD44" s="413"/>
      <c r="CWE44" s="577"/>
      <c r="CWF44" s="578"/>
      <c r="CWG44" s="576"/>
      <c r="CWH44" s="413"/>
      <c r="CWI44" s="577"/>
      <c r="CWJ44" s="578"/>
      <c r="CWK44" s="576"/>
      <c r="CWL44" s="413"/>
      <c r="CWM44" s="577"/>
      <c r="CWN44" s="578"/>
      <c r="CWO44" s="576"/>
      <c r="CWP44" s="413"/>
      <c r="CWQ44" s="577"/>
      <c r="CWR44" s="578"/>
      <c r="CWS44" s="576"/>
      <c r="CWT44" s="413"/>
      <c r="CWU44" s="577"/>
      <c r="CWV44" s="578"/>
      <c r="CWW44" s="576"/>
      <c r="CWX44" s="413"/>
      <c r="CWY44" s="577"/>
      <c r="CWZ44" s="578"/>
      <c r="CXA44" s="576"/>
      <c r="CXB44" s="413"/>
      <c r="CXC44" s="577"/>
      <c r="CXD44" s="578"/>
      <c r="CXE44" s="576"/>
      <c r="CXF44" s="413"/>
      <c r="CXG44" s="577"/>
      <c r="CXH44" s="578"/>
      <c r="CXI44" s="576"/>
      <c r="CXJ44" s="413"/>
      <c r="CXK44" s="577"/>
      <c r="CXL44" s="578"/>
      <c r="CXM44" s="576"/>
      <c r="CXN44" s="413"/>
      <c r="CXO44" s="577"/>
      <c r="CXP44" s="578"/>
      <c r="CXQ44" s="576"/>
      <c r="CXR44" s="413"/>
      <c r="CXS44" s="577"/>
      <c r="CXT44" s="578"/>
      <c r="CXU44" s="576"/>
      <c r="CXV44" s="413"/>
      <c r="CXW44" s="577"/>
      <c r="CXX44" s="578"/>
      <c r="CXY44" s="576"/>
      <c r="CXZ44" s="413"/>
      <c r="CYA44" s="577"/>
      <c r="CYB44" s="578"/>
      <c r="CYC44" s="576"/>
      <c r="CYD44" s="413"/>
      <c r="CYE44" s="577"/>
      <c r="CYF44" s="578"/>
      <c r="CYG44" s="576"/>
      <c r="CYH44" s="413"/>
      <c r="CYI44" s="577"/>
      <c r="CYJ44" s="578"/>
      <c r="CYK44" s="576"/>
      <c r="CYL44" s="413"/>
      <c r="CYM44" s="577"/>
      <c r="CYN44" s="578"/>
      <c r="CYO44" s="576"/>
      <c r="CYP44" s="413"/>
      <c r="CYQ44" s="577"/>
      <c r="CYR44" s="578"/>
      <c r="CYS44" s="576"/>
      <c r="CYT44" s="413"/>
      <c r="CYU44" s="577"/>
      <c r="CYV44" s="578"/>
      <c r="CYW44" s="576"/>
      <c r="CYX44" s="413"/>
      <c r="CYY44" s="577"/>
      <c r="CYZ44" s="578"/>
      <c r="CZA44" s="576"/>
      <c r="CZB44" s="413"/>
      <c r="CZC44" s="577"/>
      <c r="CZD44" s="578"/>
      <c r="CZE44" s="576"/>
      <c r="CZF44" s="413"/>
      <c r="CZG44" s="577"/>
      <c r="CZH44" s="578"/>
      <c r="CZI44" s="576"/>
      <c r="CZJ44" s="413"/>
      <c r="CZK44" s="577"/>
      <c r="CZL44" s="578"/>
      <c r="CZM44" s="576"/>
      <c r="CZN44" s="413"/>
      <c r="CZO44" s="577"/>
      <c r="CZP44" s="578"/>
      <c r="CZQ44" s="576"/>
      <c r="CZR44" s="413"/>
      <c r="CZS44" s="577"/>
      <c r="CZT44" s="578"/>
      <c r="CZU44" s="576"/>
      <c r="CZV44" s="413"/>
      <c r="CZW44" s="577"/>
      <c r="CZX44" s="578"/>
      <c r="CZY44" s="576"/>
      <c r="CZZ44" s="413"/>
      <c r="DAA44" s="577"/>
      <c r="DAB44" s="578"/>
      <c r="DAC44" s="576"/>
      <c r="DAD44" s="413"/>
      <c r="DAE44" s="577"/>
      <c r="DAF44" s="578"/>
      <c r="DAG44" s="576"/>
      <c r="DAH44" s="413"/>
      <c r="DAI44" s="577"/>
      <c r="DAJ44" s="578"/>
      <c r="DAK44" s="576"/>
      <c r="DAL44" s="413"/>
      <c r="DAM44" s="577"/>
      <c r="DAN44" s="578"/>
      <c r="DAO44" s="576"/>
      <c r="DAP44" s="413"/>
      <c r="DAQ44" s="577"/>
      <c r="DAR44" s="578"/>
      <c r="DAS44" s="576"/>
      <c r="DAT44" s="413"/>
      <c r="DAU44" s="577"/>
      <c r="DAV44" s="578"/>
      <c r="DAW44" s="576"/>
      <c r="DAX44" s="413"/>
      <c r="DAY44" s="577"/>
      <c r="DAZ44" s="578"/>
      <c r="DBA44" s="576"/>
      <c r="DBB44" s="413"/>
      <c r="DBC44" s="577"/>
      <c r="DBD44" s="578"/>
      <c r="DBE44" s="576"/>
      <c r="DBF44" s="413"/>
      <c r="DBG44" s="577"/>
      <c r="DBH44" s="578"/>
      <c r="DBI44" s="576"/>
      <c r="DBJ44" s="413"/>
      <c r="DBK44" s="577"/>
      <c r="DBL44" s="578"/>
      <c r="DBM44" s="576"/>
      <c r="DBN44" s="413"/>
      <c r="DBO44" s="577"/>
      <c r="DBP44" s="578"/>
      <c r="DBQ44" s="576"/>
      <c r="DBR44" s="413"/>
      <c r="DBS44" s="577"/>
      <c r="DBT44" s="578"/>
      <c r="DBU44" s="576"/>
      <c r="DBV44" s="413"/>
      <c r="DBW44" s="577"/>
      <c r="DBX44" s="578"/>
      <c r="DBY44" s="576"/>
      <c r="DBZ44" s="413"/>
      <c r="DCA44" s="577"/>
      <c r="DCB44" s="578"/>
      <c r="DCC44" s="576"/>
      <c r="DCD44" s="413"/>
      <c r="DCE44" s="577"/>
      <c r="DCF44" s="578"/>
      <c r="DCG44" s="576"/>
      <c r="DCH44" s="413"/>
      <c r="DCI44" s="577"/>
      <c r="DCJ44" s="578"/>
      <c r="DCK44" s="576"/>
      <c r="DCL44" s="413"/>
      <c r="DCM44" s="577"/>
      <c r="DCN44" s="578"/>
      <c r="DCO44" s="576"/>
      <c r="DCP44" s="413"/>
      <c r="DCQ44" s="577"/>
      <c r="DCR44" s="578"/>
      <c r="DCS44" s="576"/>
      <c r="DCT44" s="413"/>
      <c r="DCU44" s="577"/>
      <c r="DCV44" s="578"/>
      <c r="DCW44" s="576"/>
      <c r="DCX44" s="413"/>
      <c r="DCY44" s="577"/>
      <c r="DCZ44" s="578"/>
      <c r="DDA44" s="576"/>
      <c r="DDB44" s="413"/>
      <c r="DDC44" s="577"/>
      <c r="DDD44" s="578"/>
      <c r="DDE44" s="576"/>
      <c r="DDF44" s="413"/>
      <c r="DDG44" s="577"/>
      <c r="DDH44" s="578"/>
      <c r="DDI44" s="576"/>
      <c r="DDJ44" s="413"/>
      <c r="DDK44" s="577"/>
      <c r="DDL44" s="578"/>
      <c r="DDM44" s="576"/>
      <c r="DDN44" s="413"/>
      <c r="DDO44" s="577"/>
      <c r="DDP44" s="578"/>
      <c r="DDQ44" s="576"/>
      <c r="DDR44" s="413"/>
      <c r="DDS44" s="577"/>
      <c r="DDT44" s="578"/>
      <c r="DDU44" s="576"/>
      <c r="DDV44" s="413"/>
      <c r="DDW44" s="577"/>
      <c r="DDX44" s="578"/>
      <c r="DDY44" s="576"/>
      <c r="DDZ44" s="413"/>
      <c r="DEA44" s="577"/>
      <c r="DEB44" s="578"/>
      <c r="DEC44" s="576"/>
      <c r="DED44" s="413"/>
      <c r="DEE44" s="577"/>
      <c r="DEF44" s="578"/>
      <c r="DEG44" s="576"/>
      <c r="DEH44" s="413"/>
      <c r="DEI44" s="577"/>
      <c r="DEJ44" s="578"/>
      <c r="DEK44" s="576"/>
      <c r="DEL44" s="413"/>
      <c r="DEM44" s="577"/>
      <c r="DEN44" s="578"/>
      <c r="DEO44" s="576"/>
      <c r="DEP44" s="413"/>
      <c r="DEQ44" s="577"/>
      <c r="DER44" s="578"/>
      <c r="DES44" s="576"/>
      <c r="DET44" s="413"/>
      <c r="DEU44" s="577"/>
      <c r="DEV44" s="578"/>
      <c r="DEW44" s="576"/>
      <c r="DEX44" s="413"/>
      <c r="DEY44" s="577"/>
      <c r="DEZ44" s="578"/>
      <c r="DFA44" s="576"/>
      <c r="DFB44" s="413"/>
      <c r="DFC44" s="577"/>
      <c r="DFD44" s="578"/>
      <c r="DFE44" s="576"/>
      <c r="DFF44" s="413"/>
      <c r="DFG44" s="577"/>
      <c r="DFH44" s="578"/>
      <c r="DFI44" s="576"/>
      <c r="DFJ44" s="413"/>
      <c r="DFK44" s="577"/>
      <c r="DFL44" s="578"/>
      <c r="DFM44" s="576"/>
      <c r="DFN44" s="413"/>
      <c r="DFO44" s="577"/>
      <c r="DFP44" s="578"/>
      <c r="DFQ44" s="576"/>
      <c r="DFR44" s="413"/>
      <c r="DFS44" s="577"/>
      <c r="DFT44" s="578"/>
      <c r="DFU44" s="576"/>
      <c r="DFV44" s="413"/>
      <c r="DFW44" s="577"/>
      <c r="DFX44" s="578"/>
      <c r="DFY44" s="576"/>
      <c r="DFZ44" s="413"/>
      <c r="DGA44" s="577"/>
      <c r="DGB44" s="578"/>
      <c r="DGC44" s="576"/>
      <c r="DGD44" s="413"/>
      <c r="DGE44" s="577"/>
      <c r="DGF44" s="578"/>
      <c r="DGG44" s="576"/>
      <c r="DGH44" s="413"/>
      <c r="DGI44" s="577"/>
      <c r="DGJ44" s="578"/>
      <c r="DGK44" s="576"/>
      <c r="DGL44" s="413"/>
      <c r="DGM44" s="577"/>
      <c r="DGN44" s="578"/>
      <c r="DGO44" s="576"/>
      <c r="DGP44" s="413"/>
      <c r="DGQ44" s="577"/>
      <c r="DGR44" s="578"/>
      <c r="DGS44" s="576"/>
      <c r="DGT44" s="413"/>
      <c r="DGU44" s="577"/>
      <c r="DGV44" s="578"/>
      <c r="DGW44" s="576"/>
      <c r="DGX44" s="413"/>
      <c r="DGY44" s="577"/>
      <c r="DGZ44" s="578"/>
      <c r="DHA44" s="576"/>
      <c r="DHB44" s="413"/>
      <c r="DHC44" s="577"/>
      <c r="DHD44" s="578"/>
      <c r="DHE44" s="576"/>
      <c r="DHF44" s="413"/>
      <c r="DHG44" s="577"/>
      <c r="DHH44" s="578"/>
      <c r="DHI44" s="576"/>
      <c r="DHJ44" s="413"/>
      <c r="DHK44" s="577"/>
      <c r="DHL44" s="578"/>
      <c r="DHM44" s="576"/>
      <c r="DHN44" s="413"/>
      <c r="DHO44" s="577"/>
      <c r="DHP44" s="578"/>
      <c r="DHQ44" s="576"/>
      <c r="DHR44" s="413"/>
      <c r="DHS44" s="577"/>
      <c r="DHT44" s="578"/>
      <c r="DHU44" s="576"/>
      <c r="DHV44" s="413"/>
      <c r="DHW44" s="577"/>
      <c r="DHX44" s="578"/>
      <c r="DHY44" s="576"/>
      <c r="DHZ44" s="413"/>
      <c r="DIA44" s="577"/>
      <c r="DIB44" s="578"/>
      <c r="DIC44" s="576"/>
      <c r="DID44" s="413"/>
      <c r="DIE44" s="577"/>
      <c r="DIF44" s="578"/>
      <c r="DIG44" s="576"/>
      <c r="DIH44" s="413"/>
      <c r="DII44" s="577"/>
      <c r="DIJ44" s="578"/>
      <c r="DIK44" s="576"/>
      <c r="DIL44" s="413"/>
      <c r="DIM44" s="577"/>
      <c r="DIN44" s="578"/>
      <c r="DIO44" s="576"/>
      <c r="DIP44" s="413"/>
      <c r="DIQ44" s="577"/>
      <c r="DIR44" s="578"/>
      <c r="DIS44" s="576"/>
      <c r="DIT44" s="413"/>
      <c r="DIU44" s="577"/>
      <c r="DIV44" s="578"/>
      <c r="DIW44" s="576"/>
      <c r="DIX44" s="413"/>
      <c r="DIY44" s="577"/>
      <c r="DIZ44" s="578"/>
      <c r="DJA44" s="576"/>
      <c r="DJB44" s="413"/>
      <c r="DJC44" s="577"/>
      <c r="DJD44" s="578"/>
      <c r="DJE44" s="576"/>
      <c r="DJF44" s="413"/>
      <c r="DJG44" s="577"/>
      <c r="DJH44" s="578"/>
      <c r="DJI44" s="576"/>
      <c r="DJJ44" s="413"/>
      <c r="DJK44" s="577"/>
      <c r="DJL44" s="578"/>
      <c r="DJM44" s="576"/>
      <c r="DJN44" s="413"/>
      <c r="DJO44" s="577"/>
      <c r="DJP44" s="578"/>
      <c r="DJQ44" s="576"/>
      <c r="DJR44" s="413"/>
      <c r="DJS44" s="577"/>
      <c r="DJT44" s="578"/>
      <c r="DJU44" s="576"/>
      <c r="DJV44" s="413"/>
      <c r="DJW44" s="577"/>
      <c r="DJX44" s="578"/>
      <c r="DJY44" s="576"/>
      <c r="DJZ44" s="413"/>
      <c r="DKA44" s="577"/>
      <c r="DKB44" s="578"/>
      <c r="DKC44" s="576"/>
      <c r="DKD44" s="413"/>
      <c r="DKE44" s="577"/>
      <c r="DKF44" s="578"/>
      <c r="DKG44" s="576"/>
      <c r="DKH44" s="413"/>
      <c r="DKI44" s="577"/>
      <c r="DKJ44" s="578"/>
      <c r="DKK44" s="576"/>
      <c r="DKL44" s="413"/>
      <c r="DKM44" s="577"/>
      <c r="DKN44" s="578"/>
      <c r="DKO44" s="576"/>
      <c r="DKP44" s="413"/>
      <c r="DKQ44" s="577"/>
      <c r="DKR44" s="578"/>
      <c r="DKS44" s="576"/>
      <c r="DKT44" s="413"/>
      <c r="DKU44" s="577"/>
      <c r="DKV44" s="578"/>
      <c r="DKW44" s="576"/>
      <c r="DKX44" s="413"/>
      <c r="DKY44" s="577"/>
      <c r="DKZ44" s="578"/>
      <c r="DLA44" s="576"/>
      <c r="DLB44" s="413"/>
      <c r="DLC44" s="577"/>
      <c r="DLD44" s="578"/>
      <c r="DLE44" s="576"/>
      <c r="DLF44" s="413"/>
      <c r="DLG44" s="577"/>
      <c r="DLH44" s="578"/>
      <c r="DLI44" s="576"/>
      <c r="DLJ44" s="413"/>
      <c r="DLK44" s="577"/>
      <c r="DLL44" s="578"/>
      <c r="DLM44" s="576"/>
      <c r="DLN44" s="413"/>
      <c r="DLO44" s="577"/>
      <c r="DLP44" s="578"/>
      <c r="DLQ44" s="576"/>
      <c r="DLR44" s="413"/>
      <c r="DLS44" s="577"/>
      <c r="DLT44" s="578"/>
      <c r="DLU44" s="576"/>
      <c r="DLV44" s="413"/>
      <c r="DLW44" s="577"/>
      <c r="DLX44" s="578"/>
      <c r="DLY44" s="576"/>
      <c r="DLZ44" s="413"/>
      <c r="DMA44" s="577"/>
      <c r="DMB44" s="578"/>
      <c r="DMC44" s="576"/>
      <c r="DMD44" s="413"/>
      <c r="DME44" s="577"/>
      <c r="DMF44" s="578"/>
      <c r="DMG44" s="576"/>
      <c r="DMH44" s="413"/>
      <c r="DMI44" s="577"/>
      <c r="DMJ44" s="578"/>
      <c r="DMK44" s="576"/>
      <c r="DML44" s="413"/>
      <c r="DMM44" s="577"/>
      <c r="DMN44" s="578"/>
      <c r="DMO44" s="576"/>
      <c r="DMP44" s="413"/>
      <c r="DMQ44" s="577"/>
      <c r="DMR44" s="578"/>
      <c r="DMS44" s="576"/>
      <c r="DMT44" s="413"/>
      <c r="DMU44" s="577"/>
      <c r="DMV44" s="578"/>
      <c r="DMW44" s="576"/>
      <c r="DMX44" s="413"/>
      <c r="DMY44" s="577"/>
      <c r="DMZ44" s="578"/>
      <c r="DNA44" s="576"/>
      <c r="DNB44" s="413"/>
      <c r="DNC44" s="577"/>
      <c r="DND44" s="578"/>
      <c r="DNE44" s="576"/>
      <c r="DNF44" s="413"/>
      <c r="DNG44" s="577"/>
      <c r="DNH44" s="578"/>
      <c r="DNI44" s="576"/>
      <c r="DNJ44" s="413"/>
      <c r="DNK44" s="577"/>
      <c r="DNL44" s="578"/>
      <c r="DNM44" s="576"/>
      <c r="DNN44" s="413"/>
      <c r="DNO44" s="577"/>
      <c r="DNP44" s="578"/>
      <c r="DNQ44" s="576"/>
      <c r="DNR44" s="413"/>
      <c r="DNS44" s="577"/>
      <c r="DNT44" s="578"/>
      <c r="DNU44" s="576"/>
      <c r="DNV44" s="413"/>
      <c r="DNW44" s="577"/>
      <c r="DNX44" s="578"/>
      <c r="DNY44" s="576"/>
      <c r="DNZ44" s="413"/>
      <c r="DOA44" s="577"/>
      <c r="DOB44" s="578"/>
      <c r="DOC44" s="576"/>
      <c r="DOD44" s="413"/>
      <c r="DOE44" s="577"/>
      <c r="DOF44" s="578"/>
      <c r="DOG44" s="576"/>
      <c r="DOH44" s="413"/>
      <c r="DOI44" s="577"/>
      <c r="DOJ44" s="578"/>
      <c r="DOK44" s="576"/>
      <c r="DOL44" s="413"/>
      <c r="DOM44" s="577"/>
      <c r="DON44" s="578"/>
      <c r="DOO44" s="576"/>
      <c r="DOP44" s="413"/>
      <c r="DOQ44" s="577"/>
      <c r="DOR44" s="578"/>
      <c r="DOS44" s="576"/>
      <c r="DOT44" s="413"/>
      <c r="DOU44" s="577"/>
      <c r="DOV44" s="578"/>
      <c r="DOW44" s="576"/>
      <c r="DOX44" s="413"/>
      <c r="DOY44" s="577"/>
      <c r="DOZ44" s="578"/>
      <c r="DPA44" s="576"/>
      <c r="DPB44" s="413"/>
      <c r="DPC44" s="577"/>
      <c r="DPD44" s="578"/>
      <c r="DPE44" s="576"/>
      <c r="DPF44" s="413"/>
      <c r="DPG44" s="577"/>
      <c r="DPH44" s="578"/>
      <c r="DPI44" s="576"/>
      <c r="DPJ44" s="413"/>
      <c r="DPK44" s="577"/>
      <c r="DPL44" s="578"/>
      <c r="DPM44" s="576"/>
      <c r="DPN44" s="413"/>
      <c r="DPO44" s="577"/>
      <c r="DPP44" s="578"/>
      <c r="DPQ44" s="576"/>
      <c r="DPR44" s="413"/>
      <c r="DPS44" s="577"/>
      <c r="DPT44" s="578"/>
      <c r="DPU44" s="576"/>
      <c r="DPV44" s="413"/>
      <c r="DPW44" s="577"/>
      <c r="DPX44" s="578"/>
      <c r="DPY44" s="576"/>
      <c r="DPZ44" s="413"/>
      <c r="DQA44" s="577"/>
      <c r="DQB44" s="578"/>
      <c r="DQC44" s="576"/>
      <c r="DQD44" s="413"/>
      <c r="DQE44" s="577"/>
      <c r="DQF44" s="578"/>
      <c r="DQG44" s="576"/>
      <c r="DQH44" s="413"/>
      <c r="DQI44" s="577"/>
      <c r="DQJ44" s="578"/>
      <c r="DQK44" s="576"/>
      <c r="DQL44" s="413"/>
      <c r="DQM44" s="577"/>
      <c r="DQN44" s="578"/>
      <c r="DQO44" s="576"/>
      <c r="DQP44" s="413"/>
      <c r="DQQ44" s="577"/>
      <c r="DQR44" s="578"/>
      <c r="DQS44" s="576"/>
      <c r="DQT44" s="413"/>
      <c r="DQU44" s="577"/>
      <c r="DQV44" s="578"/>
      <c r="DQW44" s="576"/>
      <c r="DQX44" s="413"/>
      <c r="DQY44" s="577"/>
      <c r="DQZ44" s="578"/>
      <c r="DRA44" s="576"/>
      <c r="DRB44" s="413"/>
      <c r="DRC44" s="577"/>
      <c r="DRD44" s="578"/>
      <c r="DRE44" s="576"/>
      <c r="DRF44" s="413"/>
      <c r="DRG44" s="577"/>
      <c r="DRH44" s="578"/>
      <c r="DRI44" s="576"/>
      <c r="DRJ44" s="413"/>
      <c r="DRK44" s="577"/>
      <c r="DRL44" s="578"/>
      <c r="DRM44" s="576"/>
      <c r="DRN44" s="413"/>
      <c r="DRO44" s="577"/>
      <c r="DRP44" s="578"/>
      <c r="DRQ44" s="576"/>
      <c r="DRR44" s="413"/>
      <c r="DRS44" s="577"/>
      <c r="DRT44" s="578"/>
      <c r="DRU44" s="576"/>
      <c r="DRV44" s="413"/>
      <c r="DRW44" s="577"/>
      <c r="DRX44" s="578"/>
      <c r="DRY44" s="576"/>
      <c r="DRZ44" s="413"/>
      <c r="DSA44" s="577"/>
      <c r="DSB44" s="578"/>
      <c r="DSC44" s="576"/>
      <c r="DSD44" s="413"/>
      <c r="DSE44" s="577"/>
      <c r="DSF44" s="578"/>
      <c r="DSG44" s="576"/>
      <c r="DSH44" s="413"/>
      <c r="DSI44" s="577"/>
      <c r="DSJ44" s="578"/>
      <c r="DSK44" s="576"/>
      <c r="DSL44" s="413"/>
      <c r="DSM44" s="577"/>
      <c r="DSN44" s="578"/>
      <c r="DSO44" s="576"/>
      <c r="DSP44" s="413"/>
      <c r="DSQ44" s="577"/>
      <c r="DSR44" s="578"/>
      <c r="DSS44" s="576"/>
      <c r="DST44" s="413"/>
      <c r="DSU44" s="577"/>
      <c r="DSV44" s="578"/>
      <c r="DSW44" s="576"/>
      <c r="DSX44" s="413"/>
      <c r="DSY44" s="577"/>
      <c r="DSZ44" s="578"/>
      <c r="DTA44" s="576"/>
      <c r="DTB44" s="413"/>
      <c r="DTC44" s="577"/>
      <c r="DTD44" s="578"/>
      <c r="DTE44" s="576"/>
      <c r="DTF44" s="413"/>
      <c r="DTG44" s="577"/>
      <c r="DTH44" s="578"/>
      <c r="DTI44" s="576"/>
      <c r="DTJ44" s="413"/>
      <c r="DTK44" s="577"/>
      <c r="DTL44" s="578"/>
      <c r="DTM44" s="576"/>
      <c r="DTN44" s="413"/>
      <c r="DTO44" s="577"/>
      <c r="DTP44" s="578"/>
      <c r="DTQ44" s="576"/>
      <c r="DTR44" s="413"/>
      <c r="DTS44" s="577"/>
      <c r="DTT44" s="578"/>
      <c r="DTU44" s="576"/>
      <c r="DTV44" s="413"/>
      <c r="DTW44" s="577"/>
      <c r="DTX44" s="578"/>
      <c r="DTY44" s="576"/>
      <c r="DTZ44" s="413"/>
      <c r="DUA44" s="577"/>
      <c r="DUB44" s="578"/>
      <c r="DUC44" s="576"/>
      <c r="DUD44" s="413"/>
      <c r="DUE44" s="577"/>
      <c r="DUF44" s="578"/>
      <c r="DUG44" s="576"/>
      <c r="DUH44" s="413"/>
      <c r="DUI44" s="577"/>
      <c r="DUJ44" s="578"/>
      <c r="DUK44" s="576"/>
      <c r="DUL44" s="413"/>
      <c r="DUM44" s="577"/>
      <c r="DUN44" s="578"/>
      <c r="DUO44" s="576"/>
      <c r="DUP44" s="413"/>
      <c r="DUQ44" s="577"/>
      <c r="DUR44" s="578"/>
      <c r="DUS44" s="576"/>
      <c r="DUT44" s="413"/>
      <c r="DUU44" s="577"/>
      <c r="DUV44" s="578"/>
      <c r="DUW44" s="576"/>
      <c r="DUX44" s="413"/>
      <c r="DUY44" s="577"/>
      <c r="DUZ44" s="578"/>
      <c r="DVA44" s="576"/>
      <c r="DVB44" s="413"/>
      <c r="DVC44" s="577"/>
      <c r="DVD44" s="578"/>
      <c r="DVE44" s="576"/>
      <c r="DVF44" s="413"/>
      <c r="DVG44" s="577"/>
      <c r="DVH44" s="578"/>
      <c r="DVI44" s="576"/>
      <c r="DVJ44" s="413"/>
      <c r="DVK44" s="577"/>
      <c r="DVL44" s="578"/>
      <c r="DVM44" s="576"/>
      <c r="DVN44" s="413"/>
      <c r="DVO44" s="577"/>
      <c r="DVP44" s="578"/>
      <c r="DVQ44" s="576"/>
      <c r="DVR44" s="413"/>
      <c r="DVS44" s="577"/>
      <c r="DVT44" s="578"/>
      <c r="DVU44" s="576"/>
      <c r="DVV44" s="413"/>
      <c r="DVW44" s="577"/>
      <c r="DVX44" s="578"/>
      <c r="DVY44" s="576"/>
      <c r="DVZ44" s="413"/>
      <c r="DWA44" s="577"/>
      <c r="DWB44" s="578"/>
      <c r="DWC44" s="576"/>
      <c r="DWD44" s="413"/>
      <c r="DWE44" s="577"/>
      <c r="DWF44" s="578"/>
      <c r="DWG44" s="576"/>
      <c r="DWH44" s="413"/>
      <c r="DWI44" s="577"/>
      <c r="DWJ44" s="578"/>
      <c r="DWK44" s="576"/>
      <c r="DWL44" s="413"/>
      <c r="DWM44" s="577"/>
      <c r="DWN44" s="578"/>
      <c r="DWO44" s="576"/>
      <c r="DWP44" s="413"/>
      <c r="DWQ44" s="577"/>
      <c r="DWR44" s="578"/>
      <c r="DWS44" s="576"/>
      <c r="DWT44" s="413"/>
      <c r="DWU44" s="577"/>
      <c r="DWV44" s="578"/>
      <c r="DWW44" s="576"/>
      <c r="DWX44" s="413"/>
      <c r="DWY44" s="577"/>
      <c r="DWZ44" s="578"/>
      <c r="DXA44" s="576"/>
      <c r="DXB44" s="413"/>
      <c r="DXC44" s="577"/>
      <c r="DXD44" s="578"/>
      <c r="DXE44" s="576"/>
      <c r="DXF44" s="413"/>
      <c r="DXG44" s="577"/>
      <c r="DXH44" s="578"/>
      <c r="DXI44" s="576"/>
      <c r="DXJ44" s="413"/>
      <c r="DXK44" s="577"/>
      <c r="DXL44" s="578"/>
      <c r="DXM44" s="576"/>
      <c r="DXN44" s="413"/>
      <c r="DXO44" s="577"/>
      <c r="DXP44" s="578"/>
      <c r="DXQ44" s="576"/>
      <c r="DXR44" s="413"/>
      <c r="DXS44" s="577"/>
      <c r="DXT44" s="578"/>
      <c r="DXU44" s="576"/>
      <c r="DXV44" s="413"/>
      <c r="DXW44" s="577"/>
      <c r="DXX44" s="578"/>
      <c r="DXY44" s="576"/>
      <c r="DXZ44" s="413"/>
      <c r="DYA44" s="577"/>
      <c r="DYB44" s="578"/>
      <c r="DYC44" s="576"/>
      <c r="DYD44" s="413"/>
      <c r="DYE44" s="577"/>
      <c r="DYF44" s="578"/>
      <c r="DYG44" s="576"/>
      <c r="DYH44" s="413"/>
      <c r="DYI44" s="577"/>
      <c r="DYJ44" s="578"/>
      <c r="DYK44" s="576"/>
      <c r="DYL44" s="413"/>
      <c r="DYM44" s="577"/>
      <c r="DYN44" s="578"/>
      <c r="DYO44" s="576"/>
      <c r="DYP44" s="413"/>
      <c r="DYQ44" s="577"/>
      <c r="DYR44" s="578"/>
      <c r="DYS44" s="576"/>
      <c r="DYT44" s="413"/>
      <c r="DYU44" s="577"/>
      <c r="DYV44" s="578"/>
      <c r="DYW44" s="576"/>
      <c r="DYX44" s="413"/>
      <c r="DYY44" s="577"/>
      <c r="DYZ44" s="578"/>
      <c r="DZA44" s="576"/>
      <c r="DZB44" s="413"/>
      <c r="DZC44" s="577"/>
      <c r="DZD44" s="578"/>
      <c r="DZE44" s="576"/>
      <c r="DZF44" s="413"/>
      <c r="DZG44" s="577"/>
      <c r="DZH44" s="578"/>
      <c r="DZI44" s="576"/>
      <c r="DZJ44" s="413"/>
      <c r="DZK44" s="577"/>
      <c r="DZL44" s="578"/>
      <c r="DZM44" s="576"/>
      <c r="DZN44" s="413"/>
      <c r="DZO44" s="577"/>
      <c r="DZP44" s="578"/>
      <c r="DZQ44" s="576"/>
      <c r="DZR44" s="413"/>
      <c r="DZS44" s="577"/>
      <c r="DZT44" s="578"/>
      <c r="DZU44" s="576"/>
      <c r="DZV44" s="413"/>
      <c r="DZW44" s="577"/>
      <c r="DZX44" s="578"/>
      <c r="DZY44" s="576"/>
      <c r="DZZ44" s="413"/>
      <c r="EAA44" s="577"/>
      <c r="EAB44" s="578"/>
      <c r="EAC44" s="576"/>
      <c r="EAD44" s="413"/>
      <c r="EAE44" s="577"/>
      <c r="EAF44" s="578"/>
      <c r="EAG44" s="576"/>
      <c r="EAH44" s="413"/>
      <c r="EAI44" s="577"/>
      <c r="EAJ44" s="578"/>
      <c r="EAK44" s="576"/>
      <c r="EAL44" s="413"/>
      <c r="EAM44" s="577"/>
      <c r="EAN44" s="578"/>
      <c r="EAO44" s="576"/>
      <c r="EAP44" s="413"/>
      <c r="EAQ44" s="577"/>
      <c r="EAR44" s="578"/>
      <c r="EAS44" s="576"/>
      <c r="EAT44" s="413"/>
      <c r="EAU44" s="577"/>
      <c r="EAV44" s="578"/>
      <c r="EAW44" s="576"/>
      <c r="EAX44" s="413"/>
      <c r="EAY44" s="577"/>
      <c r="EAZ44" s="578"/>
      <c r="EBA44" s="576"/>
      <c r="EBB44" s="413"/>
      <c r="EBC44" s="577"/>
      <c r="EBD44" s="578"/>
      <c r="EBE44" s="576"/>
      <c r="EBF44" s="413"/>
      <c r="EBG44" s="577"/>
      <c r="EBH44" s="578"/>
      <c r="EBI44" s="576"/>
      <c r="EBJ44" s="413"/>
      <c r="EBK44" s="577"/>
      <c r="EBL44" s="578"/>
      <c r="EBM44" s="576"/>
      <c r="EBN44" s="413"/>
      <c r="EBO44" s="577"/>
      <c r="EBP44" s="578"/>
      <c r="EBQ44" s="576"/>
      <c r="EBR44" s="413"/>
      <c r="EBS44" s="577"/>
      <c r="EBT44" s="578"/>
      <c r="EBU44" s="576"/>
      <c r="EBV44" s="413"/>
      <c r="EBW44" s="577"/>
      <c r="EBX44" s="578"/>
      <c r="EBY44" s="576"/>
      <c r="EBZ44" s="413"/>
      <c r="ECA44" s="577"/>
      <c r="ECB44" s="578"/>
      <c r="ECC44" s="576"/>
      <c r="ECD44" s="413"/>
      <c r="ECE44" s="577"/>
      <c r="ECF44" s="578"/>
      <c r="ECG44" s="576"/>
      <c r="ECH44" s="413"/>
      <c r="ECI44" s="577"/>
      <c r="ECJ44" s="578"/>
      <c r="ECK44" s="576"/>
      <c r="ECL44" s="413"/>
      <c r="ECM44" s="577"/>
      <c r="ECN44" s="578"/>
      <c r="ECO44" s="576"/>
      <c r="ECP44" s="413"/>
      <c r="ECQ44" s="577"/>
      <c r="ECR44" s="578"/>
      <c r="ECS44" s="576"/>
      <c r="ECT44" s="413"/>
      <c r="ECU44" s="577"/>
      <c r="ECV44" s="578"/>
      <c r="ECW44" s="576"/>
      <c r="ECX44" s="413"/>
      <c r="ECY44" s="577"/>
      <c r="ECZ44" s="578"/>
      <c r="EDA44" s="576"/>
      <c r="EDB44" s="413"/>
      <c r="EDC44" s="577"/>
      <c r="EDD44" s="578"/>
      <c r="EDE44" s="576"/>
      <c r="EDF44" s="413"/>
      <c r="EDG44" s="577"/>
      <c r="EDH44" s="578"/>
      <c r="EDI44" s="576"/>
      <c r="EDJ44" s="413"/>
      <c r="EDK44" s="577"/>
      <c r="EDL44" s="578"/>
      <c r="EDM44" s="576"/>
      <c r="EDN44" s="413"/>
      <c r="EDO44" s="577"/>
      <c r="EDP44" s="578"/>
      <c r="EDQ44" s="576"/>
      <c r="EDR44" s="413"/>
      <c r="EDS44" s="577"/>
      <c r="EDT44" s="578"/>
      <c r="EDU44" s="576"/>
      <c r="EDV44" s="413"/>
      <c r="EDW44" s="577"/>
      <c r="EDX44" s="578"/>
      <c r="EDY44" s="576"/>
      <c r="EDZ44" s="413"/>
      <c r="EEA44" s="577"/>
      <c r="EEB44" s="578"/>
      <c r="EEC44" s="576"/>
      <c r="EED44" s="413"/>
      <c r="EEE44" s="577"/>
      <c r="EEF44" s="578"/>
      <c r="EEG44" s="576"/>
      <c r="EEH44" s="413"/>
      <c r="EEI44" s="577"/>
      <c r="EEJ44" s="578"/>
      <c r="EEK44" s="576"/>
      <c r="EEL44" s="413"/>
      <c r="EEM44" s="577"/>
      <c r="EEN44" s="578"/>
      <c r="EEO44" s="576"/>
      <c r="EEP44" s="413"/>
      <c r="EEQ44" s="577"/>
      <c r="EER44" s="578"/>
      <c r="EES44" s="576"/>
      <c r="EET44" s="413"/>
      <c r="EEU44" s="577"/>
      <c r="EEV44" s="578"/>
      <c r="EEW44" s="576"/>
      <c r="EEX44" s="413"/>
      <c r="EEY44" s="577"/>
      <c r="EEZ44" s="578"/>
      <c r="EFA44" s="576"/>
      <c r="EFB44" s="413"/>
      <c r="EFC44" s="577"/>
      <c r="EFD44" s="578"/>
      <c r="EFE44" s="576"/>
      <c r="EFF44" s="413"/>
      <c r="EFG44" s="577"/>
      <c r="EFH44" s="578"/>
      <c r="EFI44" s="576"/>
      <c r="EFJ44" s="413"/>
      <c r="EFK44" s="577"/>
      <c r="EFL44" s="578"/>
      <c r="EFM44" s="576"/>
      <c r="EFN44" s="413"/>
      <c r="EFO44" s="577"/>
      <c r="EFP44" s="578"/>
      <c r="EFQ44" s="576"/>
      <c r="EFR44" s="413"/>
      <c r="EFS44" s="577"/>
      <c r="EFT44" s="578"/>
      <c r="EFU44" s="576"/>
      <c r="EFV44" s="413"/>
      <c r="EFW44" s="577"/>
      <c r="EFX44" s="578"/>
      <c r="EFY44" s="576"/>
      <c r="EFZ44" s="413"/>
      <c r="EGA44" s="577"/>
      <c r="EGB44" s="578"/>
      <c r="EGC44" s="576"/>
      <c r="EGD44" s="413"/>
      <c r="EGE44" s="577"/>
      <c r="EGF44" s="578"/>
      <c r="EGG44" s="576"/>
      <c r="EGH44" s="413"/>
      <c r="EGI44" s="577"/>
      <c r="EGJ44" s="578"/>
      <c r="EGK44" s="576"/>
      <c r="EGL44" s="413"/>
      <c r="EGM44" s="577"/>
      <c r="EGN44" s="578"/>
      <c r="EGO44" s="576"/>
      <c r="EGP44" s="413"/>
      <c r="EGQ44" s="577"/>
      <c r="EGR44" s="578"/>
      <c r="EGS44" s="576"/>
      <c r="EGT44" s="413"/>
      <c r="EGU44" s="577"/>
      <c r="EGV44" s="578"/>
      <c r="EGW44" s="576"/>
      <c r="EGX44" s="413"/>
      <c r="EGY44" s="577"/>
      <c r="EGZ44" s="578"/>
      <c r="EHA44" s="576"/>
      <c r="EHB44" s="413"/>
      <c r="EHC44" s="577"/>
      <c r="EHD44" s="578"/>
      <c r="EHE44" s="576"/>
      <c r="EHF44" s="413"/>
      <c r="EHG44" s="577"/>
      <c r="EHH44" s="578"/>
      <c r="EHI44" s="576"/>
      <c r="EHJ44" s="413"/>
      <c r="EHK44" s="577"/>
      <c r="EHL44" s="578"/>
      <c r="EHM44" s="576"/>
      <c r="EHN44" s="413"/>
      <c r="EHO44" s="577"/>
      <c r="EHP44" s="578"/>
      <c r="EHQ44" s="576"/>
      <c r="EHR44" s="413"/>
      <c r="EHS44" s="577"/>
      <c r="EHT44" s="578"/>
      <c r="EHU44" s="576"/>
      <c r="EHV44" s="413"/>
      <c r="EHW44" s="577"/>
      <c r="EHX44" s="578"/>
      <c r="EHY44" s="576"/>
      <c r="EHZ44" s="413"/>
      <c r="EIA44" s="577"/>
      <c r="EIB44" s="578"/>
      <c r="EIC44" s="576"/>
      <c r="EID44" s="413"/>
      <c r="EIE44" s="577"/>
      <c r="EIF44" s="578"/>
      <c r="EIG44" s="576"/>
      <c r="EIH44" s="413"/>
      <c r="EII44" s="577"/>
      <c r="EIJ44" s="578"/>
      <c r="EIK44" s="576"/>
      <c r="EIL44" s="413"/>
      <c r="EIM44" s="577"/>
      <c r="EIN44" s="578"/>
      <c r="EIO44" s="576"/>
      <c r="EIP44" s="413"/>
      <c r="EIQ44" s="577"/>
      <c r="EIR44" s="578"/>
      <c r="EIS44" s="576"/>
      <c r="EIT44" s="413"/>
      <c r="EIU44" s="577"/>
      <c r="EIV44" s="578"/>
      <c r="EIW44" s="576"/>
      <c r="EIX44" s="413"/>
      <c r="EIY44" s="577"/>
      <c r="EIZ44" s="578"/>
      <c r="EJA44" s="576"/>
      <c r="EJB44" s="413"/>
      <c r="EJC44" s="577"/>
      <c r="EJD44" s="578"/>
      <c r="EJE44" s="576"/>
      <c r="EJF44" s="413"/>
      <c r="EJG44" s="577"/>
      <c r="EJH44" s="578"/>
      <c r="EJI44" s="576"/>
      <c r="EJJ44" s="413"/>
      <c r="EJK44" s="577"/>
      <c r="EJL44" s="578"/>
      <c r="EJM44" s="576"/>
      <c r="EJN44" s="413"/>
      <c r="EJO44" s="577"/>
      <c r="EJP44" s="578"/>
      <c r="EJQ44" s="576"/>
      <c r="EJR44" s="413"/>
      <c r="EJS44" s="577"/>
      <c r="EJT44" s="578"/>
      <c r="EJU44" s="576"/>
      <c r="EJV44" s="413"/>
      <c r="EJW44" s="577"/>
      <c r="EJX44" s="578"/>
      <c r="EJY44" s="576"/>
      <c r="EJZ44" s="413"/>
      <c r="EKA44" s="577"/>
      <c r="EKB44" s="578"/>
      <c r="EKC44" s="576"/>
      <c r="EKD44" s="413"/>
      <c r="EKE44" s="577"/>
      <c r="EKF44" s="578"/>
      <c r="EKG44" s="576"/>
      <c r="EKH44" s="413"/>
      <c r="EKI44" s="577"/>
      <c r="EKJ44" s="578"/>
      <c r="EKK44" s="576"/>
      <c r="EKL44" s="413"/>
      <c r="EKM44" s="577"/>
      <c r="EKN44" s="578"/>
      <c r="EKO44" s="576"/>
      <c r="EKP44" s="413"/>
      <c r="EKQ44" s="577"/>
      <c r="EKR44" s="578"/>
      <c r="EKS44" s="576"/>
      <c r="EKT44" s="413"/>
      <c r="EKU44" s="577"/>
      <c r="EKV44" s="578"/>
      <c r="EKW44" s="576"/>
      <c r="EKX44" s="413"/>
      <c r="EKY44" s="577"/>
      <c r="EKZ44" s="578"/>
      <c r="ELA44" s="576"/>
      <c r="ELB44" s="413"/>
      <c r="ELC44" s="577"/>
      <c r="ELD44" s="578"/>
      <c r="ELE44" s="576"/>
      <c r="ELF44" s="413"/>
      <c r="ELG44" s="577"/>
      <c r="ELH44" s="578"/>
      <c r="ELI44" s="576"/>
      <c r="ELJ44" s="413"/>
      <c r="ELK44" s="577"/>
      <c r="ELL44" s="578"/>
      <c r="ELM44" s="576"/>
      <c r="ELN44" s="413"/>
      <c r="ELO44" s="577"/>
      <c r="ELP44" s="578"/>
      <c r="ELQ44" s="576"/>
      <c r="ELR44" s="413"/>
      <c r="ELS44" s="577"/>
      <c r="ELT44" s="578"/>
      <c r="ELU44" s="576"/>
      <c r="ELV44" s="413"/>
      <c r="ELW44" s="577"/>
      <c r="ELX44" s="578"/>
      <c r="ELY44" s="576"/>
      <c r="ELZ44" s="413"/>
      <c r="EMA44" s="577"/>
      <c r="EMB44" s="578"/>
      <c r="EMC44" s="576"/>
      <c r="EMD44" s="413"/>
      <c r="EME44" s="577"/>
      <c r="EMF44" s="578"/>
      <c r="EMG44" s="576"/>
      <c r="EMH44" s="413"/>
      <c r="EMI44" s="577"/>
      <c r="EMJ44" s="578"/>
      <c r="EMK44" s="576"/>
      <c r="EML44" s="413"/>
      <c r="EMM44" s="577"/>
      <c r="EMN44" s="578"/>
      <c r="EMO44" s="576"/>
      <c r="EMP44" s="413"/>
      <c r="EMQ44" s="577"/>
      <c r="EMR44" s="578"/>
      <c r="EMS44" s="576"/>
      <c r="EMT44" s="413"/>
      <c r="EMU44" s="577"/>
      <c r="EMV44" s="578"/>
      <c r="EMW44" s="576"/>
      <c r="EMX44" s="413"/>
      <c r="EMY44" s="577"/>
      <c r="EMZ44" s="578"/>
      <c r="ENA44" s="576"/>
      <c r="ENB44" s="413"/>
      <c r="ENC44" s="577"/>
      <c r="END44" s="578"/>
      <c r="ENE44" s="576"/>
      <c r="ENF44" s="413"/>
      <c r="ENG44" s="577"/>
      <c r="ENH44" s="578"/>
      <c r="ENI44" s="576"/>
      <c r="ENJ44" s="413"/>
      <c r="ENK44" s="577"/>
      <c r="ENL44" s="578"/>
      <c r="ENM44" s="576"/>
      <c r="ENN44" s="413"/>
      <c r="ENO44" s="577"/>
      <c r="ENP44" s="578"/>
      <c r="ENQ44" s="576"/>
      <c r="ENR44" s="413"/>
      <c r="ENS44" s="577"/>
      <c r="ENT44" s="578"/>
      <c r="ENU44" s="576"/>
      <c r="ENV44" s="413"/>
      <c r="ENW44" s="577"/>
      <c r="ENX44" s="578"/>
      <c r="ENY44" s="576"/>
      <c r="ENZ44" s="413"/>
      <c r="EOA44" s="577"/>
      <c r="EOB44" s="578"/>
      <c r="EOC44" s="576"/>
      <c r="EOD44" s="413"/>
      <c r="EOE44" s="577"/>
      <c r="EOF44" s="578"/>
      <c r="EOG44" s="576"/>
      <c r="EOH44" s="413"/>
      <c r="EOI44" s="577"/>
      <c r="EOJ44" s="578"/>
      <c r="EOK44" s="576"/>
      <c r="EOL44" s="413"/>
      <c r="EOM44" s="577"/>
      <c r="EON44" s="578"/>
      <c r="EOO44" s="576"/>
      <c r="EOP44" s="413"/>
      <c r="EOQ44" s="577"/>
      <c r="EOR44" s="578"/>
      <c r="EOS44" s="576"/>
      <c r="EOT44" s="413"/>
      <c r="EOU44" s="577"/>
      <c r="EOV44" s="578"/>
      <c r="EOW44" s="576"/>
      <c r="EOX44" s="413"/>
      <c r="EOY44" s="577"/>
      <c r="EOZ44" s="578"/>
      <c r="EPA44" s="576"/>
      <c r="EPB44" s="413"/>
      <c r="EPC44" s="577"/>
      <c r="EPD44" s="578"/>
      <c r="EPE44" s="576"/>
      <c r="EPF44" s="413"/>
      <c r="EPG44" s="577"/>
      <c r="EPH44" s="578"/>
      <c r="EPI44" s="576"/>
      <c r="EPJ44" s="413"/>
      <c r="EPK44" s="577"/>
      <c r="EPL44" s="578"/>
      <c r="EPM44" s="576"/>
      <c r="EPN44" s="413"/>
      <c r="EPO44" s="577"/>
      <c r="EPP44" s="578"/>
      <c r="EPQ44" s="576"/>
      <c r="EPR44" s="413"/>
      <c r="EPS44" s="577"/>
      <c r="EPT44" s="578"/>
      <c r="EPU44" s="576"/>
      <c r="EPV44" s="413"/>
      <c r="EPW44" s="577"/>
      <c r="EPX44" s="578"/>
      <c r="EPY44" s="576"/>
      <c r="EPZ44" s="413"/>
      <c r="EQA44" s="577"/>
      <c r="EQB44" s="578"/>
      <c r="EQC44" s="576"/>
      <c r="EQD44" s="413"/>
      <c r="EQE44" s="577"/>
      <c r="EQF44" s="578"/>
      <c r="EQG44" s="576"/>
      <c r="EQH44" s="413"/>
      <c r="EQI44" s="577"/>
      <c r="EQJ44" s="578"/>
      <c r="EQK44" s="576"/>
      <c r="EQL44" s="413"/>
      <c r="EQM44" s="577"/>
      <c r="EQN44" s="578"/>
      <c r="EQO44" s="576"/>
      <c r="EQP44" s="413"/>
      <c r="EQQ44" s="577"/>
      <c r="EQR44" s="578"/>
      <c r="EQS44" s="576"/>
      <c r="EQT44" s="413"/>
      <c r="EQU44" s="577"/>
      <c r="EQV44" s="578"/>
      <c r="EQW44" s="576"/>
      <c r="EQX44" s="413"/>
      <c r="EQY44" s="577"/>
      <c r="EQZ44" s="578"/>
      <c r="ERA44" s="576"/>
      <c r="ERB44" s="413"/>
      <c r="ERC44" s="577"/>
      <c r="ERD44" s="578"/>
      <c r="ERE44" s="576"/>
      <c r="ERF44" s="413"/>
      <c r="ERG44" s="577"/>
      <c r="ERH44" s="578"/>
      <c r="ERI44" s="576"/>
      <c r="ERJ44" s="413"/>
      <c r="ERK44" s="577"/>
      <c r="ERL44" s="578"/>
      <c r="ERM44" s="576"/>
      <c r="ERN44" s="413"/>
      <c r="ERO44" s="577"/>
      <c r="ERP44" s="578"/>
      <c r="ERQ44" s="576"/>
      <c r="ERR44" s="413"/>
      <c r="ERS44" s="577"/>
      <c r="ERT44" s="578"/>
      <c r="ERU44" s="576"/>
      <c r="ERV44" s="413"/>
      <c r="ERW44" s="577"/>
      <c r="ERX44" s="578"/>
      <c r="ERY44" s="576"/>
      <c r="ERZ44" s="413"/>
      <c r="ESA44" s="577"/>
      <c r="ESB44" s="578"/>
      <c r="ESC44" s="576"/>
      <c r="ESD44" s="413"/>
      <c r="ESE44" s="577"/>
      <c r="ESF44" s="578"/>
      <c r="ESG44" s="576"/>
      <c r="ESH44" s="413"/>
      <c r="ESI44" s="577"/>
      <c r="ESJ44" s="578"/>
      <c r="ESK44" s="576"/>
      <c r="ESL44" s="413"/>
      <c r="ESM44" s="577"/>
      <c r="ESN44" s="578"/>
      <c r="ESO44" s="576"/>
      <c r="ESP44" s="413"/>
      <c r="ESQ44" s="577"/>
      <c r="ESR44" s="578"/>
      <c r="ESS44" s="576"/>
      <c r="EST44" s="413"/>
      <c r="ESU44" s="577"/>
      <c r="ESV44" s="578"/>
      <c r="ESW44" s="576"/>
      <c r="ESX44" s="413"/>
      <c r="ESY44" s="577"/>
      <c r="ESZ44" s="578"/>
      <c r="ETA44" s="576"/>
      <c r="ETB44" s="413"/>
      <c r="ETC44" s="577"/>
      <c r="ETD44" s="578"/>
      <c r="ETE44" s="576"/>
      <c r="ETF44" s="413"/>
      <c r="ETG44" s="577"/>
      <c r="ETH44" s="578"/>
      <c r="ETI44" s="576"/>
      <c r="ETJ44" s="413"/>
      <c r="ETK44" s="577"/>
      <c r="ETL44" s="578"/>
      <c r="ETM44" s="576"/>
      <c r="ETN44" s="413"/>
      <c r="ETO44" s="577"/>
      <c r="ETP44" s="578"/>
      <c r="ETQ44" s="576"/>
      <c r="ETR44" s="413"/>
      <c r="ETS44" s="577"/>
      <c r="ETT44" s="578"/>
      <c r="ETU44" s="576"/>
      <c r="ETV44" s="413"/>
      <c r="ETW44" s="577"/>
      <c r="ETX44" s="578"/>
      <c r="ETY44" s="576"/>
      <c r="ETZ44" s="413"/>
      <c r="EUA44" s="577"/>
      <c r="EUB44" s="578"/>
      <c r="EUC44" s="576"/>
      <c r="EUD44" s="413"/>
      <c r="EUE44" s="577"/>
      <c r="EUF44" s="578"/>
      <c r="EUG44" s="576"/>
      <c r="EUH44" s="413"/>
      <c r="EUI44" s="577"/>
      <c r="EUJ44" s="578"/>
      <c r="EUK44" s="576"/>
      <c r="EUL44" s="413"/>
      <c r="EUM44" s="577"/>
      <c r="EUN44" s="578"/>
      <c r="EUO44" s="576"/>
      <c r="EUP44" s="413"/>
      <c r="EUQ44" s="577"/>
      <c r="EUR44" s="578"/>
      <c r="EUS44" s="576"/>
      <c r="EUT44" s="413"/>
      <c r="EUU44" s="577"/>
      <c r="EUV44" s="578"/>
      <c r="EUW44" s="576"/>
      <c r="EUX44" s="413"/>
      <c r="EUY44" s="577"/>
      <c r="EUZ44" s="578"/>
      <c r="EVA44" s="576"/>
      <c r="EVB44" s="413"/>
      <c r="EVC44" s="577"/>
      <c r="EVD44" s="578"/>
      <c r="EVE44" s="576"/>
      <c r="EVF44" s="413"/>
      <c r="EVG44" s="577"/>
      <c r="EVH44" s="578"/>
      <c r="EVI44" s="576"/>
      <c r="EVJ44" s="413"/>
      <c r="EVK44" s="577"/>
      <c r="EVL44" s="578"/>
      <c r="EVM44" s="576"/>
      <c r="EVN44" s="413"/>
      <c r="EVO44" s="577"/>
      <c r="EVP44" s="578"/>
      <c r="EVQ44" s="576"/>
      <c r="EVR44" s="413"/>
      <c r="EVS44" s="577"/>
      <c r="EVT44" s="578"/>
      <c r="EVU44" s="576"/>
      <c r="EVV44" s="413"/>
      <c r="EVW44" s="577"/>
      <c r="EVX44" s="578"/>
      <c r="EVY44" s="576"/>
      <c r="EVZ44" s="413"/>
      <c r="EWA44" s="577"/>
      <c r="EWB44" s="578"/>
      <c r="EWC44" s="576"/>
      <c r="EWD44" s="413"/>
      <c r="EWE44" s="577"/>
      <c r="EWF44" s="578"/>
      <c r="EWG44" s="576"/>
      <c r="EWH44" s="413"/>
      <c r="EWI44" s="577"/>
      <c r="EWJ44" s="578"/>
      <c r="EWK44" s="576"/>
      <c r="EWL44" s="413"/>
      <c r="EWM44" s="577"/>
      <c r="EWN44" s="578"/>
      <c r="EWO44" s="576"/>
      <c r="EWP44" s="413"/>
      <c r="EWQ44" s="577"/>
      <c r="EWR44" s="578"/>
      <c r="EWS44" s="576"/>
      <c r="EWT44" s="413"/>
      <c r="EWU44" s="577"/>
      <c r="EWV44" s="578"/>
      <c r="EWW44" s="576"/>
      <c r="EWX44" s="413"/>
      <c r="EWY44" s="577"/>
      <c r="EWZ44" s="578"/>
      <c r="EXA44" s="576"/>
      <c r="EXB44" s="413"/>
      <c r="EXC44" s="577"/>
      <c r="EXD44" s="578"/>
      <c r="EXE44" s="576"/>
      <c r="EXF44" s="413"/>
      <c r="EXG44" s="577"/>
      <c r="EXH44" s="578"/>
      <c r="EXI44" s="576"/>
      <c r="EXJ44" s="413"/>
      <c r="EXK44" s="577"/>
      <c r="EXL44" s="578"/>
      <c r="EXM44" s="576"/>
      <c r="EXN44" s="413"/>
      <c r="EXO44" s="577"/>
      <c r="EXP44" s="578"/>
      <c r="EXQ44" s="576"/>
      <c r="EXR44" s="413"/>
      <c r="EXS44" s="577"/>
      <c r="EXT44" s="578"/>
      <c r="EXU44" s="576"/>
      <c r="EXV44" s="413"/>
      <c r="EXW44" s="577"/>
      <c r="EXX44" s="578"/>
      <c r="EXY44" s="576"/>
      <c r="EXZ44" s="413"/>
      <c r="EYA44" s="577"/>
      <c r="EYB44" s="578"/>
      <c r="EYC44" s="576"/>
      <c r="EYD44" s="413"/>
      <c r="EYE44" s="577"/>
      <c r="EYF44" s="578"/>
      <c r="EYG44" s="576"/>
      <c r="EYH44" s="413"/>
      <c r="EYI44" s="577"/>
      <c r="EYJ44" s="578"/>
      <c r="EYK44" s="576"/>
      <c r="EYL44" s="413"/>
      <c r="EYM44" s="577"/>
      <c r="EYN44" s="578"/>
      <c r="EYO44" s="576"/>
      <c r="EYP44" s="413"/>
      <c r="EYQ44" s="577"/>
      <c r="EYR44" s="578"/>
      <c r="EYS44" s="576"/>
      <c r="EYT44" s="413"/>
      <c r="EYU44" s="577"/>
      <c r="EYV44" s="578"/>
      <c r="EYW44" s="576"/>
      <c r="EYX44" s="413"/>
      <c r="EYY44" s="577"/>
      <c r="EYZ44" s="578"/>
      <c r="EZA44" s="576"/>
      <c r="EZB44" s="413"/>
      <c r="EZC44" s="577"/>
      <c r="EZD44" s="578"/>
      <c r="EZE44" s="576"/>
      <c r="EZF44" s="413"/>
      <c r="EZG44" s="577"/>
      <c r="EZH44" s="578"/>
      <c r="EZI44" s="576"/>
      <c r="EZJ44" s="413"/>
      <c r="EZK44" s="577"/>
      <c r="EZL44" s="578"/>
      <c r="EZM44" s="576"/>
      <c r="EZN44" s="413"/>
      <c r="EZO44" s="577"/>
      <c r="EZP44" s="578"/>
      <c r="EZQ44" s="576"/>
      <c r="EZR44" s="413"/>
      <c r="EZS44" s="577"/>
      <c r="EZT44" s="578"/>
      <c r="EZU44" s="576"/>
      <c r="EZV44" s="413"/>
      <c r="EZW44" s="577"/>
      <c r="EZX44" s="578"/>
      <c r="EZY44" s="576"/>
      <c r="EZZ44" s="413"/>
      <c r="FAA44" s="577"/>
      <c r="FAB44" s="578"/>
      <c r="FAC44" s="576"/>
      <c r="FAD44" s="413"/>
      <c r="FAE44" s="577"/>
      <c r="FAF44" s="578"/>
      <c r="FAG44" s="576"/>
      <c r="FAH44" s="413"/>
      <c r="FAI44" s="577"/>
      <c r="FAJ44" s="578"/>
      <c r="FAK44" s="576"/>
      <c r="FAL44" s="413"/>
      <c r="FAM44" s="577"/>
      <c r="FAN44" s="578"/>
      <c r="FAO44" s="576"/>
      <c r="FAP44" s="413"/>
      <c r="FAQ44" s="577"/>
      <c r="FAR44" s="578"/>
      <c r="FAS44" s="576"/>
      <c r="FAT44" s="413"/>
      <c r="FAU44" s="577"/>
      <c r="FAV44" s="578"/>
      <c r="FAW44" s="576"/>
      <c r="FAX44" s="413"/>
      <c r="FAY44" s="577"/>
      <c r="FAZ44" s="578"/>
      <c r="FBA44" s="576"/>
      <c r="FBB44" s="413"/>
      <c r="FBC44" s="577"/>
      <c r="FBD44" s="578"/>
      <c r="FBE44" s="576"/>
      <c r="FBF44" s="413"/>
      <c r="FBG44" s="577"/>
      <c r="FBH44" s="578"/>
      <c r="FBI44" s="576"/>
      <c r="FBJ44" s="413"/>
      <c r="FBK44" s="577"/>
      <c r="FBL44" s="578"/>
      <c r="FBM44" s="576"/>
      <c r="FBN44" s="413"/>
      <c r="FBO44" s="577"/>
      <c r="FBP44" s="578"/>
      <c r="FBQ44" s="576"/>
      <c r="FBR44" s="413"/>
      <c r="FBS44" s="577"/>
      <c r="FBT44" s="578"/>
      <c r="FBU44" s="576"/>
      <c r="FBV44" s="413"/>
      <c r="FBW44" s="577"/>
      <c r="FBX44" s="578"/>
      <c r="FBY44" s="576"/>
      <c r="FBZ44" s="413"/>
      <c r="FCA44" s="577"/>
      <c r="FCB44" s="578"/>
      <c r="FCC44" s="576"/>
      <c r="FCD44" s="413"/>
      <c r="FCE44" s="577"/>
      <c r="FCF44" s="578"/>
      <c r="FCG44" s="576"/>
      <c r="FCH44" s="413"/>
      <c r="FCI44" s="577"/>
      <c r="FCJ44" s="578"/>
      <c r="FCK44" s="576"/>
      <c r="FCL44" s="413"/>
      <c r="FCM44" s="577"/>
      <c r="FCN44" s="578"/>
      <c r="FCO44" s="576"/>
      <c r="FCP44" s="413"/>
      <c r="FCQ44" s="577"/>
      <c r="FCR44" s="578"/>
      <c r="FCS44" s="576"/>
      <c r="FCT44" s="413"/>
      <c r="FCU44" s="577"/>
      <c r="FCV44" s="578"/>
      <c r="FCW44" s="576"/>
      <c r="FCX44" s="413"/>
      <c r="FCY44" s="577"/>
      <c r="FCZ44" s="578"/>
      <c r="FDA44" s="576"/>
      <c r="FDB44" s="413"/>
      <c r="FDC44" s="577"/>
      <c r="FDD44" s="578"/>
      <c r="FDE44" s="576"/>
      <c r="FDF44" s="413"/>
      <c r="FDG44" s="577"/>
      <c r="FDH44" s="578"/>
      <c r="FDI44" s="576"/>
      <c r="FDJ44" s="413"/>
      <c r="FDK44" s="577"/>
      <c r="FDL44" s="578"/>
      <c r="FDM44" s="576"/>
      <c r="FDN44" s="413"/>
      <c r="FDO44" s="577"/>
      <c r="FDP44" s="578"/>
      <c r="FDQ44" s="576"/>
      <c r="FDR44" s="413"/>
      <c r="FDS44" s="577"/>
      <c r="FDT44" s="578"/>
      <c r="FDU44" s="576"/>
      <c r="FDV44" s="413"/>
      <c r="FDW44" s="577"/>
      <c r="FDX44" s="578"/>
      <c r="FDY44" s="576"/>
      <c r="FDZ44" s="413"/>
      <c r="FEA44" s="577"/>
      <c r="FEB44" s="578"/>
      <c r="FEC44" s="576"/>
      <c r="FED44" s="413"/>
      <c r="FEE44" s="577"/>
      <c r="FEF44" s="578"/>
      <c r="FEG44" s="576"/>
      <c r="FEH44" s="413"/>
      <c r="FEI44" s="577"/>
      <c r="FEJ44" s="578"/>
      <c r="FEK44" s="576"/>
      <c r="FEL44" s="413"/>
      <c r="FEM44" s="577"/>
      <c r="FEN44" s="578"/>
      <c r="FEO44" s="576"/>
      <c r="FEP44" s="413"/>
      <c r="FEQ44" s="577"/>
      <c r="FER44" s="578"/>
      <c r="FES44" s="576"/>
      <c r="FET44" s="413"/>
      <c r="FEU44" s="577"/>
      <c r="FEV44" s="578"/>
      <c r="FEW44" s="576"/>
      <c r="FEX44" s="413"/>
      <c r="FEY44" s="577"/>
      <c r="FEZ44" s="578"/>
      <c r="FFA44" s="576"/>
      <c r="FFB44" s="413"/>
      <c r="FFC44" s="577"/>
      <c r="FFD44" s="578"/>
      <c r="FFE44" s="576"/>
      <c r="FFF44" s="413"/>
      <c r="FFG44" s="577"/>
      <c r="FFH44" s="578"/>
      <c r="FFI44" s="576"/>
      <c r="FFJ44" s="413"/>
      <c r="FFK44" s="577"/>
      <c r="FFL44" s="578"/>
      <c r="FFM44" s="576"/>
      <c r="FFN44" s="413"/>
      <c r="FFO44" s="577"/>
      <c r="FFP44" s="578"/>
      <c r="FFQ44" s="576"/>
      <c r="FFR44" s="413"/>
      <c r="FFS44" s="577"/>
      <c r="FFT44" s="578"/>
      <c r="FFU44" s="576"/>
      <c r="FFV44" s="413"/>
      <c r="FFW44" s="577"/>
      <c r="FFX44" s="578"/>
      <c r="FFY44" s="576"/>
      <c r="FFZ44" s="413"/>
      <c r="FGA44" s="577"/>
      <c r="FGB44" s="578"/>
      <c r="FGC44" s="576"/>
      <c r="FGD44" s="413"/>
      <c r="FGE44" s="577"/>
      <c r="FGF44" s="578"/>
      <c r="FGG44" s="576"/>
      <c r="FGH44" s="413"/>
      <c r="FGI44" s="577"/>
      <c r="FGJ44" s="578"/>
      <c r="FGK44" s="576"/>
      <c r="FGL44" s="413"/>
      <c r="FGM44" s="577"/>
      <c r="FGN44" s="578"/>
      <c r="FGO44" s="576"/>
      <c r="FGP44" s="413"/>
      <c r="FGQ44" s="577"/>
      <c r="FGR44" s="578"/>
      <c r="FGS44" s="576"/>
      <c r="FGT44" s="413"/>
      <c r="FGU44" s="577"/>
      <c r="FGV44" s="578"/>
      <c r="FGW44" s="576"/>
      <c r="FGX44" s="413"/>
      <c r="FGY44" s="577"/>
      <c r="FGZ44" s="578"/>
      <c r="FHA44" s="576"/>
      <c r="FHB44" s="413"/>
      <c r="FHC44" s="577"/>
      <c r="FHD44" s="578"/>
      <c r="FHE44" s="576"/>
      <c r="FHF44" s="413"/>
      <c r="FHG44" s="577"/>
      <c r="FHH44" s="578"/>
      <c r="FHI44" s="576"/>
      <c r="FHJ44" s="413"/>
      <c r="FHK44" s="577"/>
      <c r="FHL44" s="578"/>
      <c r="FHM44" s="576"/>
      <c r="FHN44" s="413"/>
      <c r="FHO44" s="577"/>
      <c r="FHP44" s="578"/>
      <c r="FHQ44" s="576"/>
      <c r="FHR44" s="413"/>
      <c r="FHS44" s="577"/>
      <c r="FHT44" s="578"/>
      <c r="FHU44" s="576"/>
      <c r="FHV44" s="413"/>
      <c r="FHW44" s="577"/>
      <c r="FHX44" s="578"/>
      <c r="FHY44" s="576"/>
      <c r="FHZ44" s="413"/>
      <c r="FIA44" s="577"/>
      <c r="FIB44" s="578"/>
      <c r="FIC44" s="576"/>
      <c r="FID44" s="413"/>
      <c r="FIE44" s="577"/>
      <c r="FIF44" s="578"/>
      <c r="FIG44" s="576"/>
      <c r="FIH44" s="413"/>
      <c r="FII44" s="577"/>
      <c r="FIJ44" s="578"/>
      <c r="FIK44" s="576"/>
      <c r="FIL44" s="413"/>
      <c r="FIM44" s="577"/>
      <c r="FIN44" s="578"/>
      <c r="FIO44" s="576"/>
      <c r="FIP44" s="413"/>
      <c r="FIQ44" s="577"/>
      <c r="FIR44" s="578"/>
      <c r="FIS44" s="576"/>
      <c r="FIT44" s="413"/>
      <c r="FIU44" s="577"/>
      <c r="FIV44" s="578"/>
      <c r="FIW44" s="576"/>
      <c r="FIX44" s="413"/>
      <c r="FIY44" s="577"/>
      <c r="FIZ44" s="578"/>
      <c r="FJA44" s="576"/>
      <c r="FJB44" s="413"/>
      <c r="FJC44" s="577"/>
      <c r="FJD44" s="578"/>
      <c r="FJE44" s="576"/>
      <c r="FJF44" s="413"/>
      <c r="FJG44" s="577"/>
      <c r="FJH44" s="578"/>
      <c r="FJI44" s="576"/>
      <c r="FJJ44" s="413"/>
      <c r="FJK44" s="577"/>
      <c r="FJL44" s="578"/>
      <c r="FJM44" s="576"/>
      <c r="FJN44" s="413"/>
      <c r="FJO44" s="577"/>
      <c r="FJP44" s="578"/>
      <c r="FJQ44" s="576"/>
      <c r="FJR44" s="413"/>
      <c r="FJS44" s="577"/>
      <c r="FJT44" s="578"/>
      <c r="FJU44" s="576"/>
      <c r="FJV44" s="413"/>
      <c r="FJW44" s="577"/>
      <c r="FJX44" s="578"/>
      <c r="FJY44" s="576"/>
      <c r="FJZ44" s="413"/>
      <c r="FKA44" s="577"/>
      <c r="FKB44" s="578"/>
      <c r="FKC44" s="576"/>
      <c r="FKD44" s="413"/>
      <c r="FKE44" s="577"/>
      <c r="FKF44" s="578"/>
      <c r="FKG44" s="576"/>
      <c r="FKH44" s="413"/>
      <c r="FKI44" s="577"/>
      <c r="FKJ44" s="578"/>
      <c r="FKK44" s="576"/>
      <c r="FKL44" s="413"/>
      <c r="FKM44" s="577"/>
      <c r="FKN44" s="578"/>
      <c r="FKO44" s="576"/>
      <c r="FKP44" s="413"/>
      <c r="FKQ44" s="577"/>
      <c r="FKR44" s="578"/>
      <c r="FKS44" s="576"/>
      <c r="FKT44" s="413"/>
      <c r="FKU44" s="577"/>
      <c r="FKV44" s="578"/>
      <c r="FKW44" s="576"/>
      <c r="FKX44" s="413"/>
      <c r="FKY44" s="577"/>
      <c r="FKZ44" s="578"/>
      <c r="FLA44" s="576"/>
      <c r="FLB44" s="413"/>
      <c r="FLC44" s="577"/>
      <c r="FLD44" s="578"/>
      <c r="FLE44" s="576"/>
      <c r="FLF44" s="413"/>
      <c r="FLG44" s="577"/>
      <c r="FLH44" s="578"/>
      <c r="FLI44" s="576"/>
      <c r="FLJ44" s="413"/>
      <c r="FLK44" s="577"/>
      <c r="FLL44" s="578"/>
      <c r="FLM44" s="576"/>
      <c r="FLN44" s="413"/>
      <c r="FLO44" s="577"/>
      <c r="FLP44" s="578"/>
      <c r="FLQ44" s="576"/>
      <c r="FLR44" s="413"/>
      <c r="FLS44" s="577"/>
      <c r="FLT44" s="578"/>
      <c r="FLU44" s="576"/>
      <c r="FLV44" s="413"/>
      <c r="FLW44" s="577"/>
      <c r="FLX44" s="578"/>
      <c r="FLY44" s="576"/>
      <c r="FLZ44" s="413"/>
      <c r="FMA44" s="577"/>
      <c r="FMB44" s="578"/>
      <c r="FMC44" s="576"/>
      <c r="FMD44" s="413"/>
      <c r="FME44" s="577"/>
      <c r="FMF44" s="578"/>
      <c r="FMG44" s="576"/>
      <c r="FMH44" s="413"/>
      <c r="FMI44" s="577"/>
      <c r="FMJ44" s="578"/>
      <c r="FMK44" s="576"/>
      <c r="FML44" s="413"/>
      <c r="FMM44" s="577"/>
      <c r="FMN44" s="578"/>
      <c r="FMO44" s="576"/>
      <c r="FMP44" s="413"/>
      <c r="FMQ44" s="577"/>
      <c r="FMR44" s="578"/>
      <c r="FMS44" s="576"/>
      <c r="FMT44" s="413"/>
      <c r="FMU44" s="577"/>
      <c r="FMV44" s="578"/>
      <c r="FMW44" s="576"/>
      <c r="FMX44" s="413"/>
      <c r="FMY44" s="577"/>
      <c r="FMZ44" s="578"/>
      <c r="FNA44" s="576"/>
      <c r="FNB44" s="413"/>
      <c r="FNC44" s="577"/>
      <c r="FND44" s="578"/>
      <c r="FNE44" s="576"/>
      <c r="FNF44" s="413"/>
      <c r="FNG44" s="577"/>
      <c r="FNH44" s="578"/>
      <c r="FNI44" s="576"/>
      <c r="FNJ44" s="413"/>
      <c r="FNK44" s="577"/>
      <c r="FNL44" s="578"/>
      <c r="FNM44" s="576"/>
      <c r="FNN44" s="413"/>
      <c r="FNO44" s="577"/>
      <c r="FNP44" s="578"/>
      <c r="FNQ44" s="576"/>
      <c r="FNR44" s="413"/>
      <c r="FNS44" s="577"/>
      <c r="FNT44" s="578"/>
      <c r="FNU44" s="576"/>
      <c r="FNV44" s="413"/>
      <c r="FNW44" s="577"/>
      <c r="FNX44" s="578"/>
      <c r="FNY44" s="576"/>
      <c r="FNZ44" s="413"/>
      <c r="FOA44" s="577"/>
      <c r="FOB44" s="578"/>
      <c r="FOC44" s="576"/>
      <c r="FOD44" s="413"/>
      <c r="FOE44" s="577"/>
      <c r="FOF44" s="578"/>
      <c r="FOG44" s="576"/>
      <c r="FOH44" s="413"/>
      <c r="FOI44" s="577"/>
      <c r="FOJ44" s="578"/>
      <c r="FOK44" s="576"/>
      <c r="FOL44" s="413"/>
      <c r="FOM44" s="577"/>
      <c r="FON44" s="578"/>
      <c r="FOO44" s="576"/>
      <c r="FOP44" s="413"/>
      <c r="FOQ44" s="577"/>
      <c r="FOR44" s="578"/>
      <c r="FOS44" s="576"/>
      <c r="FOT44" s="413"/>
      <c r="FOU44" s="577"/>
      <c r="FOV44" s="578"/>
      <c r="FOW44" s="576"/>
      <c r="FOX44" s="413"/>
      <c r="FOY44" s="577"/>
      <c r="FOZ44" s="578"/>
      <c r="FPA44" s="576"/>
      <c r="FPB44" s="413"/>
      <c r="FPC44" s="577"/>
      <c r="FPD44" s="578"/>
      <c r="FPE44" s="576"/>
      <c r="FPF44" s="413"/>
      <c r="FPG44" s="577"/>
      <c r="FPH44" s="578"/>
      <c r="FPI44" s="576"/>
      <c r="FPJ44" s="413"/>
      <c r="FPK44" s="577"/>
      <c r="FPL44" s="578"/>
      <c r="FPM44" s="576"/>
      <c r="FPN44" s="413"/>
      <c r="FPO44" s="577"/>
      <c r="FPP44" s="578"/>
      <c r="FPQ44" s="576"/>
      <c r="FPR44" s="413"/>
      <c r="FPS44" s="577"/>
      <c r="FPT44" s="578"/>
      <c r="FPU44" s="576"/>
      <c r="FPV44" s="413"/>
      <c r="FPW44" s="577"/>
      <c r="FPX44" s="578"/>
      <c r="FPY44" s="576"/>
      <c r="FPZ44" s="413"/>
      <c r="FQA44" s="577"/>
      <c r="FQB44" s="578"/>
      <c r="FQC44" s="576"/>
      <c r="FQD44" s="413"/>
      <c r="FQE44" s="577"/>
      <c r="FQF44" s="578"/>
      <c r="FQG44" s="576"/>
      <c r="FQH44" s="413"/>
      <c r="FQI44" s="577"/>
      <c r="FQJ44" s="578"/>
      <c r="FQK44" s="576"/>
      <c r="FQL44" s="413"/>
      <c r="FQM44" s="577"/>
      <c r="FQN44" s="578"/>
      <c r="FQO44" s="576"/>
      <c r="FQP44" s="413"/>
      <c r="FQQ44" s="577"/>
      <c r="FQR44" s="578"/>
      <c r="FQS44" s="576"/>
      <c r="FQT44" s="413"/>
      <c r="FQU44" s="577"/>
      <c r="FQV44" s="578"/>
      <c r="FQW44" s="576"/>
      <c r="FQX44" s="413"/>
      <c r="FQY44" s="577"/>
      <c r="FQZ44" s="578"/>
      <c r="FRA44" s="576"/>
      <c r="FRB44" s="413"/>
      <c r="FRC44" s="577"/>
      <c r="FRD44" s="578"/>
      <c r="FRE44" s="576"/>
      <c r="FRF44" s="413"/>
      <c r="FRG44" s="577"/>
      <c r="FRH44" s="578"/>
      <c r="FRI44" s="576"/>
      <c r="FRJ44" s="413"/>
      <c r="FRK44" s="577"/>
      <c r="FRL44" s="578"/>
      <c r="FRM44" s="576"/>
      <c r="FRN44" s="413"/>
      <c r="FRO44" s="577"/>
      <c r="FRP44" s="578"/>
      <c r="FRQ44" s="576"/>
      <c r="FRR44" s="413"/>
      <c r="FRS44" s="577"/>
      <c r="FRT44" s="578"/>
      <c r="FRU44" s="576"/>
      <c r="FRV44" s="413"/>
      <c r="FRW44" s="577"/>
      <c r="FRX44" s="578"/>
      <c r="FRY44" s="576"/>
      <c r="FRZ44" s="413"/>
      <c r="FSA44" s="577"/>
      <c r="FSB44" s="578"/>
      <c r="FSC44" s="576"/>
      <c r="FSD44" s="413"/>
      <c r="FSE44" s="577"/>
      <c r="FSF44" s="578"/>
      <c r="FSG44" s="576"/>
      <c r="FSH44" s="413"/>
      <c r="FSI44" s="577"/>
      <c r="FSJ44" s="578"/>
      <c r="FSK44" s="576"/>
      <c r="FSL44" s="413"/>
      <c r="FSM44" s="577"/>
      <c r="FSN44" s="578"/>
      <c r="FSO44" s="576"/>
      <c r="FSP44" s="413"/>
      <c r="FSQ44" s="577"/>
      <c r="FSR44" s="578"/>
      <c r="FSS44" s="576"/>
      <c r="FST44" s="413"/>
      <c r="FSU44" s="577"/>
      <c r="FSV44" s="578"/>
      <c r="FSW44" s="576"/>
      <c r="FSX44" s="413"/>
      <c r="FSY44" s="577"/>
      <c r="FSZ44" s="578"/>
      <c r="FTA44" s="576"/>
      <c r="FTB44" s="413"/>
      <c r="FTC44" s="577"/>
      <c r="FTD44" s="578"/>
      <c r="FTE44" s="576"/>
      <c r="FTF44" s="413"/>
      <c r="FTG44" s="577"/>
      <c r="FTH44" s="578"/>
      <c r="FTI44" s="576"/>
      <c r="FTJ44" s="413"/>
      <c r="FTK44" s="577"/>
      <c r="FTL44" s="578"/>
      <c r="FTM44" s="576"/>
      <c r="FTN44" s="413"/>
      <c r="FTO44" s="577"/>
      <c r="FTP44" s="578"/>
      <c r="FTQ44" s="576"/>
      <c r="FTR44" s="413"/>
      <c r="FTS44" s="577"/>
      <c r="FTT44" s="578"/>
      <c r="FTU44" s="576"/>
      <c r="FTV44" s="413"/>
      <c r="FTW44" s="577"/>
      <c r="FTX44" s="578"/>
      <c r="FTY44" s="576"/>
      <c r="FTZ44" s="413"/>
      <c r="FUA44" s="577"/>
      <c r="FUB44" s="578"/>
      <c r="FUC44" s="576"/>
      <c r="FUD44" s="413"/>
      <c r="FUE44" s="577"/>
      <c r="FUF44" s="578"/>
      <c r="FUG44" s="576"/>
      <c r="FUH44" s="413"/>
      <c r="FUI44" s="577"/>
      <c r="FUJ44" s="578"/>
      <c r="FUK44" s="576"/>
      <c r="FUL44" s="413"/>
      <c r="FUM44" s="577"/>
      <c r="FUN44" s="578"/>
      <c r="FUO44" s="576"/>
      <c r="FUP44" s="413"/>
      <c r="FUQ44" s="577"/>
      <c r="FUR44" s="578"/>
      <c r="FUS44" s="576"/>
      <c r="FUT44" s="413"/>
      <c r="FUU44" s="577"/>
      <c r="FUV44" s="578"/>
      <c r="FUW44" s="576"/>
      <c r="FUX44" s="413"/>
      <c r="FUY44" s="577"/>
      <c r="FUZ44" s="578"/>
      <c r="FVA44" s="576"/>
      <c r="FVB44" s="413"/>
      <c r="FVC44" s="577"/>
      <c r="FVD44" s="578"/>
      <c r="FVE44" s="576"/>
      <c r="FVF44" s="413"/>
      <c r="FVG44" s="577"/>
      <c r="FVH44" s="578"/>
      <c r="FVI44" s="576"/>
      <c r="FVJ44" s="413"/>
      <c r="FVK44" s="577"/>
      <c r="FVL44" s="578"/>
      <c r="FVM44" s="576"/>
      <c r="FVN44" s="413"/>
      <c r="FVO44" s="577"/>
      <c r="FVP44" s="578"/>
      <c r="FVQ44" s="576"/>
      <c r="FVR44" s="413"/>
      <c r="FVS44" s="577"/>
      <c r="FVT44" s="578"/>
      <c r="FVU44" s="576"/>
      <c r="FVV44" s="413"/>
      <c r="FVW44" s="577"/>
      <c r="FVX44" s="578"/>
      <c r="FVY44" s="576"/>
      <c r="FVZ44" s="413"/>
      <c r="FWA44" s="577"/>
      <c r="FWB44" s="578"/>
      <c r="FWC44" s="576"/>
      <c r="FWD44" s="413"/>
      <c r="FWE44" s="577"/>
      <c r="FWF44" s="578"/>
      <c r="FWG44" s="576"/>
      <c r="FWH44" s="413"/>
      <c r="FWI44" s="577"/>
      <c r="FWJ44" s="578"/>
      <c r="FWK44" s="576"/>
      <c r="FWL44" s="413"/>
      <c r="FWM44" s="577"/>
      <c r="FWN44" s="578"/>
      <c r="FWO44" s="576"/>
      <c r="FWP44" s="413"/>
      <c r="FWQ44" s="577"/>
      <c r="FWR44" s="578"/>
      <c r="FWS44" s="576"/>
      <c r="FWT44" s="413"/>
      <c r="FWU44" s="577"/>
      <c r="FWV44" s="578"/>
      <c r="FWW44" s="576"/>
      <c r="FWX44" s="413"/>
      <c r="FWY44" s="577"/>
      <c r="FWZ44" s="578"/>
      <c r="FXA44" s="576"/>
      <c r="FXB44" s="413"/>
      <c r="FXC44" s="577"/>
      <c r="FXD44" s="578"/>
      <c r="FXE44" s="576"/>
      <c r="FXF44" s="413"/>
      <c r="FXG44" s="577"/>
      <c r="FXH44" s="578"/>
      <c r="FXI44" s="576"/>
      <c r="FXJ44" s="413"/>
      <c r="FXK44" s="577"/>
      <c r="FXL44" s="578"/>
      <c r="FXM44" s="576"/>
      <c r="FXN44" s="413"/>
      <c r="FXO44" s="577"/>
      <c r="FXP44" s="578"/>
      <c r="FXQ44" s="576"/>
      <c r="FXR44" s="413"/>
      <c r="FXS44" s="577"/>
      <c r="FXT44" s="578"/>
      <c r="FXU44" s="576"/>
      <c r="FXV44" s="413"/>
      <c r="FXW44" s="577"/>
      <c r="FXX44" s="578"/>
      <c r="FXY44" s="576"/>
      <c r="FXZ44" s="413"/>
      <c r="FYA44" s="577"/>
      <c r="FYB44" s="578"/>
      <c r="FYC44" s="576"/>
      <c r="FYD44" s="413"/>
      <c r="FYE44" s="577"/>
      <c r="FYF44" s="578"/>
      <c r="FYG44" s="576"/>
      <c r="FYH44" s="413"/>
      <c r="FYI44" s="577"/>
      <c r="FYJ44" s="578"/>
      <c r="FYK44" s="576"/>
      <c r="FYL44" s="413"/>
      <c r="FYM44" s="577"/>
      <c r="FYN44" s="578"/>
      <c r="FYO44" s="576"/>
      <c r="FYP44" s="413"/>
      <c r="FYQ44" s="577"/>
      <c r="FYR44" s="578"/>
      <c r="FYS44" s="576"/>
      <c r="FYT44" s="413"/>
      <c r="FYU44" s="577"/>
      <c r="FYV44" s="578"/>
      <c r="FYW44" s="576"/>
      <c r="FYX44" s="413"/>
      <c r="FYY44" s="577"/>
      <c r="FYZ44" s="578"/>
      <c r="FZA44" s="576"/>
      <c r="FZB44" s="413"/>
      <c r="FZC44" s="577"/>
      <c r="FZD44" s="578"/>
      <c r="FZE44" s="576"/>
      <c r="FZF44" s="413"/>
      <c r="FZG44" s="577"/>
      <c r="FZH44" s="578"/>
      <c r="FZI44" s="576"/>
      <c r="FZJ44" s="413"/>
      <c r="FZK44" s="577"/>
      <c r="FZL44" s="578"/>
      <c r="FZM44" s="576"/>
      <c r="FZN44" s="413"/>
      <c r="FZO44" s="577"/>
      <c r="FZP44" s="578"/>
      <c r="FZQ44" s="576"/>
      <c r="FZR44" s="413"/>
      <c r="FZS44" s="577"/>
      <c r="FZT44" s="578"/>
      <c r="FZU44" s="576"/>
      <c r="FZV44" s="413"/>
      <c r="FZW44" s="577"/>
      <c r="FZX44" s="578"/>
      <c r="FZY44" s="576"/>
      <c r="FZZ44" s="413"/>
      <c r="GAA44" s="577"/>
      <c r="GAB44" s="578"/>
      <c r="GAC44" s="576"/>
      <c r="GAD44" s="413"/>
      <c r="GAE44" s="577"/>
      <c r="GAF44" s="578"/>
      <c r="GAG44" s="576"/>
      <c r="GAH44" s="413"/>
      <c r="GAI44" s="577"/>
      <c r="GAJ44" s="578"/>
      <c r="GAK44" s="576"/>
      <c r="GAL44" s="413"/>
      <c r="GAM44" s="577"/>
      <c r="GAN44" s="578"/>
      <c r="GAO44" s="576"/>
      <c r="GAP44" s="413"/>
      <c r="GAQ44" s="577"/>
      <c r="GAR44" s="578"/>
      <c r="GAS44" s="576"/>
      <c r="GAT44" s="413"/>
      <c r="GAU44" s="577"/>
      <c r="GAV44" s="578"/>
      <c r="GAW44" s="576"/>
      <c r="GAX44" s="413"/>
      <c r="GAY44" s="577"/>
      <c r="GAZ44" s="578"/>
      <c r="GBA44" s="576"/>
      <c r="GBB44" s="413"/>
      <c r="GBC44" s="577"/>
      <c r="GBD44" s="578"/>
      <c r="GBE44" s="576"/>
      <c r="GBF44" s="413"/>
      <c r="GBG44" s="577"/>
      <c r="GBH44" s="578"/>
      <c r="GBI44" s="576"/>
      <c r="GBJ44" s="413"/>
      <c r="GBK44" s="577"/>
      <c r="GBL44" s="578"/>
      <c r="GBM44" s="576"/>
      <c r="GBN44" s="413"/>
      <c r="GBO44" s="577"/>
      <c r="GBP44" s="578"/>
      <c r="GBQ44" s="576"/>
      <c r="GBR44" s="413"/>
      <c r="GBS44" s="577"/>
      <c r="GBT44" s="578"/>
      <c r="GBU44" s="576"/>
      <c r="GBV44" s="413"/>
      <c r="GBW44" s="577"/>
      <c r="GBX44" s="578"/>
      <c r="GBY44" s="576"/>
      <c r="GBZ44" s="413"/>
      <c r="GCA44" s="577"/>
      <c r="GCB44" s="578"/>
      <c r="GCC44" s="576"/>
      <c r="GCD44" s="413"/>
      <c r="GCE44" s="577"/>
      <c r="GCF44" s="578"/>
      <c r="GCG44" s="576"/>
      <c r="GCH44" s="413"/>
      <c r="GCI44" s="577"/>
      <c r="GCJ44" s="578"/>
      <c r="GCK44" s="576"/>
      <c r="GCL44" s="413"/>
      <c r="GCM44" s="577"/>
      <c r="GCN44" s="578"/>
      <c r="GCO44" s="576"/>
      <c r="GCP44" s="413"/>
      <c r="GCQ44" s="577"/>
      <c r="GCR44" s="578"/>
      <c r="GCS44" s="576"/>
      <c r="GCT44" s="413"/>
      <c r="GCU44" s="577"/>
      <c r="GCV44" s="578"/>
      <c r="GCW44" s="576"/>
      <c r="GCX44" s="413"/>
      <c r="GCY44" s="577"/>
      <c r="GCZ44" s="578"/>
      <c r="GDA44" s="576"/>
      <c r="GDB44" s="413"/>
      <c r="GDC44" s="577"/>
      <c r="GDD44" s="578"/>
      <c r="GDE44" s="576"/>
      <c r="GDF44" s="413"/>
      <c r="GDG44" s="577"/>
      <c r="GDH44" s="578"/>
      <c r="GDI44" s="576"/>
      <c r="GDJ44" s="413"/>
      <c r="GDK44" s="577"/>
      <c r="GDL44" s="578"/>
      <c r="GDM44" s="576"/>
      <c r="GDN44" s="413"/>
      <c r="GDO44" s="577"/>
      <c r="GDP44" s="578"/>
      <c r="GDQ44" s="576"/>
      <c r="GDR44" s="413"/>
      <c r="GDS44" s="577"/>
      <c r="GDT44" s="578"/>
      <c r="GDU44" s="576"/>
      <c r="GDV44" s="413"/>
      <c r="GDW44" s="577"/>
      <c r="GDX44" s="578"/>
      <c r="GDY44" s="576"/>
      <c r="GDZ44" s="413"/>
      <c r="GEA44" s="577"/>
      <c r="GEB44" s="578"/>
      <c r="GEC44" s="576"/>
      <c r="GED44" s="413"/>
      <c r="GEE44" s="577"/>
      <c r="GEF44" s="578"/>
      <c r="GEG44" s="576"/>
      <c r="GEH44" s="413"/>
      <c r="GEI44" s="577"/>
      <c r="GEJ44" s="578"/>
      <c r="GEK44" s="576"/>
      <c r="GEL44" s="413"/>
      <c r="GEM44" s="577"/>
      <c r="GEN44" s="578"/>
      <c r="GEO44" s="576"/>
      <c r="GEP44" s="413"/>
      <c r="GEQ44" s="577"/>
      <c r="GER44" s="578"/>
      <c r="GES44" s="576"/>
      <c r="GET44" s="413"/>
      <c r="GEU44" s="577"/>
      <c r="GEV44" s="578"/>
      <c r="GEW44" s="576"/>
      <c r="GEX44" s="413"/>
      <c r="GEY44" s="577"/>
      <c r="GEZ44" s="578"/>
      <c r="GFA44" s="576"/>
      <c r="GFB44" s="413"/>
      <c r="GFC44" s="577"/>
      <c r="GFD44" s="578"/>
      <c r="GFE44" s="576"/>
      <c r="GFF44" s="413"/>
      <c r="GFG44" s="577"/>
      <c r="GFH44" s="578"/>
      <c r="GFI44" s="576"/>
      <c r="GFJ44" s="413"/>
      <c r="GFK44" s="577"/>
      <c r="GFL44" s="578"/>
      <c r="GFM44" s="576"/>
      <c r="GFN44" s="413"/>
      <c r="GFO44" s="577"/>
      <c r="GFP44" s="578"/>
      <c r="GFQ44" s="576"/>
      <c r="GFR44" s="413"/>
      <c r="GFS44" s="577"/>
      <c r="GFT44" s="578"/>
      <c r="GFU44" s="576"/>
      <c r="GFV44" s="413"/>
      <c r="GFW44" s="577"/>
      <c r="GFX44" s="578"/>
      <c r="GFY44" s="576"/>
      <c r="GFZ44" s="413"/>
      <c r="GGA44" s="577"/>
      <c r="GGB44" s="578"/>
      <c r="GGC44" s="576"/>
      <c r="GGD44" s="413"/>
      <c r="GGE44" s="577"/>
      <c r="GGF44" s="578"/>
      <c r="GGG44" s="576"/>
      <c r="GGH44" s="413"/>
      <c r="GGI44" s="577"/>
      <c r="GGJ44" s="578"/>
      <c r="GGK44" s="576"/>
      <c r="GGL44" s="413"/>
      <c r="GGM44" s="577"/>
      <c r="GGN44" s="578"/>
      <c r="GGO44" s="576"/>
      <c r="GGP44" s="413"/>
      <c r="GGQ44" s="577"/>
      <c r="GGR44" s="578"/>
      <c r="GGS44" s="576"/>
      <c r="GGT44" s="413"/>
      <c r="GGU44" s="577"/>
      <c r="GGV44" s="578"/>
      <c r="GGW44" s="576"/>
      <c r="GGX44" s="413"/>
      <c r="GGY44" s="577"/>
      <c r="GGZ44" s="578"/>
      <c r="GHA44" s="576"/>
      <c r="GHB44" s="413"/>
      <c r="GHC44" s="577"/>
      <c r="GHD44" s="578"/>
      <c r="GHE44" s="576"/>
      <c r="GHF44" s="413"/>
      <c r="GHG44" s="577"/>
      <c r="GHH44" s="578"/>
      <c r="GHI44" s="576"/>
      <c r="GHJ44" s="413"/>
      <c r="GHK44" s="577"/>
      <c r="GHL44" s="578"/>
      <c r="GHM44" s="576"/>
      <c r="GHN44" s="413"/>
      <c r="GHO44" s="577"/>
      <c r="GHP44" s="578"/>
      <c r="GHQ44" s="576"/>
      <c r="GHR44" s="413"/>
      <c r="GHS44" s="577"/>
      <c r="GHT44" s="578"/>
      <c r="GHU44" s="576"/>
      <c r="GHV44" s="413"/>
      <c r="GHW44" s="577"/>
      <c r="GHX44" s="578"/>
      <c r="GHY44" s="576"/>
      <c r="GHZ44" s="413"/>
      <c r="GIA44" s="577"/>
      <c r="GIB44" s="578"/>
      <c r="GIC44" s="576"/>
      <c r="GID44" s="413"/>
      <c r="GIE44" s="577"/>
      <c r="GIF44" s="578"/>
      <c r="GIG44" s="576"/>
      <c r="GIH44" s="413"/>
      <c r="GII44" s="577"/>
      <c r="GIJ44" s="578"/>
      <c r="GIK44" s="576"/>
      <c r="GIL44" s="413"/>
      <c r="GIM44" s="577"/>
      <c r="GIN44" s="578"/>
      <c r="GIO44" s="576"/>
      <c r="GIP44" s="413"/>
      <c r="GIQ44" s="577"/>
      <c r="GIR44" s="578"/>
      <c r="GIS44" s="576"/>
      <c r="GIT44" s="413"/>
      <c r="GIU44" s="577"/>
      <c r="GIV44" s="578"/>
      <c r="GIW44" s="576"/>
      <c r="GIX44" s="413"/>
      <c r="GIY44" s="577"/>
      <c r="GIZ44" s="578"/>
      <c r="GJA44" s="576"/>
      <c r="GJB44" s="413"/>
      <c r="GJC44" s="577"/>
      <c r="GJD44" s="578"/>
      <c r="GJE44" s="576"/>
      <c r="GJF44" s="413"/>
      <c r="GJG44" s="577"/>
      <c r="GJH44" s="578"/>
      <c r="GJI44" s="576"/>
      <c r="GJJ44" s="413"/>
      <c r="GJK44" s="577"/>
      <c r="GJL44" s="578"/>
      <c r="GJM44" s="576"/>
      <c r="GJN44" s="413"/>
      <c r="GJO44" s="577"/>
      <c r="GJP44" s="578"/>
      <c r="GJQ44" s="576"/>
      <c r="GJR44" s="413"/>
      <c r="GJS44" s="577"/>
      <c r="GJT44" s="578"/>
      <c r="GJU44" s="576"/>
      <c r="GJV44" s="413"/>
      <c r="GJW44" s="577"/>
      <c r="GJX44" s="578"/>
      <c r="GJY44" s="576"/>
      <c r="GJZ44" s="413"/>
      <c r="GKA44" s="577"/>
      <c r="GKB44" s="578"/>
      <c r="GKC44" s="576"/>
      <c r="GKD44" s="413"/>
      <c r="GKE44" s="577"/>
      <c r="GKF44" s="578"/>
      <c r="GKG44" s="576"/>
      <c r="GKH44" s="413"/>
      <c r="GKI44" s="577"/>
      <c r="GKJ44" s="578"/>
      <c r="GKK44" s="576"/>
      <c r="GKL44" s="413"/>
      <c r="GKM44" s="577"/>
      <c r="GKN44" s="578"/>
      <c r="GKO44" s="576"/>
      <c r="GKP44" s="413"/>
      <c r="GKQ44" s="577"/>
      <c r="GKR44" s="578"/>
      <c r="GKS44" s="576"/>
      <c r="GKT44" s="413"/>
      <c r="GKU44" s="577"/>
      <c r="GKV44" s="578"/>
      <c r="GKW44" s="576"/>
      <c r="GKX44" s="413"/>
      <c r="GKY44" s="577"/>
      <c r="GKZ44" s="578"/>
      <c r="GLA44" s="576"/>
      <c r="GLB44" s="413"/>
      <c r="GLC44" s="577"/>
      <c r="GLD44" s="578"/>
      <c r="GLE44" s="576"/>
      <c r="GLF44" s="413"/>
      <c r="GLG44" s="577"/>
      <c r="GLH44" s="578"/>
      <c r="GLI44" s="576"/>
      <c r="GLJ44" s="413"/>
      <c r="GLK44" s="577"/>
      <c r="GLL44" s="578"/>
      <c r="GLM44" s="576"/>
      <c r="GLN44" s="413"/>
      <c r="GLO44" s="577"/>
      <c r="GLP44" s="578"/>
      <c r="GLQ44" s="576"/>
      <c r="GLR44" s="413"/>
      <c r="GLS44" s="577"/>
      <c r="GLT44" s="578"/>
      <c r="GLU44" s="576"/>
      <c r="GLV44" s="413"/>
      <c r="GLW44" s="577"/>
      <c r="GLX44" s="578"/>
      <c r="GLY44" s="576"/>
      <c r="GLZ44" s="413"/>
      <c r="GMA44" s="577"/>
      <c r="GMB44" s="578"/>
      <c r="GMC44" s="576"/>
      <c r="GMD44" s="413"/>
      <c r="GME44" s="577"/>
      <c r="GMF44" s="578"/>
      <c r="GMG44" s="576"/>
      <c r="GMH44" s="413"/>
      <c r="GMI44" s="577"/>
      <c r="GMJ44" s="578"/>
      <c r="GMK44" s="576"/>
      <c r="GML44" s="413"/>
      <c r="GMM44" s="577"/>
      <c r="GMN44" s="578"/>
      <c r="GMO44" s="576"/>
      <c r="GMP44" s="413"/>
      <c r="GMQ44" s="577"/>
      <c r="GMR44" s="578"/>
      <c r="GMS44" s="576"/>
      <c r="GMT44" s="413"/>
      <c r="GMU44" s="577"/>
      <c r="GMV44" s="578"/>
      <c r="GMW44" s="576"/>
      <c r="GMX44" s="413"/>
      <c r="GMY44" s="577"/>
      <c r="GMZ44" s="578"/>
      <c r="GNA44" s="576"/>
      <c r="GNB44" s="413"/>
      <c r="GNC44" s="577"/>
      <c r="GND44" s="578"/>
      <c r="GNE44" s="576"/>
      <c r="GNF44" s="413"/>
      <c r="GNG44" s="577"/>
      <c r="GNH44" s="578"/>
      <c r="GNI44" s="576"/>
      <c r="GNJ44" s="413"/>
      <c r="GNK44" s="577"/>
      <c r="GNL44" s="578"/>
      <c r="GNM44" s="576"/>
      <c r="GNN44" s="413"/>
      <c r="GNO44" s="577"/>
      <c r="GNP44" s="578"/>
      <c r="GNQ44" s="576"/>
      <c r="GNR44" s="413"/>
      <c r="GNS44" s="577"/>
      <c r="GNT44" s="578"/>
      <c r="GNU44" s="576"/>
      <c r="GNV44" s="413"/>
      <c r="GNW44" s="577"/>
      <c r="GNX44" s="578"/>
      <c r="GNY44" s="576"/>
      <c r="GNZ44" s="413"/>
      <c r="GOA44" s="577"/>
      <c r="GOB44" s="578"/>
      <c r="GOC44" s="576"/>
      <c r="GOD44" s="413"/>
      <c r="GOE44" s="577"/>
      <c r="GOF44" s="578"/>
      <c r="GOG44" s="576"/>
      <c r="GOH44" s="413"/>
      <c r="GOI44" s="577"/>
      <c r="GOJ44" s="578"/>
      <c r="GOK44" s="576"/>
      <c r="GOL44" s="413"/>
      <c r="GOM44" s="577"/>
      <c r="GON44" s="578"/>
      <c r="GOO44" s="576"/>
      <c r="GOP44" s="413"/>
      <c r="GOQ44" s="577"/>
      <c r="GOR44" s="578"/>
      <c r="GOS44" s="576"/>
      <c r="GOT44" s="413"/>
      <c r="GOU44" s="577"/>
      <c r="GOV44" s="578"/>
      <c r="GOW44" s="576"/>
      <c r="GOX44" s="413"/>
      <c r="GOY44" s="577"/>
      <c r="GOZ44" s="578"/>
      <c r="GPA44" s="576"/>
      <c r="GPB44" s="413"/>
      <c r="GPC44" s="577"/>
      <c r="GPD44" s="578"/>
      <c r="GPE44" s="576"/>
      <c r="GPF44" s="413"/>
      <c r="GPG44" s="577"/>
      <c r="GPH44" s="578"/>
      <c r="GPI44" s="576"/>
      <c r="GPJ44" s="413"/>
      <c r="GPK44" s="577"/>
      <c r="GPL44" s="578"/>
      <c r="GPM44" s="576"/>
      <c r="GPN44" s="413"/>
      <c r="GPO44" s="577"/>
      <c r="GPP44" s="578"/>
      <c r="GPQ44" s="576"/>
      <c r="GPR44" s="413"/>
      <c r="GPS44" s="577"/>
      <c r="GPT44" s="578"/>
      <c r="GPU44" s="576"/>
      <c r="GPV44" s="413"/>
      <c r="GPW44" s="577"/>
      <c r="GPX44" s="578"/>
      <c r="GPY44" s="576"/>
      <c r="GPZ44" s="413"/>
      <c r="GQA44" s="577"/>
      <c r="GQB44" s="578"/>
      <c r="GQC44" s="576"/>
      <c r="GQD44" s="413"/>
      <c r="GQE44" s="577"/>
      <c r="GQF44" s="578"/>
      <c r="GQG44" s="576"/>
      <c r="GQH44" s="413"/>
      <c r="GQI44" s="577"/>
      <c r="GQJ44" s="578"/>
      <c r="GQK44" s="576"/>
      <c r="GQL44" s="413"/>
      <c r="GQM44" s="577"/>
      <c r="GQN44" s="578"/>
      <c r="GQO44" s="576"/>
      <c r="GQP44" s="413"/>
      <c r="GQQ44" s="577"/>
      <c r="GQR44" s="578"/>
      <c r="GQS44" s="576"/>
      <c r="GQT44" s="413"/>
      <c r="GQU44" s="577"/>
      <c r="GQV44" s="578"/>
      <c r="GQW44" s="576"/>
      <c r="GQX44" s="413"/>
      <c r="GQY44" s="577"/>
      <c r="GQZ44" s="578"/>
      <c r="GRA44" s="576"/>
      <c r="GRB44" s="413"/>
      <c r="GRC44" s="577"/>
      <c r="GRD44" s="578"/>
      <c r="GRE44" s="576"/>
      <c r="GRF44" s="413"/>
      <c r="GRG44" s="577"/>
      <c r="GRH44" s="578"/>
      <c r="GRI44" s="576"/>
      <c r="GRJ44" s="413"/>
      <c r="GRK44" s="577"/>
      <c r="GRL44" s="578"/>
      <c r="GRM44" s="576"/>
      <c r="GRN44" s="413"/>
      <c r="GRO44" s="577"/>
      <c r="GRP44" s="578"/>
      <c r="GRQ44" s="576"/>
      <c r="GRR44" s="413"/>
      <c r="GRS44" s="577"/>
      <c r="GRT44" s="578"/>
      <c r="GRU44" s="576"/>
      <c r="GRV44" s="413"/>
      <c r="GRW44" s="577"/>
      <c r="GRX44" s="578"/>
      <c r="GRY44" s="576"/>
      <c r="GRZ44" s="413"/>
      <c r="GSA44" s="577"/>
      <c r="GSB44" s="578"/>
      <c r="GSC44" s="576"/>
      <c r="GSD44" s="413"/>
      <c r="GSE44" s="577"/>
      <c r="GSF44" s="578"/>
      <c r="GSG44" s="576"/>
      <c r="GSH44" s="413"/>
      <c r="GSI44" s="577"/>
      <c r="GSJ44" s="578"/>
      <c r="GSK44" s="576"/>
      <c r="GSL44" s="413"/>
      <c r="GSM44" s="577"/>
      <c r="GSN44" s="578"/>
      <c r="GSO44" s="576"/>
      <c r="GSP44" s="413"/>
      <c r="GSQ44" s="577"/>
      <c r="GSR44" s="578"/>
      <c r="GSS44" s="576"/>
      <c r="GST44" s="413"/>
      <c r="GSU44" s="577"/>
      <c r="GSV44" s="578"/>
      <c r="GSW44" s="576"/>
      <c r="GSX44" s="413"/>
      <c r="GSY44" s="577"/>
      <c r="GSZ44" s="578"/>
      <c r="GTA44" s="576"/>
      <c r="GTB44" s="413"/>
      <c r="GTC44" s="577"/>
      <c r="GTD44" s="578"/>
      <c r="GTE44" s="576"/>
      <c r="GTF44" s="413"/>
      <c r="GTG44" s="577"/>
      <c r="GTH44" s="578"/>
      <c r="GTI44" s="576"/>
      <c r="GTJ44" s="413"/>
      <c r="GTK44" s="577"/>
      <c r="GTL44" s="578"/>
      <c r="GTM44" s="576"/>
      <c r="GTN44" s="413"/>
      <c r="GTO44" s="577"/>
      <c r="GTP44" s="578"/>
      <c r="GTQ44" s="576"/>
      <c r="GTR44" s="413"/>
      <c r="GTS44" s="577"/>
      <c r="GTT44" s="578"/>
      <c r="GTU44" s="576"/>
      <c r="GTV44" s="413"/>
      <c r="GTW44" s="577"/>
      <c r="GTX44" s="578"/>
      <c r="GTY44" s="576"/>
      <c r="GTZ44" s="413"/>
      <c r="GUA44" s="577"/>
      <c r="GUB44" s="578"/>
      <c r="GUC44" s="576"/>
      <c r="GUD44" s="413"/>
      <c r="GUE44" s="577"/>
      <c r="GUF44" s="578"/>
      <c r="GUG44" s="576"/>
      <c r="GUH44" s="413"/>
      <c r="GUI44" s="577"/>
      <c r="GUJ44" s="578"/>
      <c r="GUK44" s="576"/>
      <c r="GUL44" s="413"/>
      <c r="GUM44" s="577"/>
      <c r="GUN44" s="578"/>
      <c r="GUO44" s="576"/>
      <c r="GUP44" s="413"/>
      <c r="GUQ44" s="577"/>
      <c r="GUR44" s="578"/>
      <c r="GUS44" s="576"/>
      <c r="GUT44" s="413"/>
      <c r="GUU44" s="577"/>
      <c r="GUV44" s="578"/>
      <c r="GUW44" s="576"/>
      <c r="GUX44" s="413"/>
      <c r="GUY44" s="577"/>
      <c r="GUZ44" s="578"/>
      <c r="GVA44" s="576"/>
      <c r="GVB44" s="413"/>
      <c r="GVC44" s="577"/>
      <c r="GVD44" s="578"/>
      <c r="GVE44" s="576"/>
      <c r="GVF44" s="413"/>
      <c r="GVG44" s="577"/>
      <c r="GVH44" s="578"/>
      <c r="GVI44" s="576"/>
      <c r="GVJ44" s="413"/>
      <c r="GVK44" s="577"/>
      <c r="GVL44" s="578"/>
      <c r="GVM44" s="576"/>
      <c r="GVN44" s="413"/>
      <c r="GVO44" s="577"/>
      <c r="GVP44" s="578"/>
      <c r="GVQ44" s="576"/>
      <c r="GVR44" s="413"/>
      <c r="GVS44" s="577"/>
      <c r="GVT44" s="578"/>
      <c r="GVU44" s="576"/>
      <c r="GVV44" s="413"/>
      <c r="GVW44" s="577"/>
      <c r="GVX44" s="578"/>
      <c r="GVY44" s="576"/>
      <c r="GVZ44" s="413"/>
      <c r="GWA44" s="577"/>
      <c r="GWB44" s="578"/>
      <c r="GWC44" s="576"/>
      <c r="GWD44" s="413"/>
      <c r="GWE44" s="577"/>
      <c r="GWF44" s="578"/>
      <c r="GWG44" s="576"/>
      <c r="GWH44" s="413"/>
      <c r="GWI44" s="577"/>
      <c r="GWJ44" s="578"/>
      <c r="GWK44" s="576"/>
      <c r="GWL44" s="413"/>
      <c r="GWM44" s="577"/>
      <c r="GWN44" s="578"/>
      <c r="GWO44" s="576"/>
      <c r="GWP44" s="413"/>
      <c r="GWQ44" s="577"/>
      <c r="GWR44" s="578"/>
      <c r="GWS44" s="576"/>
      <c r="GWT44" s="413"/>
      <c r="GWU44" s="577"/>
      <c r="GWV44" s="578"/>
      <c r="GWW44" s="576"/>
      <c r="GWX44" s="413"/>
      <c r="GWY44" s="577"/>
      <c r="GWZ44" s="578"/>
      <c r="GXA44" s="576"/>
      <c r="GXB44" s="413"/>
      <c r="GXC44" s="577"/>
      <c r="GXD44" s="578"/>
      <c r="GXE44" s="576"/>
      <c r="GXF44" s="413"/>
      <c r="GXG44" s="577"/>
      <c r="GXH44" s="578"/>
      <c r="GXI44" s="576"/>
      <c r="GXJ44" s="413"/>
      <c r="GXK44" s="577"/>
      <c r="GXL44" s="578"/>
      <c r="GXM44" s="576"/>
      <c r="GXN44" s="413"/>
      <c r="GXO44" s="577"/>
      <c r="GXP44" s="578"/>
      <c r="GXQ44" s="576"/>
      <c r="GXR44" s="413"/>
      <c r="GXS44" s="577"/>
      <c r="GXT44" s="578"/>
      <c r="GXU44" s="576"/>
      <c r="GXV44" s="413"/>
      <c r="GXW44" s="577"/>
      <c r="GXX44" s="578"/>
      <c r="GXY44" s="576"/>
      <c r="GXZ44" s="413"/>
      <c r="GYA44" s="577"/>
      <c r="GYB44" s="578"/>
      <c r="GYC44" s="576"/>
      <c r="GYD44" s="413"/>
      <c r="GYE44" s="577"/>
      <c r="GYF44" s="578"/>
      <c r="GYG44" s="576"/>
      <c r="GYH44" s="413"/>
      <c r="GYI44" s="577"/>
      <c r="GYJ44" s="578"/>
      <c r="GYK44" s="576"/>
      <c r="GYL44" s="413"/>
      <c r="GYM44" s="577"/>
      <c r="GYN44" s="578"/>
      <c r="GYO44" s="576"/>
      <c r="GYP44" s="413"/>
      <c r="GYQ44" s="577"/>
      <c r="GYR44" s="578"/>
      <c r="GYS44" s="576"/>
      <c r="GYT44" s="413"/>
      <c r="GYU44" s="577"/>
      <c r="GYV44" s="578"/>
      <c r="GYW44" s="576"/>
      <c r="GYX44" s="413"/>
      <c r="GYY44" s="577"/>
      <c r="GYZ44" s="578"/>
      <c r="GZA44" s="576"/>
      <c r="GZB44" s="413"/>
      <c r="GZC44" s="577"/>
      <c r="GZD44" s="578"/>
      <c r="GZE44" s="576"/>
      <c r="GZF44" s="413"/>
      <c r="GZG44" s="577"/>
      <c r="GZH44" s="578"/>
      <c r="GZI44" s="576"/>
      <c r="GZJ44" s="413"/>
      <c r="GZK44" s="577"/>
      <c r="GZL44" s="578"/>
      <c r="GZM44" s="576"/>
      <c r="GZN44" s="413"/>
      <c r="GZO44" s="577"/>
      <c r="GZP44" s="578"/>
      <c r="GZQ44" s="576"/>
      <c r="GZR44" s="413"/>
      <c r="GZS44" s="577"/>
      <c r="GZT44" s="578"/>
      <c r="GZU44" s="576"/>
      <c r="GZV44" s="413"/>
      <c r="GZW44" s="577"/>
      <c r="GZX44" s="578"/>
      <c r="GZY44" s="576"/>
      <c r="GZZ44" s="413"/>
      <c r="HAA44" s="577"/>
      <c r="HAB44" s="578"/>
      <c r="HAC44" s="576"/>
      <c r="HAD44" s="413"/>
      <c r="HAE44" s="577"/>
      <c r="HAF44" s="578"/>
      <c r="HAG44" s="576"/>
      <c r="HAH44" s="413"/>
      <c r="HAI44" s="577"/>
      <c r="HAJ44" s="578"/>
      <c r="HAK44" s="576"/>
      <c r="HAL44" s="413"/>
      <c r="HAM44" s="577"/>
      <c r="HAN44" s="578"/>
      <c r="HAO44" s="576"/>
      <c r="HAP44" s="413"/>
      <c r="HAQ44" s="577"/>
      <c r="HAR44" s="578"/>
      <c r="HAS44" s="576"/>
      <c r="HAT44" s="413"/>
      <c r="HAU44" s="577"/>
      <c r="HAV44" s="578"/>
      <c r="HAW44" s="576"/>
      <c r="HAX44" s="413"/>
      <c r="HAY44" s="577"/>
      <c r="HAZ44" s="578"/>
      <c r="HBA44" s="576"/>
      <c r="HBB44" s="413"/>
      <c r="HBC44" s="577"/>
      <c r="HBD44" s="578"/>
      <c r="HBE44" s="576"/>
      <c r="HBF44" s="413"/>
      <c r="HBG44" s="577"/>
      <c r="HBH44" s="578"/>
      <c r="HBI44" s="576"/>
      <c r="HBJ44" s="413"/>
      <c r="HBK44" s="577"/>
      <c r="HBL44" s="578"/>
      <c r="HBM44" s="576"/>
      <c r="HBN44" s="413"/>
      <c r="HBO44" s="577"/>
      <c r="HBP44" s="578"/>
      <c r="HBQ44" s="576"/>
      <c r="HBR44" s="413"/>
      <c r="HBS44" s="577"/>
      <c r="HBT44" s="578"/>
      <c r="HBU44" s="576"/>
      <c r="HBV44" s="413"/>
      <c r="HBW44" s="577"/>
      <c r="HBX44" s="578"/>
      <c r="HBY44" s="576"/>
      <c r="HBZ44" s="413"/>
      <c r="HCA44" s="577"/>
      <c r="HCB44" s="578"/>
      <c r="HCC44" s="576"/>
      <c r="HCD44" s="413"/>
      <c r="HCE44" s="577"/>
      <c r="HCF44" s="578"/>
      <c r="HCG44" s="576"/>
      <c r="HCH44" s="413"/>
      <c r="HCI44" s="577"/>
      <c r="HCJ44" s="578"/>
      <c r="HCK44" s="576"/>
      <c r="HCL44" s="413"/>
      <c r="HCM44" s="577"/>
      <c r="HCN44" s="578"/>
      <c r="HCO44" s="576"/>
      <c r="HCP44" s="413"/>
      <c r="HCQ44" s="577"/>
      <c r="HCR44" s="578"/>
      <c r="HCS44" s="576"/>
      <c r="HCT44" s="413"/>
      <c r="HCU44" s="577"/>
      <c r="HCV44" s="578"/>
      <c r="HCW44" s="576"/>
      <c r="HCX44" s="413"/>
      <c r="HCY44" s="577"/>
      <c r="HCZ44" s="578"/>
      <c r="HDA44" s="576"/>
      <c r="HDB44" s="413"/>
      <c r="HDC44" s="577"/>
      <c r="HDD44" s="578"/>
      <c r="HDE44" s="576"/>
      <c r="HDF44" s="413"/>
      <c r="HDG44" s="577"/>
      <c r="HDH44" s="578"/>
      <c r="HDI44" s="576"/>
      <c r="HDJ44" s="413"/>
      <c r="HDK44" s="577"/>
      <c r="HDL44" s="578"/>
      <c r="HDM44" s="576"/>
      <c r="HDN44" s="413"/>
      <c r="HDO44" s="577"/>
      <c r="HDP44" s="578"/>
      <c r="HDQ44" s="576"/>
      <c r="HDR44" s="413"/>
      <c r="HDS44" s="577"/>
      <c r="HDT44" s="578"/>
      <c r="HDU44" s="576"/>
      <c r="HDV44" s="413"/>
      <c r="HDW44" s="577"/>
      <c r="HDX44" s="578"/>
      <c r="HDY44" s="576"/>
      <c r="HDZ44" s="413"/>
      <c r="HEA44" s="577"/>
      <c r="HEB44" s="578"/>
      <c r="HEC44" s="576"/>
      <c r="HED44" s="413"/>
      <c r="HEE44" s="577"/>
      <c r="HEF44" s="578"/>
      <c r="HEG44" s="576"/>
      <c r="HEH44" s="413"/>
      <c r="HEI44" s="577"/>
      <c r="HEJ44" s="578"/>
      <c r="HEK44" s="576"/>
      <c r="HEL44" s="413"/>
      <c r="HEM44" s="577"/>
      <c r="HEN44" s="578"/>
      <c r="HEO44" s="576"/>
      <c r="HEP44" s="413"/>
      <c r="HEQ44" s="577"/>
      <c r="HER44" s="578"/>
      <c r="HES44" s="576"/>
      <c r="HET44" s="413"/>
      <c r="HEU44" s="577"/>
      <c r="HEV44" s="578"/>
      <c r="HEW44" s="576"/>
      <c r="HEX44" s="413"/>
      <c r="HEY44" s="577"/>
      <c r="HEZ44" s="578"/>
      <c r="HFA44" s="576"/>
      <c r="HFB44" s="413"/>
      <c r="HFC44" s="577"/>
      <c r="HFD44" s="578"/>
      <c r="HFE44" s="576"/>
      <c r="HFF44" s="413"/>
      <c r="HFG44" s="577"/>
      <c r="HFH44" s="578"/>
      <c r="HFI44" s="576"/>
      <c r="HFJ44" s="413"/>
      <c r="HFK44" s="577"/>
      <c r="HFL44" s="578"/>
      <c r="HFM44" s="576"/>
      <c r="HFN44" s="413"/>
      <c r="HFO44" s="577"/>
      <c r="HFP44" s="578"/>
      <c r="HFQ44" s="576"/>
      <c r="HFR44" s="413"/>
      <c r="HFS44" s="577"/>
      <c r="HFT44" s="578"/>
      <c r="HFU44" s="576"/>
      <c r="HFV44" s="413"/>
      <c r="HFW44" s="577"/>
      <c r="HFX44" s="578"/>
      <c r="HFY44" s="576"/>
      <c r="HFZ44" s="413"/>
      <c r="HGA44" s="577"/>
      <c r="HGB44" s="578"/>
      <c r="HGC44" s="576"/>
      <c r="HGD44" s="413"/>
      <c r="HGE44" s="577"/>
      <c r="HGF44" s="578"/>
      <c r="HGG44" s="576"/>
      <c r="HGH44" s="413"/>
      <c r="HGI44" s="577"/>
      <c r="HGJ44" s="578"/>
      <c r="HGK44" s="576"/>
      <c r="HGL44" s="413"/>
      <c r="HGM44" s="577"/>
      <c r="HGN44" s="578"/>
      <c r="HGO44" s="576"/>
      <c r="HGP44" s="413"/>
      <c r="HGQ44" s="577"/>
      <c r="HGR44" s="578"/>
      <c r="HGS44" s="576"/>
      <c r="HGT44" s="413"/>
      <c r="HGU44" s="577"/>
      <c r="HGV44" s="578"/>
      <c r="HGW44" s="576"/>
      <c r="HGX44" s="413"/>
      <c r="HGY44" s="577"/>
      <c r="HGZ44" s="578"/>
      <c r="HHA44" s="576"/>
      <c r="HHB44" s="413"/>
      <c r="HHC44" s="577"/>
      <c r="HHD44" s="578"/>
      <c r="HHE44" s="576"/>
      <c r="HHF44" s="413"/>
      <c r="HHG44" s="577"/>
      <c r="HHH44" s="578"/>
      <c r="HHI44" s="576"/>
      <c r="HHJ44" s="413"/>
      <c r="HHK44" s="577"/>
      <c r="HHL44" s="578"/>
      <c r="HHM44" s="576"/>
      <c r="HHN44" s="413"/>
      <c r="HHO44" s="577"/>
      <c r="HHP44" s="578"/>
      <c r="HHQ44" s="576"/>
      <c r="HHR44" s="413"/>
      <c r="HHS44" s="577"/>
      <c r="HHT44" s="578"/>
      <c r="HHU44" s="576"/>
      <c r="HHV44" s="413"/>
      <c r="HHW44" s="577"/>
      <c r="HHX44" s="578"/>
      <c r="HHY44" s="576"/>
      <c r="HHZ44" s="413"/>
      <c r="HIA44" s="577"/>
      <c r="HIB44" s="578"/>
      <c r="HIC44" s="576"/>
      <c r="HID44" s="413"/>
      <c r="HIE44" s="577"/>
      <c r="HIF44" s="578"/>
      <c r="HIG44" s="576"/>
      <c r="HIH44" s="413"/>
      <c r="HII44" s="577"/>
      <c r="HIJ44" s="578"/>
      <c r="HIK44" s="576"/>
      <c r="HIL44" s="413"/>
      <c r="HIM44" s="577"/>
      <c r="HIN44" s="578"/>
      <c r="HIO44" s="576"/>
      <c r="HIP44" s="413"/>
      <c r="HIQ44" s="577"/>
      <c r="HIR44" s="578"/>
      <c r="HIS44" s="576"/>
      <c r="HIT44" s="413"/>
      <c r="HIU44" s="577"/>
      <c r="HIV44" s="578"/>
      <c r="HIW44" s="576"/>
      <c r="HIX44" s="413"/>
      <c r="HIY44" s="577"/>
      <c r="HIZ44" s="578"/>
      <c r="HJA44" s="576"/>
      <c r="HJB44" s="413"/>
      <c r="HJC44" s="577"/>
      <c r="HJD44" s="578"/>
      <c r="HJE44" s="576"/>
      <c r="HJF44" s="413"/>
      <c r="HJG44" s="577"/>
      <c r="HJH44" s="578"/>
      <c r="HJI44" s="576"/>
      <c r="HJJ44" s="413"/>
      <c r="HJK44" s="577"/>
      <c r="HJL44" s="578"/>
      <c r="HJM44" s="576"/>
      <c r="HJN44" s="413"/>
      <c r="HJO44" s="577"/>
      <c r="HJP44" s="578"/>
      <c r="HJQ44" s="576"/>
      <c r="HJR44" s="413"/>
      <c r="HJS44" s="577"/>
      <c r="HJT44" s="578"/>
      <c r="HJU44" s="576"/>
      <c r="HJV44" s="413"/>
      <c r="HJW44" s="577"/>
      <c r="HJX44" s="578"/>
      <c r="HJY44" s="576"/>
      <c r="HJZ44" s="413"/>
      <c r="HKA44" s="577"/>
      <c r="HKB44" s="578"/>
      <c r="HKC44" s="576"/>
      <c r="HKD44" s="413"/>
      <c r="HKE44" s="577"/>
      <c r="HKF44" s="578"/>
      <c r="HKG44" s="576"/>
      <c r="HKH44" s="413"/>
      <c r="HKI44" s="577"/>
      <c r="HKJ44" s="578"/>
      <c r="HKK44" s="576"/>
      <c r="HKL44" s="413"/>
      <c r="HKM44" s="577"/>
      <c r="HKN44" s="578"/>
      <c r="HKO44" s="576"/>
      <c r="HKP44" s="413"/>
      <c r="HKQ44" s="577"/>
      <c r="HKR44" s="578"/>
      <c r="HKS44" s="576"/>
      <c r="HKT44" s="413"/>
      <c r="HKU44" s="577"/>
      <c r="HKV44" s="578"/>
      <c r="HKW44" s="576"/>
      <c r="HKX44" s="413"/>
      <c r="HKY44" s="577"/>
      <c r="HKZ44" s="578"/>
      <c r="HLA44" s="576"/>
      <c r="HLB44" s="413"/>
      <c r="HLC44" s="577"/>
      <c r="HLD44" s="578"/>
      <c r="HLE44" s="576"/>
      <c r="HLF44" s="413"/>
      <c r="HLG44" s="577"/>
      <c r="HLH44" s="578"/>
      <c r="HLI44" s="576"/>
      <c r="HLJ44" s="413"/>
      <c r="HLK44" s="577"/>
      <c r="HLL44" s="578"/>
      <c r="HLM44" s="576"/>
      <c r="HLN44" s="413"/>
      <c r="HLO44" s="577"/>
      <c r="HLP44" s="578"/>
      <c r="HLQ44" s="576"/>
      <c r="HLR44" s="413"/>
      <c r="HLS44" s="577"/>
      <c r="HLT44" s="578"/>
      <c r="HLU44" s="576"/>
      <c r="HLV44" s="413"/>
      <c r="HLW44" s="577"/>
      <c r="HLX44" s="578"/>
      <c r="HLY44" s="576"/>
      <c r="HLZ44" s="413"/>
      <c r="HMA44" s="577"/>
      <c r="HMB44" s="578"/>
      <c r="HMC44" s="576"/>
      <c r="HMD44" s="413"/>
      <c r="HME44" s="577"/>
      <c r="HMF44" s="578"/>
      <c r="HMG44" s="576"/>
      <c r="HMH44" s="413"/>
      <c r="HMI44" s="577"/>
      <c r="HMJ44" s="578"/>
      <c r="HMK44" s="576"/>
      <c r="HML44" s="413"/>
      <c r="HMM44" s="577"/>
      <c r="HMN44" s="578"/>
      <c r="HMO44" s="576"/>
      <c r="HMP44" s="413"/>
      <c r="HMQ44" s="577"/>
      <c r="HMR44" s="578"/>
      <c r="HMS44" s="576"/>
      <c r="HMT44" s="413"/>
      <c r="HMU44" s="577"/>
      <c r="HMV44" s="578"/>
      <c r="HMW44" s="576"/>
      <c r="HMX44" s="413"/>
      <c r="HMY44" s="577"/>
      <c r="HMZ44" s="578"/>
      <c r="HNA44" s="576"/>
      <c r="HNB44" s="413"/>
      <c r="HNC44" s="577"/>
      <c r="HND44" s="578"/>
      <c r="HNE44" s="576"/>
      <c r="HNF44" s="413"/>
      <c r="HNG44" s="577"/>
      <c r="HNH44" s="578"/>
      <c r="HNI44" s="576"/>
      <c r="HNJ44" s="413"/>
      <c r="HNK44" s="577"/>
      <c r="HNL44" s="578"/>
      <c r="HNM44" s="576"/>
      <c r="HNN44" s="413"/>
      <c r="HNO44" s="577"/>
      <c r="HNP44" s="578"/>
      <c r="HNQ44" s="576"/>
      <c r="HNR44" s="413"/>
      <c r="HNS44" s="577"/>
      <c r="HNT44" s="578"/>
      <c r="HNU44" s="576"/>
      <c r="HNV44" s="413"/>
      <c r="HNW44" s="577"/>
      <c r="HNX44" s="578"/>
      <c r="HNY44" s="576"/>
      <c r="HNZ44" s="413"/>
      <c r="HOA44" s="577"/>
      <c r="HOB44" s="578"/>
      <c r="HOC44" s="576"/>
      <c r="HOD44" s="413"/>
      <c r="HOE44" s="577"/>
      <c r="HOF44" s="578"/>
      <c r="HOG44" s="576"/>
      <c r="HOH44" s="413"/>
      <c r="HOI44" s="577"/>
      <c r="HOJ44" s="578"/>
      <c r="HOK44" s="576"/>
      <c r="HOL44" s="413"/>
      <c r="HOM44" s="577"/>
      <c r="HON44" s="578"/>
      <c r="HOO44" s="576"/>
      <c r="HOP44" s="413"/>
      <c r="HOQ44" s="577"/>
      <c r="HOR44" s="578"/>
      <c r="HOS44" s="576"/>
      <c r="HOT44" s="413"/>
      <c r="HOU44" s="577"/>
      <c r="HOV44" s="578"/>
      <c r="HOW44" s="576"/>
      <c r="HOX44" s="413"/>
      <c r="HOY44" s="577"/>
      <c r="HOZ44" s="578"/>
      <c r="HPA44" s="576"/>
      <c r="HPB44" s="413"/>
      <c r="HPC44" s="577"/>
      <c r="HPD44" s="578"/>
      <c r="HPE44" s="576"/>
      <c r="HPF44" s="413"/>
      <c r="HPG44" s="577"/>
      <c r="HPH44" s="578"/>
      <c r="HPI44" s="576"/>
      <c r="HPJ44" s="413"/>
      <c r="HPK44" s="577"/>
      <c r="HPL44" s="578"/>
      <c r="HPM44" s="576"/>
      <c r="HPN44" s="413"/>
      <c r="HPO44" s="577"/>
      <c r="HPP44" s="578"/>
      <c r="HPQ44" s="576"/>
      <c r="HPR44" s="413"/>
      <c r="HPS44" s="577"/>
      <c r="HPT44" s="578"/>
      <c r="HPU44" s="576"/>
      <c r="HPV44" s="413"/>
      <c r="HPW44" s="577"/>
      <c r="HPX44" s="578"/>
      <c r="HPY44" s="576"/>
      <c r="HPZ44" s="413"/>
      <c r="HQA44" s="577"/>
      <c r="HQB44" s="578"/>
      <c r="HQC44" s="576"/>
      <c r="HQD44" s="413"/>
      <c r="HQE44" s="577"/>
      <c r="HQF44" s="578"/>
      <c r="HQG44" s="576"/>
      <c r="HQH44" s="413"/>
      <c r="HQI44" s="577"/>
      <c r="HQJ44" s="578"/>
      <c r="HQK44" s="576"/>
      <c r="HQL44" s="413"/>
      <c r="HQM44" s="577"/>
      <c r="HQN44" s="578"/>
      <c r="HQO44" s="576"/>
      <c r="HQP44" s="413"/>
      <c r="HQQ44" s="577"/>
      <c r="HQR44" s="578"/>
      <c r="HQS44" s="576"/>
      <c r="HQT44" s="413"/>
      <c r="HQU44" s="577"/>
      <c r="HQV44" s="578"/>
      <c r="HQW44" s="576"/>
      <c r="HQX44" s="413"/>
      <c r="HQY44" s="577"/>
      <c r="HQZ44" s="578"/>
      <c r="HRA44" s="576"/>
      <c r="HRB44" s="413"/>
      <c r="HRC44" s="577"/>
      <c r="HRD44" s="578"/>
      <c r="HRE44" s="576"/>
      <c r="HRF44" s="413"/>
      <c r="HRG44" s="577"/>
      <c r="HRH44" s="578"/>
      <c r="HRI44" s="576"/>
      <c r="HRJ44" s="413"/>
      <c r="HRK44" s="577"/>
      <c r="HRL44" s="578"/>
      <c r="HRM44" s="576"/>
      <c r="HRN44" s="413"/>
      <c r="HRO44" s="577"/>
      <c r="HRP44" s="578"/>
      <c r="HRQ44" s="576"/>
      <c r="HRR44" s="413"/>
      <c r="HRS44" s="577"/>
      <c r="HRT44" s="578"/>
      <c r="HRU44" s="576"/>
      <c r="HRV44" s="413"/>
      <c r="HRW44" s="577"/>
      <c r="HRX44" s="578"/>
      <c r="HRY44" s="576"/>
      <c r="HRZ44" s="413"/>
      <c r="HSA44" s="577"/>
      <c r="HSB44" s="578"/>
      <c r="HSC44" s="576"/>
      <c r="HSD44" s="413"/>
      <c r="HSE44" s="577"/>
      <c r="HSF44" s="578"/>
      <c r="HSG44" s="576"/>
      <c r="HSH44" s="413"/>
      <c r="HSI44" s="577"/>
      <c r="HSJ44" s="578"/>
      <c r="HSK44" s="576"/>
      <c r="HSL44" s="413"/>
      <c r="HSM44" s="577"/>
      <c r="HSN44" s="578"/>
      <c r="HSO44" s="576"/>
      <c r="HSP44" s="413"/>
      <c r="HSQ44" s="577"/>
      <c r="HSR44" s="578"/>
      <c r="HSS44" s="576"/>
      <c r="HST44" s="413"/>
      <c r="HSU44" s="577"/>
      <c r="HSV44" s="578"/>
      <c r="HSW44" s="576"/>
      <c r="HSX44" s="413"/>
      <c r="HSY44" s="577"/>
      <c r="HSZ44" s="578"/>
      <c r="HTA44" s="576"/>
      <c r="HTB44" s="413"/>
      <c r="HTC44" s="577"/>
      <c r="HTD44" s="578"/>
      <c r="HTE44" s="576"/>
      <c r="HTF44" s="413"/>
      <c r="HTG44" s="577"/>
      <c r="HTH44" s="578"/>
      <c r="HTI44" s="576"/>
      <c r="HTJ44" s="413"/>
      <c r="HTK44" s="577"/>
      <c r="HTL44" s="578"/>
      <c r="HTM44" s="576"/>
      <c r="HTN44" s="413"/>
      <c r="HTO44" s="577"/>
      <c r="HTP44" s="578"/>
      <c r="HTQ44" s="576"/>
      <c r="HTR44" s="413"/>
      <c r="HTS44" s="577"/>
      <c r="HTT44" s="578"/>
      <c r="HTU44" s="576"/>
      <c r="HTV44" s="413"/>
      <c r="HTW44" s="577"/>
      <c r="HTX44" s="578"/>
      <c r="HTY44" s="576"/>
      <c r="HTZ44" s="413"/>
      <c r="HUA44" s="577"/>
      <c r="HUB44" s="578"/>
      <c r="HUC44" s="576"/>
      <c r="HUD44" s="413"/>
      <c r="HUE44" s="577"/>
      <c r="HUF44" s="578"/>
      <c r="HUG44" s="576"/>
      <c r="HUH44" s="413"/>
      <c r="HUI44" s="577"/>
      <c r="HUJ44" s="578"/>
      <c r="HUK44" s="576"/>
      <c r="HUL44" s="413"/>
      <c r="HUM44" s="577"/>
      <c r="HUN44" s="578"/>
      <c r="HUO44" s="576"/>
      <c r="HUP44" s="413"/>
      <c r="HUQ44" s="577"/>
      <c r="HUR44" s="578"/>
      <c r="HUS44" s="576"/>
      <c r="HUT44" s="413"/>
      <c r="HUU44" s="577"/>
      <c r="HUV44" s="578"/>
      <c r="HUW44" s="576"/>
      <c r="HUX44" s="413"/>
      <c r="HUY44" s="577"/>
      <c r="HUZ44" s="578"/>
      <c r="HVA44" s="576"/>
      <c r="HVB44" s="413"/>
      <c r="HVC44" s="577"/>
      <c r="HVD44" s="578"/>
      <c r="HVE44" s="576"/>
      <c r="HVF44" s="413"/>
      <c r="HVG44" s="577"/>
      <c r="HVH44" s="578"/>
      <c r="HVI44" s="576"/>
      <c r="HVJ44" s="413"/>
      <c r="HVK44" s="577"/>
      <c r="HVL44" s="578"/>
      <c r="HVM44" s="576"/>
      <c r="HVN44" s="413"/>
      <c r="HVO44" s="577"/>
      <c r="HVP44" s="578"/>
      <c r="HVQ44" s="576"/>
      <c r="HVR44" s="413"/>
      <c r="HVS44" s="577"/>
      <c r="HVT44" s="578"/>
      <c r="HVU44" s="576"/>
      <c r="HVV44" s="413"/>
      <c r="HVW44" s="577"/>
      <c r="HVX44" s="578"/>
      <c r="HVY44" s="576"/>
      <c r="HVZ44" s="413"/>
      <c r="HWA44" s="577"/>
      <c r="HWB44" s="578"/>
      <c r="HWC44" s="576"/>
      <c r="HWD44" s="413"/>
      <c r="HWE44" s="577"/>
      <c r="HWF44" s="578"/>
      <c r="HWG44" s="576"/>
      <c r="HWH44" s="413"/>
      <c r="HWI44" s="577"/>
      <c r="HWJ44" s="578"/>
      <c r="HWK44" s="576"/>
      <c r="HWL44" s="413"/>
      <c r="HWM44" s="577"/>
      <c r="HWN44" s="578"/>
      <c r="HWO44" s="576"/>
      <c r="HWP44" s="413"/>
      <c r="HWQ44" s="577"/>
      <c r="HWR44" s="578"/>
      <c r="HWS44" s="576"/>
      <c r="HWT44" s="413"/>
      <c r="HWU44" s="577"/>
      <c r="HWV44" s="578"/>
      <c r="HWW44" s="576"/>
      <c r="HWX44" s="413"/>
      <c r="HWY44" s="577"/>
      <c r="HWZ44" s="578"/>
      <c r="HXA44" s="576"/>
      <c r="HXB44" s="413"/>
      <c r="HXC44" s="577"/>
      <c r="HXD44" s="578"/>
      <c r="HXE44" s="576"/>
      <c r="HXF44" s="413"/>
      <c r="HXG44" s="577"/>
      <c r="HXH44" s="578"/>
      <c r="HXI44" s="576"/>
      <c r="HXJ44" s="413"/>
      <c r="HXK44" s="577"/>
      <c r="HXL44" s="578"/>
      <c r="HXM44" s="576"/>
      <c r="HXN44" s="413"/>
      <c r="HXO44" s="577"/>
      <c r="HXP44" s="578"/>
      <c r="HXQ44" s="576"/>
      <c r="HXR44" s="413"/>
      <c r="HXS44" s="577"/>
      <c r="HXT44" s="578"/>
      <c r="HXU44" s="576"/>
      <c r="HXV44" s="413"/>
      <c r="HXW44" s="577"/>
      <c r="HXX44" s="578"/>
      <c r="HXY44" s="576"/>
      <c r="HXZ44" s="413"/>
      <c r="HYA44" s="577"/>
      <c r="HYB44" s="578"/>
      <c r="HYC44" s="576"/>
      <c r="HYD44" s="413"/>
      <c r="HYE44" s="577"/>
      <c r="HYF44" s="578"/>
      <c r="HYG44" s="576"/>
      <c r="HYH44" s="413"/>
      <c r="HYI44" s="577"/>
      <c r="HYJ44" s="578"/>
      <c r="HYK44" s="576"/>
      <c r="HYL44" s="413"/>
      <c r="HYM44" s="577"/>
      <c r="HYN44" s="578"/>
      <c r="HYO44" s="576"/>
      <c r="HYP44" s="413"/>
      <c r="HYQ44" s="577"/>
      <c r="HYR44" s="578"/>
      <c r="HYS44" s="576"/>
      <c r="HYT44" s="413"/>
      <c r="HYU44" s="577"/>
      <c r="HYV44" s="578"/>
      <c r="HYW44" s="576"/>
      <c r="HYX44" s="413"/>
      <c r="HYY44" s="577"/>
      <c r="HYZ44" s="578"/>
      <c r="HZA44" s="576"/>
      <c r="HZB44" s="413"/>
      <c r="HZC44" s="577"/>
      <c r="HZD44" s="578"/>
      <c r="HZE44" s="576"/>
      <c r="HZF44" s="413"/>
      <c r="HZG44" s="577"/>
      <c r="HZH44" s="578"/>
      <c r="HZI44" s="576"/>
      <c r="HZJ44" s="413"/>
      <c r="HZK44" s="577"/>
      <c r="HZL44" s="578"/>
      <c r="HZM44" s="576"/>
      <c r="HZN44" s="413"/>
      <c r="HZO44" s="577"/>
      <c r="HZP44" s="578"/>
      <c r="HZQ44" s="576"/>
      <c r="HZR44" s="413"/>
      <c r="HZS44" s="577"/>
      <c r="HZT44" s="578"/>
      <c r="HZU44" s="576"/>
      <c r="HZV44" s="413"/>
      <c r="HZW44" s="577"/>
      <c r="HZX44" s="578"/>
      <c r="HZY44" s="576"/>
      <c r="HZZ44" s="413"/>
      <c r="IAA44" s="577"/>
      <c r="IAB44" s="578"/>
      <c r="IAC44" s="576"/>
      <c r="IAD44" s="413"/>
      <c r="IAE44" s="577"/>
      <c r="IAF44" s="578"/>
      <c r="IAG44" s="576"/>
      <c r="IAH44" s="413"/>
      <c r="IAI44" s="577"/>
      <c r="IAJ44" s="578"/>
      <c r="IAK44" s="576"/>
      <c r="IAL44" s="413"/>
      <c r="IAM44" s="577"/>
      <c r="IAN44" s="578"/>
      <c r="IAO44" s="576"/>
      <c r="IAP44" s="413"/>
      <c r="IAQ44" s="577"/>
      <c r="IAR44" s="578"/>
      <c r="IAS44" s="576"/>
      <c r="IAT44" s="413"/>
      <c r="IAU44" s="577"/>
      <c r="IAV44" s="578"/>
      <c r="IAW44" s="576"/>
      <c r="IAX44" s="413"/>
      <c r="IAY44" s="577"/>
      <c r="IAZ44" s="578"/>
      <c r="IBA44" s="576"/>
      <c r="IBB44" s="413"/>
      <c r="IBC44" s="577"/>
      <c r="IBD44" s="578"/>
      <c r="IBE44" s="576"/>
      <c r="IBF44" s="413"/>
      <c r="IBG44" s="577"/>
      <c r="IBH44" s="578"/>
      <c r="IBI44" s="576"/>
      <c r="IBJ44" s="413"/>
      <c r="IBK44" s="577"/>
      <c r="IBL44" s="578"/>
      <c r="IBM44" s="576"/>
      <c r="IBN44" s="413"/>
      <c r="IBO44" s="577"/>
      <c r="IBP44" s="578"/>
      <c r="IBQ44" s="576"/>
      <c r="IBR44" s="413"/>
      <c r="IBS44" s="577"/>
      <c r="IBT44" s="578"/>
      <c r="IBU44" s="576"/>
      <c r="IBV44" s="413"/>
      <c r="IBW44" s="577"/>
      <c r="IBX44" s="578"/>
      <c r="IBY44" s="576"/>
      <c r="IBZ44" s="413"/>
      <c r="ICA44" s="577"/>
      <c r="ICB44" s="578"/>
      <c r="ICC44" s="576"/>
      <c r="ICD44" s="413"/>
      <c r="ICE44" s="577"/>
      <c r="ICF44" s="578"/>
      <c r="ICG44" s="576"/>
      <c r="ICH44" s="413"/>
      <c r="ICI44" s="577"/>
      <c r="ICJ44" s="578"/>
      <c r="ICK44" s="576"/>
      <c r="ICL44" s="413"/>
      <c r="ICM44" s="577"/>
      <c r="ICN44" s="578"/>
      <c r="ICO44" s="576"/>
      <c r="ICP44" s="413"/>
      <c r="ICQ44" s="577"/>
      <c r="ICR44" s="578"/>
      <c r="ICS44" s="576"/>
      <c r="ICT44" s="413"/>
      <c r="ICU44" s="577"/>
      <c r="ICV44" s="578"/>
      <c r="ICW44" s="576"/>
      <c r="ICX44" s="413"/>
      <c r="ICY44" s="577"/>
      <c r="ICZ44" s="578"/>
      <c r="IDA44" s="576"/>
      <c r="IDB44" s="413"/>
      <c r="IDC44" s="577"/>
      <c r="IDD44" s="578"/>
      <c r="IDE44" s="576"/>
      <c r="IDF44" s="413"/>
      <c r="IDG44" s="577"/>
      <c r="IDH44" s="578"/>
      <c r="IDI44" s="576"/>
      <c r="IDJ44" s="413"/>
      <c r="IDK44" s="577"/>
      <c r="IDL44" s="578"/>
      <c r="IDM44" s="576"/>
      <c r="IDN44" s="413"/>
      <c r="IDO44" s="577"/>
      <c r="IDP44" s="578"/>
      <c r="IDQ44" s="576"/>
      <c r="IDR44" s="413"/>
      <c r="IDS44" s="577"/>
      <c r="IDT44" s="578"/>
      <c r="IDU44" s="576"/>
      <c r="IDV44" s="413"/>
      <c r="IDW44" s="577"/>
      <c r="IDX44" s="578"/>
      <c r="IDY44" s="576"/>
      <c r="IDZ44" s="413"/>
      <c r="IEA44" s="577"/>
      <c r="IEB44" s="578"/>
      <c r="IEC44" s="576"/>
      <c r="IED44" s="413"/>
      <c r="IEE44" s="577"/>
      <c r="IEF44" s="578"/>
      <c r="IEG44" s="576"/>
      <c r="IEH44" s="413"/>
      <c r="IEI44" s="577"/>
      <c r="IEJ44" s="578"/>
      <c r="IEK44" s="576"/>
      <c r="IEL44" s="413"/>
      <c r="IEM44" s="577"/>
      <c r="IEN44" s="578"/>
      <c r="IEO44" s="576"/>
      <c r="IEP44" s="413"/>
      <c r="IEQ44" s="577"/>
      <c r="IER44" s="578"/>
      <c r="IES44" s="576"/>
      <c r="IET44" s="413"/>
      <c r="IEU44" s="577"/>
      <c r="IEV44" s="578"/>
      <c r="IEW44" s="576"/>
      <c r="IEX44" s="413"/>
      <c r="IEY44" s="577"/>
      <c r="IEZ44" s="578"/>
      <c r="IFA44" s="576"/>
      <c r="IFB44" s="413"/>
      <c r="IFC44" s="577"/>
      <c r="IFD44" s="578"/>
      <c r="IFE44" s="576"/>
      <c r="IFF44" s="413"/>
      <c r="IFG44" s="577"/>
      <c r="IFH44" s="578"/>
      <c r="IFI44" s="576"/>
      <c r="IFJ44" s="413"/>
      <c r="IFK44" s="577"/>
      <c r="IFL44" s="578"/>
      <c r="IFM44" s="576"/>
      <c r="IFN44" s="413"/>
      <c r="IFO44" s="577"/>
      <c r="IFP44" s="578"/>
      <c r="IFQ44" s="576"/>
      <c r="IFR44" s="413"/>
      <c r="IFS44" s="577"/>
      <c r="IFT44" s="578"/>
      <c r="IFU44" s="576"/>
      <c r="IFV44" s="413"/>
      <c r="IFW44" s="577"/>
      <c r="IFX44" s="578"/>
      <c r="IFY44" s="576"/>
      <c r="IFZ44" s="413"/>
      <c r="IGA44" s="577"/>
      <c r="IGB44" s="578"/>
      <c r="IGC44" s="576"/>
      <c r="IGD44" s="413"/>
      <c r="IGE44" s="577"/>
      <c r="IGF44" s="578"/>
      <c r="IGG44" s="576"/>
      <c r="IGH44" s="413"/>
      <c r="IGI44" s="577"/>
      <c r="IGJ44" s="578"/>
      <c r="IGK44" s="576"/>
      <c r="IGL44" s="413"/>
      <c r="IGM44" s="577"/>
      <c r="IGN44" s="578"/>
      <c r="IGO44" s="576"/>
      <c r="IGP44" s="413"/>
      <c r="IGQ44" s="577"/>
      <c r="IGR44" s="578"/>
      <c r="IGS44" s="576"/>
      <c r="IGT44" s="413"/>
      <c r="IGU44" s="577"/>
      <c r="IGV44" s="578"/>
      <c r="IGW44" s="576"/>
      <c r="IGX44" s="413"/>
      <c r="IGY44" s="577"/>
      <c r="IGZ44" s="578"/>
      <c r="IHA44" s="576"/>
      <c r="IHB44" s="413"/>
      <c r="IHC44" s="577"/>
      <c r="IHD44" s="578"/>
      <c r="IHE44" s="576"/>
      <c r="IHF44" s="413"/>
      <c r="IHG44" s="577"/>
      <c r="IHH44" s="578"/>
      <c r="IHI44" s="576"/>
      <c r="IHJ44" s="413"/>
      <c r="IHK44" s="577"/>
      <c r="IHL44" s="578"/>
      <c r="IHM44" s="576"/>
      <c r="IHN44" s="413"/>
      <c r="IHO44" s="577"/>
      <c r="IHP44" s="578"/>
      <c r="IHQ44" s="576"/>
      <c r="IHR44" s="413"/>
      <c r="IHS44" s="577"/>
      <c r="IHT44" s="578"/>
      <c r="IHU44" s="576"/>
      <c r="IHV44" s="413"/>
      <c r="IHW44" s="577"/>
      <c r="IHX44" s="578"/>
      <c r="IHY44" s="576"/>
      <c r="IHZ44" s="413"/>
      <c r="IIA44" s="577"/>
      <c r="IIB44" s="578"/>
      <c r="IIC44" s="576"/>
      <c r="IID44" s="413"/>
      <c r="IIE44" s="577"/>
      <c r="IIF44" s="578"/>
      <c r="IIG44" s="576"/>
      <c r="IIH44" s="413"/>
      <c r="III44" s="577"/>
      <c r="IIJ44" s="578"/>
      <c r="IIK44" s="576"/>
      <c r="IIL44" s="413"/>
      <c r="IIM44" s="577"/>
      <c r="IIN44" s="578"/>
      <c r="IIO44" s="576"/>
      <c r="IIP44" s="413"/>
      <c r="IIQ44" s="577"/>
      <c r="IIR44" s="578"/>
      <c r="IIS44" s="576"/>
      <c r="IIT44" s="413"/>
      <c r="IIU44" s="577"/>
      <c r="IIV44" s="578"/>
      <c r="IIW44" s="576"/>
      <c r="IIX44" s="413"/>
      <c r="IIY44" s="577"/>
      <c r="IIZ44" s="578"/>
      <c r="IJA44" s="576"/>
      <c r="IJB44" s="413"/>
      <c r="IJC44" s="577"/>
      <c r="IJD44" s="578"/>
      <c r="IJE44" s="576"/>
      <c r="IJF44" s="413"/>
      <c r="IJG44" s="577"/>
      <c r="IJH44" s="578"/>
      <c r="IJI44" s="576"/>
      <c r="IJJ44" s="413"/>
      <c r="IJK44" s="577"/>
      <c r="IJL44" s="578"/>
      <c r="IJM44" s="576"/>
      <c r="IJN44" s="413"/>
      <c r="IJO44" s="577"/>
      <c r="IJP44" s="578"/>
      <c r="IJQ44" s="576"/>
      <c r="IJR44" s="413"/>
      <c r="IJS44" s="577"/>
      <c r="IJT44" s="578"/>
      <c r="IJU44" s="576"/>
      <c r="IJV44" s="413"/>
      <c r="IJW44" s="577"/>
      <c r="IJX44" s="578"/>
      <c r="IJY44" s="576"/>
      <c r="IJZ44" s="413"/>
      <c r="IKA44" s="577"/>
      <c r="IKB44" s="578"/>
      <c r="IKC44" s="576"/>
      <c r="IKD44" s="413"/>
      <c r="IKE44" s="577"/>
      <c r="IKF44" s="578"/>
      <c r="IKG44" s="576"/>
      <c r="IKH44" s="413"/>
      <c r="IKI44" s="577"/>
      <c r="IKJ44" s="578"/>
      <c r="IKK44" s="576"/>
      <c r="IKL44" s="413"/>
      <c r="IKM44" s="577"/>
      <c r="IKN44" s="578"/>
      <c r="IKO44" s="576"/>
      <c r="IKP44" s="413"/>
      <c r="IKQ44" s="577"/>
      <c r="IKR44" s="578"/>
      <c r="IKS44" s="576"/>
      <c r="IKT44" s="413"/>
      <c r="IKU44" s="577"/>
      <c r="IKV44" s="578"/>
      <c r="IKW44" s="576"/>
      <c r="IKX44" s="413"/>
      <c r="IKY44" s="577"/>
      <c r="IKZ44" s="578"/>
      <c r="ILA44" s="576"/>
      <c r="ILB44" s="413"/>
      <c r="ILC44" s="577"/>
      <c r="ILD44" s="578"/>
      <c r="ILE44" s="576"/>
      <c r="ILF44" s="413"/>
      <c r="ILG44" s="577"/>
      <c r="ILH44" s="578"/>
      <c r="ILI44" s="576"/>
      <c r="ILJ44" s="413"/>
      <c r="ILK44" s="577"/>
      <c r="ILL44" s="578"/>
      <c r="ILM44" s="576"/>
      <c r="ILN44" s="413"/>
      <c r="ILO44" s="577"/>
      <c r="ILP44" s="578"/>
      <c r="ILQ44" s="576"/>
      <c r="ILR44" s="413"/>
      <c r="ILS44" s="577"/>
      <c r="ILT44" s="578"/>
      <c r="ILU44" s="576"/>
      <c r="ILV44" s="413"/>
      <c r="ILW44" s="577"/>
      <c r="ILX44" s="578"/>
      <c r="ILY44" s="576"/>
      <c r="ILZ44" s="413"/>
      <c r="IMA44" s="577"/>
      <c r="IMB44" s="578"/>
      <c r="IMC44" s="576"/>
      <c r="IMD44" s="413"/>
      <c r="IME44" s="577"/>
      <c r="IMF44" s="578"/>
      <c r="IMG44" s="576"/>
      <c r="IMH44" s="413"/>
      <c r="IMI44" s="577"/>
      <c r="IMJ44" s="578"/>
      <c r="IMK44" s="576"/>
      <c r="IML44" s="413"/>
      <c r="IMM44" s="577"/>
      <c r="IMN44" s="578"/>
      <c r="IMO44" s="576"/>
      <c r="IMP44" s="413"/>
      <c r="IMQ44" s="577"/>
      <c r="IMR44" s="578"/>
      <c r="IMS44" s="576"/>
      <c r="IMT44" s="413"/>
      <c r="IMU44" s="577"/>
      <c r="IMV44" s="578"/>
      <c r="IMW44" s="576"/>
      <c r="IMX44" s="413"/>
      <c r="IMY44" s="577"/>
      <c r="IMZ44" s="578"/>
      <c r="INA44" s="576"/>
      <c r="INB44" s="413"/>
      <c r="INC44" s="577"/>
      <c r="IND44" s="578"/>
      <c r="INE44" s="576"/>
      <c r="INF44" s="413"/>
      <c r="ING44" s="577"/>
      <c r="INH44" s="578"/>
      <c r="INI44" s="576"/>
      <c r="INJ44" s="413"/>
      <c r="INK44" s="577"/>
      <c r="INL44" s="578"/>
      <c r="INM44" s="576"/>
      <c r="INN44" s="413"/>
      <c r="INO44" s="577"/>
      <c r="INP44" s="578"/>
      <c r="INQ44" s="576"/>
      <c r="INR44" s="413"/>
      <c r="INS44" s="577"/>
      <c r="INT44" s="578"/>
      <c r="INU44" s="576"/>
      <c r="INV44" s="413"/>
      <c r="INW44" s="577"/>
      <c r="INX44" s="578"/>
      <c r="INY44" s="576"/>
      <c r="INZ44" s="413"/>
      <c r="IOA44" s="577"/>
      <c r="IOB44" s="578"/>
      <c r="IOC44" s="576"/>
      <c r="IOD44" s="413"/>
      <c r="IOE44" s="577"/>
      <c r="IOF44" s="578"/>
      <c r="IOG44" s="576"/>
      <c r="IOH44" s="413"/>
      <c r="IOI44" s="577"/>
      <c r="IOJ44" s="578"/>
      <c r="IOK44" s="576"/>
      <c r="IOL44" s="413"/>
      <c r="IOM44" s="577"/>
      <c r="ION44" s="578"/>
      <c r="IOO44" s="576"/>
      <c r="IOP44" s="413"/>
      <c r="IOQ44" s="577"/>
      <c r="IOR44" s="578"/>
      <c r="IOS44" s="576"/>
      <c r="IOT44" s="413"/>
      <c r="IOU44" s="577"/>
      <c r="IOV44" s="578"/>
      <c r="IOW44" s="576"/>
      <c r="IOX44" s="413"/>
      <c r="IOY44" s="577"/>
      <c r="IOZ44" s="578"/>
      <c r="IPA44" s="576"/>
      <c r="IPB44" s="413"/>
      <c r="IPC44" s="577"/>
      <c r="IPD44" s="578"/>
      <c r="IPE44" s="576"/>
      <c r="IPF44" s="413"/>
      <c r="IPG44" s="577"/>
      <c r="IPH44" s="578"/>
      <c r="IPI44" s="576"/>
      <c r="IPJ44" s="413"/>
      <c r="IPK44" s="577"/>
      <c r="IPL44" s="578"/>
      <c r="IPM44" s="576"/>
      <c r="IPN44" s="413"/>
      <c r="IPO44" s="577"/>
      <c r="IPP44" s="578"/>
      <c r="IPQ44" s="576"/>
      <c r="IPR44" s="413"/>
      <c r="IPS44" s="577"/>
      <c r="IPT44" s="578"/>
      <c r="IPU44" s="576"/>
      <c r="IPV44" s="413"/>
      <c r="IPW44" s="577"/>
      <c r="IPX44" s="578"/>
      <c r="IPY44" s="576"/>
      <c r="IPZ44" s="413"/>
      <c r="IQA44" s="577"/>
      <c r="IQB44" s="578"/>
      <c r="IQC44" s="576"/>
      <c r="IQD44" s="413"/>
      <c r="IQE44" s="577"/>
      <c r="IQF44" s="578"/>
      <c r="IQG44" s="576"/>
      <c r="IQH44" s="413"/>
      <c r="IQI44" s="577"/>
      <c r="IQJ44" s="578"/>
      <c r="IQK44" s="576"/>
      <c r="IQL44" s="413"/>
      <c r="IQM44" s="577"/>
      <c r="IQN44" s="578"/>
      <c r="IQO44" s="576"/>
      <c r="IQP44" s="413"/>
      <c r="IQQ44" s="577"/>
      <c r="IQR44" s="578"/>
      <c r="IQS44" s="576"/>
      <c r="IQT44" s="413"/>
      <c r="IQU44" s="577"/>
      <c r="IQV44" s="578"/>
      <c r="IQW44" s="576"/>
      <c r="IQX44" s="413"/>
      <c r="IQY44" s="577"/>
      <c r="IQZ44" s="578"/>
      <c r="IRA44" s="576"/>
      <c r="IRB44" s="413"/>
      <c r="IRC44" s="577"/>
      <c r="IRD44" s="578"/>
      <c r="IRE44" s="576"/>
      <c r="IRF44" s="413"/>
      <c r="IRG44" s="577"/>
      <c r="IRH44" s="578"/>
      <c r="IRI44" s="576"/>
      <c r="IRJ44" s="413"/>
      <c r="IRK44" s="577"/>
      <c r="IRL44" s="578"/>
      <c r="IRM44" s="576"/>
      <c r="IRN44" s="413"/>
      <c r="IRO44" s="577"/>
      <c r="IRP44" s="578"/>
      <c r="IRQ44" s="576"/>
      <c r="IRR44" s="413"/>
      <c r="IRS44" s="577"/>
      <c r="IRT44" s="578"/>
      <c r="IRU44" s="576"/>
      <c r="IRV44" s="413"/>
      <c r="IRW44" s="577"/>
      <c r="IRX44" s="578"/>
      <c r="IRY44" s="576"/>
      <c r="IRZ44" s="413"/>
      <c r="ISA44" s="577"/>
      <c r="ISB44" s="578"/>
      <c r="ISC44" s="576"/>
      <c r="ISD44" s="413"/>
      <c r="ISE44" s="577"/>
      <c r="ISF44" s="578"/>
      <c r="ISG44" s="576"/>
      <c r="ISH44" s="413"/>
      <c r="ISI44" s="577"/>
      <c r="ISJ44" s="578"/>
      <c r="ISK44" s="576"/>
      <c r="ISL44" s="413"/>
      <c r="ISM44" s="577"/>
      <c r="ISN44" s="578"/>
      <c r="ISO44" s="576"/>
      <c r="ISP44" s="413"/>
      <c r="ISQ44" s="577"/>
      <c r="ISR44" s="578"/>
      <c r="ISS44" s="576"/>
      <c r="IST44" s="413"/>
      <c r="ISU44" s="577"/>
      <c r="ISV44" s="578"/>
      <c r="ISW44" s="576"/>
      <c r="ISX44" s="413"/>
      <c r="ISY44" s="577"/>
      <c r="ISZ44" s="578"/>
      <c r="ITA44" s="576"/>
      <c r="ITB44" s="413"/>
      <c r="ITC44" s="577"/>
      <c r="ITD44" s="578"/>
      <c r="ITE44" s="576"/>
      <c r="ITF44" s="413"/>
      <c r="ITG44" s="577"/>
      <c r="ITH44" s="578"/>
      <c r="ITI44" s="576"/>
      <c r="ITJ44" s="413"/>
      <c r="ITK44" s="577"/>
      <c r="ITL44" s="578"/>
      <c r="ITM44" s="576"/>
      <c r="ITN44" s="413"/>
      <c r="ITO44" s="577"/>
      <c r="ITP44" s="578"/>
      <c r="ITQ44" s="576"/>
      <c r="ITR44" s="413"/>
      <c r="ITS44" s="577"/>
      <c r="ITT44" s="578"/>
      <c r="ITU44" s="576"/>
      <c r="ITV44" s="413"/>
      <c r="ITW44" s="577"/>
      <c r="ITX44" s="578"/>
      <c r="ITY44" s="576"/>
      <c r="ITZ44" s="413"/>
      <c r="IUA44" s="577"/>
      <c r="IUB44" s="578"/>
      <c r="IUC44" s="576"/>
      <c r="IUD44" s="413"/>
      <c r="IUE44" s="577"/>
      <c r="IUF44" s="578"/>
      <c r="IUG44" s="576"/>
      <c r="IUH44" s="413"/>
      <c r="IUI44" s="577"/>
      <c r="IUJ44" s="578"/>
      <c r="IUK44" s="576"/>
      <c r="IUL44" s="413"/>
      <c r="IUM44" s="577"/>
      <c r="IUN44" s="578"/>
      <c r="IUO44" s="576"/>
      <c r="IUP44" s="413"/>
      <c r="IUQ44" s="577"/>
      <c r="IUR44" s="578"/>
      <c r="IUS44" s="576"/>
      <c r="IUT44" s="413"/>
      <c r="IUU44" s="577"/>
      <c r="IUV44" s="578"/>
      <c r="IUW44" s="576"/>
      <c r="IUX44" s="413"/>
      <c r="IUY44" s="577"/>
      <c r="IUZ44" s="578"/>
      <c r="IVA44" s="576"/>
      <c r="IVB44" s="413"/>
      <c r="IVC44" s="577"/>
      <c r="IVD44" s="578"/>
      <c r="IVE44" s="576"/>
      <c r="IVF44" s="413"/>
      <c r="IVG44" s="577"/>
      <c r="IVH44" s="578"/>
      <c r="IVI44" s="576"/>
      <c r="IVJ44" s="413"/>
      <c r="IVK44" s="577"/>
      <c r="IVL44" s="578"/>
      <c r="IVM44" s="576"/>
      <c r="IVN44" s="413"/>
      <c r="IVO44" s="577"/>
      <c r="IVP44" s="578"/>
      <c r="IVQ44" s="576"/>
      <c r="IVR44" s="413"/>
      <c r="IVS44" s="577"/>
      <c r="IVT44" s="578"/>
      <c r="IVU44" s="576"/>
      <c r="IVV44" s="413"/>
      <c r="IVW44" s="577"/>
      <c r="IVX44" s="578"/>
      <c r="IVY44" s="576"/>
      <c r="IVZ44" s="413"/>
      <c r="IWA44" s="577"/>
      <c r="IWB44" s="578"/>
      <c r="IWC44" s="576"/>
      <c r="IWD44" s="413"/>
      <c r="IWE44" s="577"/>
      <c r="IWF44" s="578"/>
      <c r="IWG44" s="576"/>
      <c r="IWH44" s="413"/>
      <c r="IWI44" s="577"/>
      <c r="IWJ44" s="578"/>
      <c r="IWK44" s="576"/>
      <c r="IWL44" s="413"/>
      <c r="IWM44" s="577"/>
      <c r="IWN44" s="578"/>
      <c r="IWO44" s="576"/>
      <c r="IWP44" s="413"/>
      <c r="IWQ44" s="577"/>
      <c r="IWR44" s="578"/>
      <c r="IWS44" s="576"/>
      <c r="IWT44" s="413"/>
      <c r="IWU44" s="577"/>
      <c r="IWV44" s="578"/>
      <c r="IWW44" s="576"/>
      <c r="IWX44" s="413"/>
      <c r="IWY44" s="577"/>
      <c r="IWZ44" s="578"/>
      <c r="IXA44" s="576"/>
      <c r="IXB44" s="413"/>
      <c r="IXC44" s="577"/>
      <c r="IXD44" s="578"/>
      <c r="IXE44" s="576"/>
      <c r="IXF44" s="413"/>
      <c r="IXG44" s="577"/>
      <c r="IXH44" s="578"/>
      <c r="IXI44" s="576"/>
      <c r="IXJ44" s="413"/>
      <c r="IXK44" s="577"/>
      <c r="IXL44" s="578"/>
      <c r="IXM44" s="576"/>
      <c r="IXN44" s="413"/>
      <c r="IXO44" s="577"/>
      <c r="IXP44" s="578"/>
      <c r="IXQ44" s="576"/>
      <c r="IXR44" s="413"/>
      <c r="IXS44" s="577"/>
      <c r="IXT44" s="578"/>
      <c r="IXU44" s="576"/>
      <c r="IXV44" s="413"/>
      <c r="IXW44" s="577"/>
      <c r="IXX44" s="578"/>
      <c r="IXY44" s="576"/>
      <c r="IXZ44" s="413"/>
      <c r="IYA44" s="577"/>
      <c r="IYB44" s="578"/>
      <c r="IYC44" s="576"/>
      <c r="IYD44" s="413"/>
      <c r="IYE44" s="577"/>
      <c r="IYF44" s="578"/>
      <c r="IYG44" s="576"/>
      <c r="IYH44" s="413"/>
      <c r="IYI44" s="577"/>
      <c r="IYJ44" s="578"/>
      <c r="IYK44" s="576"/>
      <c r="IYL44" s="413"/>
      <c r="IYM44" s="577"/>
      <c r="IYN44" s="578"/>
      <c r="IYO44" s="576"/>
      <c r="IYP44" s="413"/>
      <c r="IYQ44" s="577"/>
      <c r="IYR44" s="578"/>
      <c r="IYS44" s="576"/>
      <c r="IYT44" s="413"/>
      <c r="IYU44" s="577"/>
      <c r="IYV44" s="578"/>
      <c r="IYW44" s="576"/>
      <c r="IYX44" s="413"/>
      <c r="IYY44" s="577"/>
      <c r="IYZ44" s="578"/>
      <c r="IZA44" s="576"/>
      <c r="IZB44" s="413"/>
      <c r="IZC44" s="577"/>
      <c r="IZD44" s="578"/>
      <c r="IZE44" s="576"/>
      <c r="IZF44" s="413"/>
      <c r="IZG44" s="577"/>
      <c r="IZH44" s="578"/>
      <c r="IZI44" s="576"/>
      <c r="IZJ44" s="413"/>
      <c r="IZK44" s="577"/>
      <c r="IZL44" s="578"/>
      <c r="IZM44" s="576"/>
      <c r="IZN44" s="413"/>
      <c r="IZO44" s="577"/>
      <c r="IZP44" s="578"/>
      <c r="IZQ44" s="576"/>
      <c r="IZR44" s="413"/>
      <c r="IZS44" s="577"/>
      <c r="IZT44" s="578"/>
      <c r="IZU44" s="576"/>
      <c r="IZV44" s="413"/>
      <c r="IZW44" s="577"/>
      <c r="IZX44" s="578"/>
      <c r="IZY44" s="576"/>
      <c r="IZZ44" s="413"/>
      <c r="JAA44" s="577"/>
      <c r="JAB44" s="578"/>
      <c r="JAC44" s="576"/>
      <c r="JAD44" s="413"/>
      <c r="JAE44" s="577"/>
      <c r="JAF44" s="578"/>
      <c r="JAG44" s="576"/>
      <c r="JAH44" s="413"/>
      <c r="JAI44" s="577"/>
      <c r="JAJ44" s="578"/>
      <c r="JAK44" s="576"/>
      <c r="JAL44" s="413"/>
      <c r="JAM44" s="577"/>
      <c r="JAN44" s="578"/>
      <c r="JAO44" s="576"/>
      <c r="JAP44" s="413"/>
      <c r="JAQ44" s="577"/>
      <c r="JAR44" s="578"/>
      <c r="JAS44" s="576"/>
      <c r="JAT44" s="413"/>
      <c r="JAU44" s="577"/>
      <c r="JAV44" s="578"/>
      <c r="JAW44" s="576"/>
      <c r="JAX44" s="413"/>
      <c r="JAY44" s="577"/>
      <c r="JAZ44" s="578"/>
      <c r="JBA44" s="576"/>
      <c r="JBB44" s="413"/>
      <c r="JBC44" s="577"/>
      <c r="JBD44" s="578"/>
      <c r="JBE44" s="576"/>
      <c r="JBF44" s="413"/>
      <c r="JBG44" s="577"/>
      <c r="JBH44" s="578"/>
      <c r="JBI44" s="576"/>
      <c r="JBJ44" s="413"/>
      <c r="JBK44" s="577"/>
      <c r="JBL44" s="578"/>
      <c r="JBM44" s="576"/>
      <c r="JBN44" s="413"/>
      <c r="JBO44" s="577"/>
      <c r="JBP44" s="578"/>
      <c r="JBQ44" s="576"/>
      <c r="JBR44" s="413"/>
      <c r="JBS44" s="577"/>
      <c r="JBT44" s="578"/>
      <c r="JBU44" s="576"/>
      <c r="JBV44" s="413"/>
      <c r="JBW44" s="577"/>
      <c r="JBX44" s="578"/>
      <c r="JBY44" s="576"/>
      <c r="JBZ44" s="413"/>
      <c r="JCA44" s="577"/>
      <c r="JCB44" s="578"/>
      <c r="JCC44" s="576"/>
      <c r="JCD44" s="413"/>
      <c r="JCE44" s="577"/>
      <c r="JCF44" s="578"/>
      <c r="JCG44" s="576"/>
      <c r="JCH44" s="413"/>
      <c r="JCI44" s="577"/>
      <c r="JCJ44" s="578"/>
      <c r="JCK44" s="576"/>
      <c r="JCL44" s="413"/>
      <c r="JCM44" s="577"/>
      <c r="JCN44" s="578"/>
      <c r="JCO44" s="576"/>
      <c r="JCP44" s="413"/>
      <c r="JCQ44" s="577"/>
      <c r="JCR44" s="578"/>
      <c r="JCS44" s="576"/>
      <c r="JCT44" s="413"/>
      <c r="JCU44" s="577"/>
      <c r="JCV44" s="578"/>
      <c r="JCW44" s="576"/>
      <c r="JCX44" s="413"/>
      <c r="JCY44" s="577"/>
      <c r="JCZ44" s="578"/>
      <c r="JDA44" s="576"/>
      <c r="JDB44" s="413"/>
      <c r="JDC44" s="577"/>
      <c r="JDD44" s="578"/>
      <c r="JDE44" s="576"/>
      <c r="JDF44" s="413"/>
      <c r="JDG44" s="577"/>
      <c r="JDH44" s="578"/>
      <c r="JDI44" s="576"/>
      <c r="JDJ44" s="413"/>
      <c r="JDK44" s="577"/>
      <c r="JDL44" s="578"/>
      <c r="JDM44" s="576"/>
      <c r="JDN44" s="413"/>
      <c r="JDO44" s="577"/>
      <c r="JDP44" s="578"/>
      <c r="JDQ44" s="576"/>
      <c r="JDR44" s="413"/>
      <c r="JDS44" s="577"/>
      <c r="JDT44" s="578"/>
      <c r="JDU44" s="576"/>
      <c r="JDV44" s="413"/>
      <c r="JDW44" s="577"/>
      <c r="JDX44" s="578"/>
      <c r="JDY44" s="576"/>
      <c r="JDZ44" s="413"/>
      <c r="JEA44" s="577"/>
      <c r="JEB44" s="578"/>
      <c r="JEC44" s="576"/>
      <c r="JED44" s="413"/>
      <c r="JEE44" s="577"/>
      <c r="JEF44" s="578"/>
      <c r="JEG44" s="576"/>
      <c r="JEH44" s="413"/>
      <c r="JEI44" s="577"/>
      <c r="JEJ44" s="578"/>
      <c r="JEK44" s="576"/>
      <c r="JEL44" s="413"/>
      <c r="JEM44" s="577"/>
      <c r="JEN44" s="578"/>
      <c r="JEO44" s="576"/>
      <c r="JEP44" s="413"/>
      <c r="JEQ44" s="577"/>
      <c r="JER44" s="578"/>
      <c r="JES44" s="576"/>
      <c r="JET44" s="413"/>
      <c r="JEU44" s="577"/>
      <c r="JEV44" s="578"/>
      <c r="JEW44" s="576"/>
      <c r="JEX44" s="413"/>
      <c r="JEY44" s="577"/>
      <c r="JEZ44" s="578"/>
      <c r="JFA44" s="576"/>
      <c r="JFB44" s="413"/>
      <c r="JFC44" s="577"/>
      <c r="JFD44" s="578"/>
      <c r="JFE44" s="576"/>
      <c r="JFF44" s="413"/>
      <c r="JFG44" s="577"/>
      <c r="JFH44" s="578"/>
      <c r="JFI44" s="576"/>
      <c r="JFJ44" s="413"/>
      <c r="JFK44" s="577"/>
      <c r="JFL44" s="578"/>
      <c r="JFM44" s="576"/>
      <c r="JFN44" s="413"/>
      <c r="JFO44" s="577"/>
      <c r="JFP44" s="578"/>
      <c r="JFQ44" s="576"/>
      <c r="JFR44" s="413"/>
      <c r="JFS44" s="577"/>
      <c r="JFT44" s="578"/>
      <c r="JFU44" s="576"/>
      <c r="JFV44" s="413"/>
      <c r="JFW44" s="577"/>
      <c r="JFX44" s="578"/>
      <c r="JFY44" s="576"/>
      <c r="JFZ44" s="413"/>
      <c r="JGA44" s="577"/>
      <c r="JGB44" s="578"/>
      <c r="JGC44" s="576"/>
      <c r="JGD44" s="413"/>
      <c r="JGE44" s="577"/>
      <c r="JGF44" s="578"/>
      <c r="JGG44" s="576"/>
      <c r="JGH44" s="413"/>
      <c r="JGI44" s="577"/>
      <c r="JGJ44" s="578"/>
      <c r="JGK44" s="576"/>
      <c r="JGL44" s="413"/>
      <c r="JGM44" s="577"/>
      <c r="JGN44" s="578"/>
      <c r="JGO44" s="576"/>
      <c r="JGP44" s="413"/>
      <c r="JGQ44" s="577"/>
      <c r="JGR44" s="578"/>
      <c r="JGS44" s="576"/>
      <c r="JGT44" s="413"/>
      <c r="JGU44" s="577"/>
      <c r="JGV44" s="578"/>
      <c r="JGW44" s="576"/>
      <c r="JGX44" s="413"/>
      <c r="JGY44" s="577"/>
      <c r="JGZ44" s="578"/>
      <c r="JHA44" s="576"/>
      <c r="JHB44" s="413"/>
      <c r="JHC44" s="577"/>
      <c r="JHD44" s="578"/>
      <c r="JHE44" s="576"/>
      <c r="JHF44" s="413"/>
      <c r="JHG44" s="577"/>
      <c r="JHH44" s="578"/>
      <c r="JHI44" s="576"/>
      <c r="JHJ44" s="413"/>
      <c r="JHK44" s="577"/>
      <c r="JHL44" s="578"/>
      <c r="JHM44" s="576"/>
      <c r="JHN44" s="413"/>
      <c r="JHO44" s="577"/>
      <c r="JHP44" s="578"/>
      <c r="JHQ44" s="576"/>
      <c r="JHR44" s="413"/>
      <c r="JHS44" s="577"/>
      <c r="JHT44" s="578"/>
      <c r="JHU44" s="576"/>
      <c r="JHV44" s="413"/>
      <c r="JHW44" s="577"/>
      <c r="JHX44" s="578"/>
      <c r="JHY44" s="576"/>
      <c r="JHZ44" s="413"/>
      <c r="JIA44" s="577"/>
      <c r="JIB44" s="578"/>
      <c r="JIC44" s="576"/>
      <c r="JID44" s="413"/>
      <c r="JIE44" s="577"/>
      <c r="JIF44" s="578"/>
      <c r="JIG44" s="576"/>
      <c r="JIH44" s="413"/>
      <c r="JII44" s="577"/>
      <c r="JIJ44" s="578"/>
      <c r="JIK44" s="576"/>
      <c r="JIL44" s="413"/>
      <c r="JIM44" s="577"/>
      <c r="JIN44" s="578"/>
      <c r="JIO44" s="576"/>
      <c r="JIP44" s="413"/>
      <c r="JIQ44" s="577"/>
      <c r="JIR44" s="578"/>
      <c r="JIS44" s="576"/>
      <c r="JIT44" s="413"/>
      <c r="JIU44" s="577"/>
      <c r="JIV44" s="578"/>
      <c r="JIW44" s="576"/>
      <c r="JIX44" s="413"/>
      <c r="JIY44" s="577"/>
      <c r="JIZ44" s="578"/>
      <c r="JJA44" s="576"/>
      <c r="JJB44" s="413"/>
      <c r="JJC44" s="577"/>
      <c r="JJD44" s="578"/>
      <c r="JJE44" s="576"/>
      <c r="JJF44" s="413"/>
      <c r="JJG44" s="577"/>
      <c r="JJH44" s="578"/>
      <c r="JJI44" s="576"/>
      <c r="JJJ44" s="413"/>
      <c r="JJK44" s="577"/>
      <c r="JJL44" s="578"/>
      <c r="JJM44" s="576"/>
      <c r="JJN44" s="413"/>
      <c r="JJO44" s="577"/>
      <c r="JJP44" s="578"/>
      <c r="JJQ44" s="576"/>
      <c r="JJR44" s="413"/>
      <c r="JJS44" s="577"/>
      <c r="JJT44" s="578"/>
      <c r="JJU44" s="576"/>
      <c r="JJV44" s="413"/>
      <c r="JJW44" s="577"/>
      <c r="JJX44" s="578"/>
      <c r="JJY44" s="576"/>
      <c r="JJZ44" s="413"/>
      <c r="JKA44" s="577"/>
      <c r="JKB44" s="578"/>
      <c r="JKC44" s="576"/>
      <c r="JKD44" s="413"/>
      <c r="JKE44" s="577"/>
      <c r="JKF44" s="578"/>
      <c r="JKG44" s="576"/>
      <c r="JKH44" s="413"/>
      <c r="JKI44" s="577"/>
      <c r="JKJ44" s="578"/>
      <c r="JKK44" s="576"/>
      <c r="JKL44" s="413"/>
      <c r="JKM44" s="577"/>
      <c r="JKN44" s="578"/>
      <c r="JKO44" s="576"/>
      <c r="JKP44" s="413"/>
      <c r="JKQ44" s="577"/>
      <c r="JKR44" s="578"/>
      <c r="JKS44" s="576"/>
      <c r="JKT44" s="413"/>
      <c r="JKU44" s="577"/>
      <c r="JKV44" s="578"/>
      <c r="JKW44" s="576"/>
      <c r="JKX44" s="413"/>
      <c r="JKY44" s="577"/>
      <c r="JKZ44" s="578"/>
      <c r="JLA44" s="576"/>
      <c r="JLB44" s="413"/>
      <c r="JLC44" s="577"/>
      <c r="JLD44" s="578"/>
      <c r="JLE44" s="576"/>
      <c r="JLF44" s="413"/>
      <c r="JLG44" s="577"/>
      <c r="JLH44" s="578"/>
      <c r="JLI44" s="576"/>
      <c r="JLJ44" s="413"/>
      <c r="JLK44" s="577"/>
      <c r="JLL44" s="578"/>
      <c r="JLM44" s="576"/>
      <c r="JLN44" s="413"/>
      <c r="JLO44" s="577"/>
      <c r="JLP44" s="578"/>
      <c r="JLQ44" s="576"/>
      <c r="JLR44" s="413"/>
      <c r="JLS44" s="577"/>
      <c r="JLT44" s="578"/>
      <c r="JLU44" s="576"/>
      <c r="JLV44" s="413"/>
      <c r="JLW44" s="577"/>
      <c r="JLX44" s="578"/>
      <c r="JLY44" s="576"/>
      <c r="JLZ44" s="413"/>
      <c r="JMA44" s="577"/>
      <c r="JMB44" s="578"/>
      <c r="JMC44" s="576"/>
      <c r="JMD44" s="413"/>
      <c r="JME44" s="577"/>
      <c r="JMF44" s="578"/>
      <c r="JMG44" s="576"/>
      <c r="JMH44" s="413"/>
      <c r="JMI44" s="577"/>
      <c r="JMJ44" s="578"/>
      <c r="JMK44" s="576"/>
      <c r="JML44" s="413"/>
      <c r="JMM44" s="577"/>
      <c r="JMN44" s="578"/>
      <c r="JMO44" s="576"/>
      <c r="JMP44" s="413"/>
      <c r="JMQ44" s="577"/>
      <c r="JMR44" s="578"/>
      <c r="JMS44" s="576"/>
      <c r="JMT44" s="413"/>
      <c r="JMU44" s="577"/>
      <c r="JMV44" s="578"/>
      <c r="JMW44" s="576"/>
      <c r="JMX44" s="413"/>
      <c r="JMY44" s="577"/>
      <c r="JMZ44" s="578"/>
      <c r="JNA44" s="576"/>
      <c r="JNB44" s="413"/>
      <c r="JNC44" s="577"/>
      <c r="JND44" s="578"/>
      <c r="JNE44" s="576"/>
      <c r="JNF44" s="413"/>
      <c r="JNG44" s="577"/>
      <c r="JNH44" s="578"/>
      <c r="JNI44" s="576"/>
      <c r="JNJ44" s="413"/>
      <c r="JNK44" s="577"/>
      <c r="JNL44" s="578"/>
      <c r="JNM44" s="576"/>
      <c r="JNN44" s="413"/>
      <c r="JNO44" s="577"/>
      <c r="JNP44" s="578"/>
      <c r="JNQ44" s="576"/>
      <c r="JNR44" s="413"/>
      <c r="JNS44" s="577"/>
      <c r="JNT44" s="578"/>
      <c r="JNU44" s="576"/>
      <c r="JNV44" s="413"/>
      <c r="JNW44" s="577"/>
      <c r="JNX44" s="578"/>
      <c r="JNY44" s="576"/>
      <c r="JNZ44" s="413"/>
      <c r="JOA44" s="577"/>
      <c r="JOB44" s="578"/>
      <c r="JOC44" s="576"/>
      <c r="JOD44" s="413"/>
      <c r="JOE44" s="577"/>
      <c r="JOF44" s="578"/>
      <c r="JOG44" s="576"/>
      <c r="JOH44" s="413"/>
      <c r="JOI44" s="577"/>
      <c r="JOJ44" s="578"/>
      <c r="JOK44" s="576"/>
      <c r="JOL44" s="413"/>
      <c r="JOM44" s="577"/>
      <c r="JON44" s="578"/>
      <c r="JOO44" s="576"/>
      <c r="JOP44" s="413"/>
      <c r="JOQ44" s="577"/>
      <c r="JOR44" s="578"/>
      <c r="JOS44" s="576"/>
      <c r="JOT44" s="413"/>
      <c r="JOU44" s="577"/>
      <c r="JOV44" s="578"/>
      <c r="JOW44" s="576"/>
      <c r="JOX44" s="413"/>
      <c r="JOY44" s="577"/>
      <c r="JOZ44" s="578"/>
      <c r="JPA44" s="576"/>
      <c r="JPB44" s="413"/>
      <c r="JPC44" s="577"/>
      <c r="JPD44" s="578"/>
      <c r="JPE44" s="576"/>
      <c r="JPF44" s="413"/>
      <c r="JPG44" s="577"/>
      <c r="JPH44" s="578"/>
      <c r="JPI44" s="576"/>
      <c r="JPJ44" s="413"/>
      <c r="JPK44" s="577"/>
      <c r="JPL44" s="578"/>
      <c r="JPM44" s="576"/>
      <c r="JPN44" s="413"/>
      <c r="JPO44" s="577"/>
      <c r="JPP44" s="578"/>
      <c r="JPQ44" s="576"/>
      <c r="JPR44" s="413"/>
      <c r="JPS44" s="577"/>
      <c r="JPT44" s="578"/>
      <c r="JPU44" s="576"/>
      <c r="JPV44" s="413"/>
      <c r="JPW44" s="577"/>
      <c r="JPX44" s="578"/>
      <c r="JPY44" s="576"/>
      <c r="JPZ44" s="413"/>
      <c r="JQA44" s="577"/>
      <c r="JQB44" s="578"/>
      <c r="JQC44" s="576"/>
      <c r="JQD44" s="413"/>
      <c r="JQE44" s="577"/>
      <c r="JQF44" s="578"/>
      <c r="JQG44" s="576"/>
      <c r="JQH44" s="413"/>
      <c r="JQI44" s="577"/>
      <c r="JQJ44" s="578"/>
      <c r="JQK44" s="576"/>
      <c r="JQL44" s="413"/>
      <c r="JQM44" s="577"/>
      <c r="JQN44" s="578"/>
      <c r="JQO44" s="576"/>
      <c r="JQP44" s="413"/>
      <c r="JQQ44" s="577"/>
      <c r="JQR44" s="578"/>
      <c r="JQS44" s="576"/>
      <c r="JQT44" s="413"/>
      <c r="JQU44" s="577"/>
      <c r="JQV44" s="578"/>
      <c r="JQW44" s="576"/>
      <c r="JQX44" s="413"/>
      <c r="JQY44" s="577"/>
      <c r="JQZ44" s="578"/>
      <c r="JRA44" s="576"/>
      <c r="JRB44" s="413"/>
      <c r="JRC44" s="577"/>
      <c r="JRD44" s="578"/>
      <c r="JRE44" s="576"/>
      <c r="JRF44" s="413"/>
      <c r="JRG44" s="577"/>
      <c r="JRH44" s="578"/>
      <c r="JRI44" s="576"/>
      <c r="JRJ44" s="413"/>
      <c r="JRK44" s="577"/>
      <c r="JRL44" s="578"/>
      <c r="JRM44" s="576"/>
      <c r="JRN44" s="413"/>
      <c r="JRO44" s="577"/>
      <c r="JRP44" s="578"/>
      <c r="JRQ44" s="576"/>
      <c r="JRR44" s="413"/>
      <c r="JRS44" s="577"/>
      <c r="JRT44" s="578"/>
      <c r="JRU44" s="576"/>
      <c r="JRV44" s="413"/>
      <c r="JRW44" s="577"/>
      <c r="JRX44" s="578"/>
      <c r="JRY44" s="576"/>
      <c r="JRZ44" s="413"/>
      <c r="JSA44" s="577"/>
      <c r="JSB44" s="578"/>
      <c r="JSC44" s="576"/>
      <c r="JSD44" s="413"/>
      <c r="JSE44" s="577"/>
      <c r="JSF44" s="578"/>
      <c r="JSG44" s="576"/>
      <c r="JSH44" s="413"/>
      <c r="JSI44" s="577"/>
      <c r="JSJ44" s="578"/>
      <c r="JSK44" s="576"/>
      <c r="JSL44" s="413"/>
      <c r="JSM44" s="577"/>
      <c r="JSN44" s="578"/>
      <c r="JSO44" s="576"/>
      <c r="JSP44" s="413"/>
      <c r="JSQ44" s="577"/>
      <c r="JSR44" s="578"/>
      <c r="JSS44" s="576"/>
      <c r="JST44" s="413"/>
      <c r="JSU44" s="577"/>
      <c r="JSV44" s="578"/>
      <c r="JSW44" s="576"/>
      <c r="JSX44" s="413"/>
      <c r="JSY44" s="577"/>
      <c r="JSZ44" s="578"/>
      <c r="JTA44" s="576"/>
      <c r="JTB44" s="413"/>
      <c r="JTC44" s="577"/>
      <c r="JTD44" s="578"/>
      <c r="JTE44" s="576"/>
      <c r="JTF44" s="413"/>
      <c r="JTG44" s="577"/>
      <c r="JTH44" s="578"/>
      <c r="JTI44" s="576"/>
      <c r="JTJ44" s="413"/>
      <c r="JTK44" s="577"/>
      <c r="JTL44" s="578"/>
      <c r="JTM44" s="576"/>
      <c r="JTN44" s="413"/>
      <c r="JTO44" s="577"/>
      <c r="JTP44" s="578"/>
      <c r="JTQ44" s="576"/>
      <c r="JTR44" s="413"/>
      <c r="JTS44" s="577"/>
      <c r="JTT44" s="578"/>
      <c r="JTU44" s="576"/>
      <c r="JTV44" s="413"/>
      <c r="JTW44" s="577"/>
      <c r="JTX44" s="578"/>
      <c r="JTY44" s="576"/>
      <c r="JTZ44" s="413"/>
      <c r="JUA44" s="577"/>
      <c r="JUB44" s="578"/>
      <c r="JUC44" s="576"/>
      <c r="JUD44" s="413"/>
      <c r="JUE44" s="577"/>
      <c r="JUF44" s="578"/>
      <c r="JUG44" s="576"/>
      <c r="JUH44" s="413"/>
      <c r="JUI44" s="577"/>
      <c r="JUJ44" s="578"/>
      <c r="JUK44" s="576"/>
      <c r="JUL44" s="413"/>
      <c r="JUM44" s="577"/>
      <c r="JUN44" s="578"/>
      <c r="JUO44" s="576"/>
      <c r="JUP44" s="413"/>
      <c r="JUQ44" s="577"/>
      <c r="JUR44" s="578"/>
      <c r="JUS44" s="576"/>
      <c r="JUT44" s="413"/>
      <c r="JUU44" s="577"/>
      <c r="JUV44" s="578"/>
      <c r="JUW44" s="576"/>
      <c r="JUX44" s="413"/>
      <c r="JUY44" s="577"/>
      <c r="JUZ44" s="578"/>
      <c r="JVA44" s="576"/>
      <c r="JVB44" s="413"/>
      <c r="JVC44" s="577"/>
      <c r="JVD44" s="578"/>
      <c r="JVE44" s="576"/>
      <c r="JVF44" s="413"/>
      <c r="JVG44" s="577"/>
      <c r="JVH44" s="578"/>
      <c r="JVI44" s="576"/>
      <c r="JVJ44" s="413"/>
      <c r="JVK44" s="577"/>
      <c r="JVL44" s="578"/>
      <c r="JVM44" s="576"/>
      <c r="JVN44" s="413"/>
      <c r="JVO44" s="577"/>
      <c r="JVP44" s="578"/>
      <c r="JVQ44" s="576"/>
      <c r="JVR44" s="413"/>
      <c r="JVS44" s="577"/>
      <c r="JVT44" s="578"/>
      <c r="JVU44" s="576"/>
      <c r="JVV44" s="413"/>
      <c r="JVW44" s="577"/>
      <c r="JVX44" s="578"/>
      <c r="JVY44" s="576"/>
      <c r="JVZ44" s="413"/>
      <c r="JWA44" s="577"/>
      <c r="JWB44" s="578"/>
      <c r="JWC44" s="576"/>
      <c r="JWD44" s="413"/>
      <c r="JWE44" s="577"/>
      <c r="JWF44" s="578"/>
      <c r="JWG44" s="576"/>
      <c r="JWH44" s="413"/>
      <c r="JWI44" s="577"/>
      <c r="JWJ44" s="578"/>
      <c r="JWK44" s="576"/>
      <c r="JWL44" s="413"/>
      <c r="JWM44" s="577"/>
      <c r="JWN44" s="578"/>
      <c r="JWO44" s="576"/>
      <c r="JWP44" s="413"/>
      <c r="JWQ44" s="577"/>
      <c r="JWR44" s="578"/>
      <c r="JWS44" s="576"/>
      <c r="JWT44" s="413"/>
      <c r="JWU44" s="577"/>
      <c r="JWV44" s="578"/>
      <c r="JWW44" s="576"/>
      <c r="JWX44" s="413"/>
      <c r="JWY44" s="577"/>
      <c r="JWZ44" s="578"/>
      <c r="JXA44" s="576"/>
      <c r="JXB44" s="413"/>
      <c r="JXC44" s="577"/>
      <c r="JXD44" s="578"/>
      <c r="JXE44" s="576"/>
      <c r="JXF44" s="413"/>
      <c r="JXG44" s="577"/>
      <c r="JXH44" s="578"/>
      <c r="JXI44" s="576"/>
      <c r="JXJ44" s="413"/>
      <c r="JXK44" s="577"/>
      <c r="JXL44" s="578"/>
      <c r="JXM44" s="576"/>
      <c r="JXN44" s="413"/>
      <c r="JXO44" s="577"/>
      <c r="JXP44" s="578"/>
      <c r="JXQ44" s="576"/>
      <c r="JXR44" s="413"/>
      <c r="JXS44" s="577"/>
      <c r="JXT44" s="578"/>
      <c r="JXU44" s="576"/>
      <c r="JXV44" s="413"/>
      <c r="JXW44" s="577"/>
      <c r="JXX44" s="578"/>
      <c r="JXY44" s="576"/>
      <c r="JXZ44" s="413"/>
      <c r="JYA44" s="577"/>
      <c r="JYB44" s="578"/>
      <c r="JYC44" s="576"/>
      <c r="JYD44" s="413"/>
      <c r="JYE44" s="577"/>
      <c r="JYF44" s="578"/>
      <c r="JYG44" s="576"/>
      <c r="JYH44" s="413"/>
      <c r="JYI44" s="577"/>
      <c r="JYJ44" s="578"/>
      <c r="JYK44" s="576"/>
      <c r="JYL44" s="413"/>
      <c r="JYM44" s="577"/>
      <c r="JYN44" s="578"/>
      <c r="JYO44" s="576"/>
      <c r="JYP44" s="413"/>
      <c r="JYQ44" s="577"/>
      <c r="JYR44" s="578"/>
      <c r="JYS44" s="576"/>
      <c r="JYT44" s="413"/>
      <c r="JYU44" s="577"/>
      <c r="JYV44" s="578"/>
      <c r="JYW44" s="576"/>
      <c r="JYX44" s="413"/>
      <c r="JYY44" s="577"/>
      <c r="JYZ44" s="578"/>
      <c r="JZA44" s="576"/>
      <c r="JZB44" s="413"/>
      <c r="JZC44" s="577"/>
      <c r="JZD44" s="578"/>
      <c r="JZE44" s="576"/>
      <c r="JZF44" s="413"/>
      <c r="JZG44" s="577"/>
      <c r="JZH44" s="578"/>
      <c r="JZI44" s="576"/>
      <c r="JZJ44" s="413"/>
      <c r="JZK44" s="577"/>
      <c r="JZL44" s="578"/>
      <c r="JZM44" s="576"/>
      <c r="JZN44" s="413"/>
      <c r="JZO44" s="577"/>
      <c r="JZP44" s="578"/>
      <c r="JZQ44" s="576"/>
      <c r="JZR44" s="413"/>
      <c r="JZS44" s="577"/>
      <c r="JZT44" s="578"/>
      <c r="JZU44" s="576"/>
      <c r="JZV44" s="413"/>
      <c r="JZW44" s="577"/>
      <c r="JZX44" s="578"/>
      <c r="JZY44" s="576"/>
      <c r="JZZ44" s="413"/>
      <c r="KAA44" s="577"/>
      <c r="KAB44" s="578"/>
      <c r="KAC44" s="576"/>
      <c r="KAD44" s="413"/>
      <c r="KAE44" s="577"/>
      <c r="KAF44" s="578"/>
      <c r="KAG44" s="576"/>
      <c r="KAH44" s="413"/>
      <c r="KAI44" s="577"/>
      <c r="KAJ44" s="578"/>
      <c r="KAK44" s="576"/>
      <c r="KAL44" s="413"/>
      <c r="KAM44" s="577"/>
      <c r="KAN44" s="578"/>
      <c r="KAO44" s="576"/>
      <c r="KAP44" s="413"/>
      <c r="KAQ44" s="577"/>
      <c r="KAR44" s="578"/>
      <c r="KAS44" s="576"/>
      <c r="KAT44" s="413"/>
      <c r="KAU44" s="577"/>
      <c r="KAV44" s="578"/>
      <c r="KAW44" s="576"/>
      <c r="KAX44" s="413"/>
      <c r="KAY44" s="577"/>
      <c r="KAZ44" s="578"/>
      <c r="KBA44" s="576"/>
      <c r="KBB44" s="413"/>
      <c r="KBC44" s="577"/>
      <c r="KBD44" s="578"/>
      <c r="KBE44" s="576"/>
      <c r="KBF44" s="413"/>
      <c r="KBG44" s="577"/>
      <c r="KBH44" s="578"/>
      <c r="KBI44" s="576"/>
      <c r="KBJ44" s="413"/>
      <c r="KBK44" s="577"/>
      <c r="KBL44" s="578"/>
      <c r="KBM44" s="576"/>
      <c r="KBN44" s="413"/>
      <c r="KBO44" s="577"/>
      <c r="KBP44" s="578"/>
      <c r="KBQ44" s="576"/>
      <c r="KBR44" s="413"/>
      <c r="KBS44" s="577"/>
      <c r="KBT44" s="578"/>
      <c r="KBU44" s="576"/>
      <c r="KBV44" s="413"/>
      <c r="KBW44" s="577"/>
      <c r="KBX44" s="578"/>
      <c r="KBY44" s="576"/>
      <c r="KBZ44" s="413"/>
      <c r="KCA44" s="577"/>
      <c r="KCB44" s="578"/>
      <c r="KCC44" s="576"/>
      <c r="KCD44" s="413"/>
      <c r="KCE44" s="577"/>
      <c r="KCF44" s="578"/>
      <c r="KCG44" s="576"/>
      <c r="KCH44" s="413"/>
      <c r="KCI44" s="577"/>
      <c r="KCJ44" s="578"/>
      <c r="KCK44" s="576"/>
      <c r="KCL44" s="413"/>
      <c r="KCM44" s="577"/>
      <c r="KCN44" s="578"/>
      <c r="KCO44" s="576"/>
      <c r="KCP44" s="413"/>
      <c r="KCQ44" s="577"/>
      <c r="KCR44" s="578"/>
      <c r="KCS44" s="576"/>
      <c r="KCT44" s="413"/>
      <c r="KCU44" s="577"/>
      <c r="KCV44" s="578"/>
      <c r="KCW44" s="576"/>
      <c r="KCX44" s="413"/>
      <c r="KCY44" s="577"/>
      <c r="KCZ44" s="578"/>
      <c r="KDA44" s="576"/>
      <c r="KDB44" s="413"/>
      <c r="KDC44" s="577"/>
      <c r="KDD44" s="578"/>
      <c r="KDE44" s="576"/>
      <c r="KDF44" s="413"/>
      <c r="KDG44" s="577"/>
      <c r="KDH44" s="578"/>
      <c r="KDI44" s="576"/>
      <c r="KDJ44" s="413"/>
      <c r="KDK44" s="577"/>
      <c r="KDL44" s="578"/>
      <c r="KDM44" s="576"/>
      <c r="KDN44" s="413"/>
      <c r="KDO44" s="577"/>
      <c r="KDP44" s="578"/>
      <c r="KDQ44" s="576"/>
      <c r="KDR44" s="413"/>
      <c r="KDS44" s="577"/>
      <c r="KDT44" s="578"/>
      <c r="KDU44" s="576"/>
      <c r="KDV44" s="413"/>
      <c r="KDW44" s="577"/>
      <c r="KDX44" s="578"/>
      <c r="KDY44" s="576"/>
      <c r="KDZ44" s="413"/>
      <c r="KEA44" s="577"/>
      <c r="KEB44" s="578"/>
      <c r="KEC44" s="576"/>
      <c r="KED44" s="413"/>
      <c r="KEE44" s="577"/>
      <c r="KEF44" s="578"/>
      <c r="KEG44" s="576"/>
      <c r="KEH44" s="413"/>
      <c r="KEI44" s="577"/>
      <c r="KEJ44" s="578"/>
      <c r="KEK44" s="576"/>
      <c r="KEL44" s="413"/>
      <c r="KEM44" s="577"/>
      <c r="KEN44" s="578"/>
      <c r="KEO44" s="576"/>
      <c r="KEP44" s="413"/>
      <c r="KEQ44" s="577"/>
      <c r="KER44" s="578"/>
      <c r="KES44" s="576"/>
      <c r="KET44" s="413"/>
      <c r="KEU44" s="577"/>
      <c r="KEV44" s="578"/>
      <c r="KEW44" s="576"/>
      <c r="KEX44" s="413"/>
      <c r="KEY44" s="577"/>
      <c r="KEZ44" s="578"/>
      <c r="KFA44" s="576"/>
      <c r="KFB44" s="413"/>
      <c r="KFC44" s="577"/>
      <c r="KFD44" s="578"/>
      <c r="KFE44" s="576"/>
      <c r="KFF44" s="413"/>
      <c r="KFG44" s="577"/>
      <c r="KFH44" s="578"/>
      <c r="KFI44" s="576"/>
      <c r="KFJ44" s="413"/>
      <c r="KFK44" s="577"/>
      <c r="KFL44" s="578"/>
      <c r="KFM44" s="576"/>
      <c r="KFN44" s="413"/>
      <c r="KFO44" s="577"/>
      <c r="KFP44" s="578"/>
      <c r="KFQ44" s="576"/>
      <c r="KFR44" s="413"/>
      <c r="KFS44" s="577"/>
      <c r="KFT44" s="578"/>
      <c r="KFU44" s="576"/>
      <c r="KFV44" s="413"/>
      <c r="KFW44" s="577"/>
      <c r="KFX44" s="578"/>
      <c r="KFY44" s="576"/>
      <c r="KFZ44" s="413"/>
      <c r="KGA44" s="577"/>
      <c r="KGB44" s="578"/>
      <c r="KGC44" s="576"/>
      <c r="KGD44" s="413"/>
      <c r="KGE44" s="577"/>
      <c r="KGF44" s="578"/>
      <c r="KGG44" s="576"/>
      <c r="KGH44" s="413"/>
      <c r="KGI44" s="577"/>
      <c r="KGJ44" s="578"/>
      <c r="KGK44" s="576"/>
      <c r="KGL44" s="413"/>
      <c r="KGM44" s="577"/>
      <c r="KGN44" s="578"/>
      <c r="KGO44" s="576"/>
      <c r="KGP44" s="413"/>
      <c r="KGQ44" s="577"/>
      <c r="KGR44" s="578"/>
      <c r="KGS44" s="576"/>
      <c r="KGT44" s="413"/>
      <c r="KGU44" s="577"/>
      <c r="KGV44" s="578"/>
      <c r="KGW44" s="576"/>
      <c r="KGX44" s="413"/>
      <c r="KGY44" s="577"/>
      <c r="KGZ44" s="578"/>
      <c r="KHA44" s="576"/>
      <c r="KHB44" s="413"/>
      <c r="KHC44" s="577"/>
      <c r="KHD44" s="578"/>
      <c r="KHE44" s="576"/>
      <c r="KHF44" s="413"/>
      <c r="KHG44" s="577"/>
      <c r="KHH44" s="578"/>
      <c r="KHI44" s="576"/>
      <c r="KHJ44" s="413"/>
      <c r="KHK44" s="577"/>
      <c r="KHL44" s="578"/>
      <c r="KHM44" s="576"/>
      <c r="KHN44" s="413"/>
      <c r="KHO44" s="577"/>
      <c r="KHP44" s="578"/>
      <c r="KHQ44" s="576"/>
      <c r="KHR44" s="413"/>
      <c r="KHS44" s="577"/>
      <c r="KHT44" s="578"/>
      <c r="KHU44" s="576"/>
      <c r="KHV44" s="413"/>
      <c r="KHW44" s="577"/>
      <c r="KHX44" s="578"/>
      <c r="KHY44" s="576"/>
      <c r="KHZ44" s="413"/>
      <c r="KIA44" s="577"/>
      <c r="KIB44" s="578"/>
      <c r="KIC44" s="576"/>
      <c r="KID44" s="413"/>
      <c r="KIE44" s="577"/>
      <c r="KIF44" s="578"/>
      <c r="KIG44" s="576"/>
      <c r="KIH44" s="413"/>
      <c r="KII44" s="577"/>
      <c r="KIJ44" s="578"/>
      <c r="KIK44" s="576"/>
      <c r="KIL44" s="413"/>
      <c r="KIM44" s="577"/>
      <c r="KIN44" s="578"/>
      <c r="KIO44" s="576"/>
      <c r="KIP44" s="413"/>
      <c r="KIQ44" s="577"/>
      <c r="KIR44" s="578"/>
      <c r="KIS44" s="576"/>
      <c r="KIT44" s="413"/>
      <c r="KIU44" s="577"/>
      <c r="KIV44" s="578"/>
      <c r="KIW44" s="576"/>
      <c r="KIX44" s="413"/>
      <c r="KIY44" s="577"/>
      <c r="KIZ44" s="578"/>
      <c r="KJA44" s="576"/>
      <c r="KJB44" s="413"/>
      <c r="KJC44" s="577"/>
      <c r="KJD44" s="578"/>
      <c r="KJE44" s="576"/>
      <c r="KJF44" s="413"/>
      <c r="KJG44" s="577"/>
      <c r="KJH44" s="578"/>
      <c r="KJI44" s="576"/>
      <c r="KJJ44" s="413"/>
      <c r="KJK44" s="577"/>
      <c r="KJL44" s="578"/>
      <c r="KJM44" s="576"/>
      <c r="KJN44" s="413"/>
      <c r="KJO44" s="577"/>
      <c r="KJP44" s="578"/>
      <c r="KJQ44" s="576"/>
      <c r="KJR44" s="413"/>
      <c r="KJS44" s="577"/>
      <c r="KJT44" s="578"/>
      <c r="KJU44" s="576"/>
      <c r="KJV44" s="413"/>
      <c r="KJW44" s="577"/>
      <c r="KJX44" s="578"/>
      <c r="KJY44" s="576"/>
      <c r="KJZ44" s="413"/>
      <c r="KKA44" s="577"/>
      <c r="KKB44" s="578"/>
      <c r="KKC44" s="576"/>
      <c r="KKD44" s="413"/>
      <c r="KKE44" s="577"/>
      <c r="KKF44" s="578"/>
      <c r="KKG44" s="576"/>
      <c r="KKH44" s="413"/>
      <c r="KKI44" s="577"/>
      <c r="KKJ44" s="578"/>
      <c r="KKK44" s="576"/>
      <c r="KKL44" s="413"/>
      <c r="KKM44" s="577"/>
      <c r="KKN44" s="578"/>
      <c r="KKO44" s="576"/>
      <c r="KKP44" s="413"/>
      <c r="KKQ44" s="577"/>
      <c r="KKR44" s="578"/>
      <c r="KKS44" s="576"/>
      <c r="KKT44" s="413"/>
      <c r="KKU44" s="577"/>
      <c r="KKV44" s="578"/>
      <c r="KKW44" s="576"/>
      <c r="KKX44" s="413"/>
      <c r="KKY44" s="577"/>
      <c r="KKZ44" s="578"/>
      <c r="KLA44" s="576"/>
      <c r="KLB44" s="413"/>
      <c r="KLC44" s="577"/>
      <c r="KLD44" s="578"/>
      <c r="KLE44" s="576"/>
      <c r="KLF44" s="413"/>
      <c r="KLG44" s="577"/>
      <c r="KLH44" s="578"/>
      <c r="KLI44" s="576"/>
      <c r="KLJ44" s="413"/>
      <c r="KLK44" s="577"/>
      <c r="KLL44" s="578"/>
      <c r="KLM44" s="576"/>
      <c r="KLN44" s="413"/>
      <c r="KLO44" s="577"/>
      <c r="KLP44" s="578"/>
      <c r="KLQ44" s="576"/>
      <c r="KLR44" s="413"/>
      <c r="KLS44" s="577"/>
      <c r="KLT44" s="578"/>
      <c r="KLU44" s="576"/>
      <c r="KLV44" s="413"/>
      <c r="KLW44" s="577"/>
      <c r="KLX44" s="578"/>
      <c r="KLY44" s="576"/>
      <c r="KLZ44" s="413"/>
      <c r="KMA44" s="577"/>
      <c r="KMB44" s="578"/>
      <c r="KMC44" s="576"/>
      <c r="KMD44" s="413"/>
      <c r="KME44" s="577"/>
      <c r="KMF44" s="578"/>
      <c r="KMG44" s="576"/>
      <c r="KMH44" s="413"/>
      <c r="KMI44" s="577"/>
      <c r="KMJ44" s="578"/>
      <c r="KMK44" s="576"/>
      <c r="KML44" s="413"/>
      <c r="KMM44" s="577"/>
      <c r="KMN44" s="578"/>
      <c r="KMO44" s="576"/>
      <c r="KMP44" s="413"/>
      <c r="KMQ44" s="577"/>
      <c r="KMR44" s="578"/>
      <c r="KMS44" s="576"/>
      <c r="KMT44" s="413"/>
      <c r="KMU44" s="577"/>
      <c r="KMV44" s="578"/>
      <c r="KMW44" s="576"/>
      <c r="KMX44" s="413"/>
      <c r="KMY44" s="577"/>
      <c r="KMZ44" s="578"/>
      <c r="KNA44" s="576"/>
      <c r="KNB44" s="413"/>
      <c r="KNC44" s="577"/>
      <c r="KND44" s="578"/>
      <c r="KNE44" s="576"/>
      <c r="KNF44" s="413"/>
      <c r="KNG44" s="577"/>
      <c r="KNH44" s="578"/>
      <c r="KNI44" s="576"/>
      <c r="KNJ44" s="413"/>
      <c r="KNK44" s="577"/>
      <c r="KNL44" s="578"/>
      <c r="KNM44" s="576"/>
      <c r="KNN44" s="413"/>
      <c r="KNO44" s="577"/>
      <c r="KNP44" s="578"/>
      <c r="KNQ44" s="576"/>
      <c r="KNR44" s="413"/>
      <c r="KNS44" s="577"/>
      <c r="KNT44" s="578"/>
      <c r="KNU44" s="576"/>
      <c r="KNV44" s="413"/>
      <c r="KNW44" s="577"/>
      <c r="KNX44" s="578"/>
      <c r="KNY44" s="576"/>
      <c r="KNZ44" s="413"/>
      <c r="KOA44" s="577"/>
      <c r="KOB44" s="578"/>
      <c r="KOC44" s="576"/>
      <c r="KOD44" s="413"/>
      <c r="KOE44" s="577"/>
      <c r="KOF44" s="578"/>
      <c r="KOG44" s="576"/>
      <c r="KOH44" s="413"/>
      <c r="KOI44" s="577"/>
      <c r="KOJ44" s="578"/>
      <c r="KOK44" s="576"/>
      <c r="KOL44" s="413"/>
      <c r="KOM44" s="577"/>
      <c r="KON44" s="578"/>
      <c r="KOO44" s="576"/>
      <c r="KOP44" s="413"/>
      <c r="KOQ44" s="577"/>
      <c r="KOR44" s="578"/>
      <c r="KOS44" s="576"/>
      <c r="KOT44" s="413"/>
      <c r="KOU44" s="577"/>
      <c r="KOV44" s="578"/>
      <c r="KOW44" s="576"/>
      <c r="KOX44" s="413"/>
      <c r="KOY44" s="577"/>
      <c r="KOZ44" s="578"/>
      <c r="KPA44" s="576"/>
      <c r="KPB44" s="413"/>
      <c r="KPC44" s="577"/>
      <c r="KPD44" s="578"/>
      <c r="KPE44" s="576"/>
      <c r="KPF44" s="413"/>
      <c r="KPG44" s="577"/>
      <c r="KPH44" s="578"/>
      <c r="KPI44" s="576"/>
      <c r="KPJ44" s="413"/>
      <c r="KPK44" s="577"/>
      <c r="KPL44" s="578"/>
      <c r="KPM44" s="576"/>
      <c r="KPN44" s="413"/>
      <c r="KPO44" s="577"/>
      <c r="KPP44" s="578"/>
      <c r="KPQ44" s="576"/>
      <c r="KPR44" s="413"/>
      <c r="KPS44" s="577"/>
      <c r="KPT44" s="578"/>
      <c r="KPU44" s="576"/>
      <c r="KPV44" s="413"/>
      <c r="KPW44" s="577"/>
      <c r="KPX44" s="578"/>
      <c r="KPY44" s="576"/>
      <c r="KPZ44" s="413"/>
      <c r="KQA44" s="577"/>
      <c r="KQB44" s="578"/>
      <c r="KQC44" s="576"/>
      <c r="KQD44" s="413"/>
      <c r="KQE44" s="577"/>
      <c r="KQF44" s="578"/>
      <c r="KQG44" s="576"/>
      <c r="KQH44" s="413"/>
      <c r="KQI44" s="577"/>
      <c r="KQJ44" s="578"/>
      <c r="KQK44" s="576"/>
      <c r="KQL44" s="413"/>
      <c r="KQM44" s="577"/>
      <c r="KQN44" s="578"/>
      <c r="KQO44" s="576"/>
      <c r="KQP44" s="413"/>
      <c r="KQQ44" s="577"/>
      <c r="KQR44" s="578"/>
      <c r="KQS44" s="576"/>
      <c r="KQT44" s="413"/>
      <c r="KQU44" s="577"/>
      <c r="KQV44" s="578"/>
      <c r="KQW44" s="576"/>
      <c r="KQX44" s="413"/>
      <c r="KQY44" s="577"/>
      <c r="KQZ44" s="578"/>
      <c r="KRA44" s="576"/>
      <c r="KRB44" s="413"/>
      <c r="KRC44" s="577"/>
      <c r="KRD44" s="578"/>
      <c r="KRE44" s="576"/>
      <c r="KRF44" s="413"/>
      <c r="KRG44" s="577"/>
      <c r="KRH44" s="578"/>
      <c r="KRI44" s="576"/>
      <c r="KRJ44" s="413"/>
      <c r="KRK44" s="577"/>
      <c r="KRL44" s="578"/>
      <c r="KRM44" s="576"/>
      <c r="KRN44" s="413"/>
      <c r="KRO44" s="577"/>
      <c r="KRP44" s="578"/>
      <c r="KRQ44" s="576"/>
      <c r="KRR44" s="413"/>
      <c r="KRS44" s="577"/>
      <c r="KRT44" s="578"/>
      <c r="KRU44" s="576"/>
      <c r="KRV44" s="413"/>
      <c r="KRW44" s="577"/>
      <c r="KRX44" s="578"/>
      <c r="KRY44" s="576"/>
      <c r="KRZ44" s="413"/>
      <c r="KSA44" s="577"/>
      <c r="KSB44" s="578"/>
      <c r="KSC44" s="576"/>
      <c r="KSD44" s="413"/>
      <c r="KSE44" s="577"/>
      <c r="KSF44" s="578"/>
      <c r="KSG44" s="576"/>
      <c r="KSH44" s="413"/>
      <c r="KSI44" s="577"/>
      <c r="KSJ44" s="578"/>
      <c r="KSK44" s="576"/>
      <c r="KSL44" s="413"/>
      <c r="KSM44" s="577"/>
      <c r="KSN44" s="578"/>
      <c r="KSO44" s="576"/>
      <c r="KSP44" s="413"/>
      <c r="KSQ44" s="577"/>
      <c r="KSR44" s="578"/>
      <c r="KSS44" s="576"/>
      <c r="KST44" s="413"/>
      <c r="KSU44" s="577"/>
      <c r="KSV44" s="578"/>
      <c r="KSW44" s="576"/>
      <c r="KSX44" s="413"/>
      <c r="KSY44" s="577"/>
      <c r="KSZ44" s="578"/>
      <c r="KTA44" s="576"/>
      <c r="KTB44" s="413"/>
      <c r="KTC44" s="577"/>
      <c r="KTD44" s="578"/>
      <c r="KTE44" s="576"/>
      <c r="KTF44" s="413"/>
      <c r="KTG44" s="577"/>
      <c r="KTH44" s="578"/>
      <c r="KTI44" s="576"/>
      <c r="KTJ44" s="413"/>
      <c r="KTK44" s="577"/>
      <c r="KTL44" s="578"/>
      <c r="KTM44" s="576"/>
      <c r="KTN44" s="413"/>
      <c r="KTO44" s="577"/>
      <c r="KTP44" s="578"/>
      <c r="KTQ44" s="576"/>
      <c r="KTR44" s="413"/>
      <c r="KTS44" s="577"/>
      <c r="KTT44" s="578"/>
      <c r="KTU44" s="576"/>
      <c r="KTV44" s="413"/>
      <c r="KTW44" s="577"/>
      <c r="KTX44" s="578"/>
      <c r="KTY44" s="576"/>
      <c r="KTZ44" s="413"/>
      <c r="KUA44" s="577"/>
      <c r="KUB44" s="578"/>
      <c r="KUC44" s="576"/>
      <c r="KUD44" s="413"/>
      <c r="KUE44" s="577"/>
      <c r="KUF44" s="578"/>
      <c r="KUG44" s="576"/>
      <c r="KUH44" s="413"/>
      <c r="KUI44" s="577"/>
      <c r="KUJ44" s="578"/>
      <c r="KUK44" s="576"/>
      <c r="KUL44" s="413"/>
      <c r="KUM44" s="577"/>
      <c r="KUN44" s="578"/>
      <c r="KUO44" s="576"/>
      <c r="KUP44" s="413"/>
      <c r="KUQ44" s="577"/>
      <c r="KUR44" s="578"/>
      <c r="KUS44" s="576"/>
      <c r="KUT44" s="413"/>
      <c r="KUU44" s="577"/>
      <c r="KUV44" s="578"/>
      <c r="KUW44" s="576"/>
      <c r="KUX44" s="413"/>
      <c r="KUY44" s="577"/>
      <c r="KUZ44" s="578"/>
      <c r="KVA44" s="576"/>
      <c r="KVB44" s="413"/>
      <c r="KVC44" s="577"/>
      <c r="KVD44" s="578"/>
      <c r="KVE44" s="576"/>
      <c r="KVF44" s="413"/>
      <c r="KVG44" s="577"/>
      <c r="KVH44" s="578"/>
      <c r="KVI44" s="576"/>
      <c r="KVJ44" s="413"/>
      <c r="KVK44" s="577"/>
      <c r="KVL44" s="578"/>
      <c r="KVM44" s="576"/>
      <c r="KVN44" s="413"/>
      <c r="KVO44" s="577"/>
      <c r="KVP44" s="578"/>
      <c r="KVQ44" s="576"/>
      <c r="KVR44" s="413"/>
      <c r="KVS44" s="577"/>
      <c r="KVT44" s="578"/>
      <c r="KVU44" s="576"/>
      <c r="KVV44" s="413"/>
      <c r="KVW44" s="577"/>
      <c r="KVX44" s="578"/>
      <c r="KVY44" s="576"/>
      <c r="KVZ44" s="413"/>
      <c r="KWA44" s="577"/>
      <c r="KWB44" s="578"/>
      <c r="KWC44" s="576"/>
      <c r="KWD44" s="413"/>
      <c r="KWE44" s="577"/>
      <c r="KWF44" s="578"/>
      <c r="KWG44" s="576"/>
      <c r="KWH44" s="413"/>
      <c r="KWI44" s="577"/>
      <c r="KWJ44" s="578"/>
      <c r="KWK44" s="576"/>
      <c r="KWL44" s="413"/>
      <c r="KWM44" s="577"/>
      <c r="KWN44" s="578"/>
      <c r="KWO44" s="576"/>
      <c r="KWP44" s="413"/>
      <c r="KWQ44" s="577"/>
      <c r="KWR44" s="578"/>
      <c r="KWS44" s="576"/>
      <c r="KWT44" s="413"/>
      <c r="KWU44" s="577"/>
      <c r="KWV44" s="578"/>
      <c r="KWW44" s="576"/>
      <c r="KWX44" s="413"/>
      <c r="KWY44" s="577"/>
      <c r="KWZ44" s="578"/>
      <c r="KXA44" s="576"/>
      <c r="KXB44" s="413"/>
      <c r="KXC44" s="577"/>
      <c r="KXD44" s="578"/>
      <c r="KXE44" s="576"/>
      <c r="KXF44" s="413"/>
      <c r="KXG44" s="577"/>
      <c r="KXH44" s="578"/>
      <c r="KXI44" s="576"/>
      <c r="KXJ44" s="413"/>
      <c r="KXK44" s="577"/>
      <c r="KXL44" s="578"/>
      <c r="KXM44" s="576"/>
      <c r="KXN44" s="413"/>
      <c r="KXO44" s="577"/>
      <c r="KXP44" s="578"/>
      <c r="KXQ44" s="576"/>
      <c r="KXR44" s="413"/>
      <c r="KXS44" s="577"/>
      <c r="KXT44" s="578"/>
      <c r="KXU44" s="576"/>
      <c r="KXV44" s="413"/>
      <c r="KXW44" s="577"/>
      <c r="KXX44" s="578"/>
      <c r="KXY44" s="576"/>
      <c r="KXZ44" s="413"/>
      <c r="KYA44" s="577"/>
      <c r="KYB44" s="578"/>
      <c r="KYC44" s="576"/>
      <c r="KYD44" s="413"/>
      <c r="KYE44" s="577"/>
      <c r="KYF44" s="578"/>
      <c r="KYG44" s="576"/>
      <c r="KYH44" s="413"/>
      <c r="KYI44" s="577"/>
      <c r="KYJ44" s="578"/>
      <c r="KYK44" s="576"/>
      <c r="KYL44" s="413"/>
      <c r="KYM44" s="577"/>
      <c r="KYN44" s="578"/>
      <c r="KYO44" s="576"/>
      <c r="KYP44" s="413"/>
      <c r="KYQ44" s="577"/>
      <c r="KYR44" s="578"/>
      <c r="KYS44" s="576"/>
      <c r="KYT44" s="413"/>
      <c r="KYU44" s="577"/>
      <c r="KYV44" s="578"/>
      <c r="KYW44" s="576"/>
      <c r="KYX44" s="413"/>
      <c r="KYY44" s="577"/>
      <c r="KYZ44" s="578"/>
      <c r="KZA44" s="576"/>
      <c r="KZB44" s="413"/>
      <c r="KZC44" s="577"/>
      <c r="KZD44" s="578"/>
      <c r="KZE44" s="576"/>
      <c r="KZF44" s="413"/>
      <c r="KZG44" s="577"/>
      <c r="KZH44" s="578"/>
      <c r="KZI44" s="576"/>
      <c r="KZJ44" s="413"/>
      <c r="KZK44" s="577"/>
      <c r="KZL44" s="578"/>
      <c r="KZM44" s="576"/>
      <c r="KZN44" s="413"/>
      <c r="KZO44" s="577"/>
      <c r="KZP44" s="578"/>
      <c r="KZQ44" s="576"/>
      <c r="KZR44" s="413"/>
      <c r="KZS44" s="577"/>
      <c r="KZT44" s="578"/>
      <c r="KZU44" s="576"/>
      <c r="KZV44" s="413"/>
      <c r="KZW44" s="577"/>
      <c r="KZX44" s="578"/>
      <c r="KZY44" s="576"/>
      <c r="KZZ44" s="413"/>
      <c r="LAA44" s="577"/>
      <c r="LAB44" s="578"/>
      <c r="LAC44" s="576"/>
      <c r="LAD44" s="413"/>
      <c r="LAE44" s="577"/>
      <c r="LAF44" s="578"/>
      <c r="LAG44" s="576"/>
      <c r="LAH44" s="413"/>
      <c r="LAI44" s="577"/>
      <c r="LAJ44" s="578"/>
      <c r="LAK44" s="576"/>
      <c r="LAL44" s="413"/>
      <c r="LAM44" s="577"/>
      <c r="LAN44" s="578"/>
      <c r="LAO44" s="576"/>
      <c r="LAP44" s="413"/>
      <c r="LAQ44" s="577"/>
      <c r="LAR44" s="578"/>
      <c r="LAS44" s="576"/>
      <c r="LAT44" s="413"/>
      <c r="LAU44" s="577"/>
      <c r="LAV44" s="578"/>
      <c r="LAW44" s="576"/>
      <c r="LAX44" s="413"/>
      <c r="LAY44" s="577"/>
      <c r="LAZ44" s="578"/>
      <c r="LBA44" s="576"/>
      <c r="LBB44" s="413"/>
      <c r="LBC44" s="577"/>
      <c r="LBD44" s="578"/>
      <c r="LBE44" s="576"/>
      <c r="LBF44" s="413"/>
      <c r="LBG44" s="577"/>
      <c r="LBH44" s="578"/>
      <c r="LBI44" s="576"/>
      <c r="LBJ44" s="413"/>
      <c r="LBK44" s="577"/>
      <c r="LBL44" s="578"/>
      <c r="LBM44" s="576"/>
      <c r="LBN44" s="413"/>
      <c r="LBO44" s="577"/>
      <c r="LBP44" s="578"/>
      <c r="LBQ44" s="576"/>
      <c r="LBR44" s="413"/>
      <c r="LBS44" s="577"/>
      <c r="LBT44" s="578"/>
      <c r="LBU44" s="576"/>
      <c r="LBV44" s="413"/>
      <c r="LBW44" s="577"/>
      <c r="LBX44" s="578"/>
      <c r="LBY44" s="576"/>
      <c r="LBZ44" s="413"/>
      <c r="LCA44" s="577"/>
      <c r="LCB44" s="578"/>
      <c r="LCC44" s="576"/>
      <c r="LCD44" s="413"/>
      <c r="LCE44" s="577"/>
      <c r="LCF44" s="578"/>
      <c r="LCG44" s="576"/>
      <c r="LCH44" s="413"/>
      <c r="LCI44" s="577"/>
      <c r="LCJ44" s="578"/>
      <c r="LCK44" s="576"/>
      <c r="LCL44" s="413"/>
      <c r="LCM44" s="577"/>
      <c r="LCN44" s="578"/>
      <c r="LCO44" s="576"/>
      <c r="LCP44" s="413"/>
      <c r="LCQ44" s="577"/>
      <c r="LCR44" s="578"/>
      <c r="LCS44" s="576"/>
      <c r="LCT44" s="413"/>
      <c r="LCU44" s="577"/>
      <c r="LCV44" s="578"/>
      <c r="LCW44" s="576"/>
      <c r="LCX44" s="413"/>
      <c r="LCY44" s="577"/>
      <c r="LCZ44" s="578"/>
      <c r="LDA44" s="576"/>
      <c r="LDB44" s="413"/>
      <c r="LDC44" s="577"/>
      <c r="LDD44" s="578"/>
      <c r="LDE44" s="576"/>
      <c r="LDF44" s="413"/>
      <c r="LDG44" s="577"/>
      <c r="LDH44" s="578"/>
      <c r="LDI44" s="576"/>
      <c r="LDJ44" s="413"/>
      <c r="LDK44" s="577"/>
      <c r="LDL44" s="578"/>
      <c r="LDM44" s="576"/>
      <c r="LDN44" s="413"/>
      <c r="LDO44" s="577"/>
      <c r="LDP44" s="578"/>
      <c r="LDQ44" s="576"/>
      <c r="LDR44" s="413"/>
      <c r="LDS44" s="577"/>
      <c r="LDT44" s="578"/>
      <c r="LDU44" s="576"/>
      <c r="LDV44" s="413"/>
      <c r="LDW44" s="577"/>
      <c r="LDX44" s="578"/>
      <c r="LDY44" s="576"/>
      <c r="LDZ44" s="413"/>
      <c r="LEA44" s="577"/>
      <c r="LEB44" s="578"/>
      <c r="LEC44" s="576"/>
      <c r="LED44" s="413"/>
      <c r="LEE44" s="577"/>
      <c r="LEF44" s="578"/>
      <c r="LEG44" s="576"/>
      <c r="LEH44" s="413"/>
      <c r="LEI44" s="577"/>
      <c r="LEJ44" s="578"/>
      <c r="LEK44" s="576"/>
      <c r="LEL44" s="413"/>
      <c r="LEM44" s="577"/>
      <c r="LEN44" s="578"/>
      <c r="LEO44" s="576"/>
      <c r="LEP44" s="413"/>
      <c r="LEQ44" s="577"/>
      <c r="LER44" s="578"/>
      <c r="LES44" s="576"/>
      <c r="LET44" s="413"/>
      <c r="LEU44" s="577"/>
      <c r="LEV44" s="578"/>
      <c r="LEW44" s="576"/>
      <c r="LEX44" s="413"/>
      <c r="LEY44" s="577"/>
      <c r="LEZ44" s="578"/>
      <c r="LFA44" s="576"/>
      <c r="LFB44" s="413"/>
      <c r="LFC44" s="577"/>
      <c r="LFD44" s="578"/>
      <c r="LFE44" s="576"/>
      <c r="LFF44" s="413"/>
      <c r="LFG44" s="577"/>
      <c r="LFH44" s="578"/>
      <c r="LFI44" s="576"/>
      <c r="LFJ44" s="413"/>
      <c r="LFK44" s="577"/>
      <c r="LFL44" s="578"/>
      <c r="LFM44" s="576"/>
      <c r="LFN44" s="413"/>
      <c r="LFO44" s="577"/>
      <c r="LFP44" s="578"/>
      <c r="LFQ44" s="576"/>
      <c r="LFR44" s="413"/>
      <c r="LFS44" s="577"/>
      <c r="LFT44" s="578"/>
      <c r="LFU44" s="576"/>
      <c r="LFV44" s="413"/>
      <c r="LFW44" s="577"/>
      <c r="LFX44" s="578"/>
      <c r="LFY44" s="576"/>
      <c r="LFZ44" s="413"/>
      <c r="LGA44" s="577"/>
      <c r="LGB44" s="578"/>
      <c r="LGC44" s="576"/>
      <c r="LGD44" s="413"/>
      <c r="LGE44" s="577"/>
      <c r="LGF44" s="578"/>
      <c r="LGG44" s="576"/>
      <c r="LGH44" s="413"/>
      <c r="LGI44" s="577"/>
      <c r="LGJ44" s="578"/>
      <c r="LGK44" s="576"/>
      <c r="LGL44" s="413"/>
      <c r="LGM44" s="577"/>
      <c r="LGN44" s="578"/>
      <c r="LGO44" s="576"/>
      <c r="LGP44" s="413"/>
      <c r="LGQ44" s="577"/>
      <c r="LGR44" s="578"/>
      <c r="LGS44" s="576"/>
      <c r="LGT44" s="413"/>
      <c r="LGU44" s="577"/>
      <c r="LGV44" s="578"/>
      <c r="LGW44" s="576"/>
      <c r="LGX44" s="413"/>
      <c r="LGY44" s="577"/>
      <c r="LGZ44" s="578"/>
      <c r="LHA44" s="576"/>
      <c r="LHB44" s="413"/>
      <c r="LHC44" s="577"/>
      <c r="LHD44" s="578"/>
      <c r="LHE44" s="576"/>
      <c r="LHF44" s="413"/>
      <c r="LHG44" s="577"/>
      <c r="LHH44" s="578"/>
      <c r="LHI44" s="576"/>
      <c r="LHJ44" s="413"/>
      <c r="LHK44" s="577"/>
      <c r="LHL44" s="578"/>
      <c r="LHM44" s="576"/>
      <c r="LHN44" s="413"/>
      <c r="LHO44" s="577"/>
      <c r="LHP44" s="578"/>
      <c r="LHQ44" s="576"/>
      <c r="LHR44" s="413"/>
      <c r="LHS44" s="577"/>
      <c r="LHT44" s="578"/>
      <c r="LHU44" s="576"/>
      <c r="LHV44" s="413"/>
      <c r="LHW44" s="577"/>
      <c r="LHX44" s="578"/>
      <c r="LHY44" s="576"/>
      <c r="LHZ44" s="413"/>
      <c r="LIA44" s="577"/>
      <c r="LIB44" s="578"/>
      <c r="LIC44" s="576"/>
      <c r="LID44" s="413"/>
      <c r="LIE44" s="577"/>
      <c r="LIF44" s="578"/>
      <c r="LIG44" s="576"/>
      <c r="LIH44" s="413"/>
      <c r="LII44" s="577"/>
      <c r="LIJ44" s="578"/>
      <c r="LIK44" s="576"/>
      <c r="LIL44" s="413"/>
      <c r="LIM44" s="577"/>
      <c r="LIN44" s="578"/>
      <c r="LIO44" s="576"/>
      <c r="LIP44" s="413"/>
      <c r="LIQ44" s="577"/>
      <c r="LIR44" s="578"/>
      <c r="LIS44" s="576"/>
      <c r="LIT44" s="413"/>
      <c r="LIU44" s="577"/>
      <c r="LIV44" s="578"/>
      <c r="LIW44" s="576"/>
      <c r="LIX44" s="413"/>
      <c r="LIY44" s="577"/>
      <c r="LIZ44" s="578"/>
      <c r="LJA44" s="576"/>
      <c r="LJB44" s="413"/>
      <c r="LJC44" s="577"/>
      <c r="LJD44" s="578"/>
      <c r="LJE44" s="576"/>
      <c r="LJF44" s="413"/>
      <c r="LJG44" s="577"/>
      <c r="LJH44" s="578"/>
      <c r="LJI44" s="576"/>
      <c r="LJJ44" s="413"/>
      <c r="LJK44" s="577"/>
      <c r="LJL44" s="578"/>
      <c r="LJM44" s="576"/>
      <c r="LJN44" s="413"/>
      <c r="LJO44" s="577"/>
      <c r="LJP44" s="578"/>
      <c r="LJQ44" s="576"/>
      <c r="LJR44" s="413"/>
      <c r="LJS44" s="577"/>
      <c r="LJT44" s="578"/>
      <c r="LJU44" s="576"/>
      <c r="LJV44" s="413"/>
      <c r="LJW44" s="577"/>
      <c r="LJX44" s="578"/>
      <c r="LJY44" s="576"/>
      <c r="LJZ44" s="413"/>
      <c r="LKA44" s="577"/>
      <c r="LKB44" s="578"/>
      <c r="LKC44" s="576"/>
      <c r="LKD44" s="413"/>
      <c r="LKE44" s="577"/>
      <c r="LKF44" s="578"/>
      <c r="LKG44" s="576"/>
      <c r="LKH44" s="413"/>
      <c r="LKI44" s="577"/>
      <c r="LKJ44" s="578"/>
      <c r="LKK44" s="576"/>
      <c r="LKL44" s="413"/>
      <c r="LKM44" s="577"/>
      <c r="LKN44" s="578"/>
      <c r="LKO44" s="576"/>
      <c r="LKP44" s="413"/>
      <c r="LKQ44" s="577"/>
      <c r="LKR44" s="578"/>
      <c r="LKS44" s="576"/>
      <c r="LKT44" s="413"/>
      <c r="LKU44" s="577"/>
      <c r="LKV44" s="578"/>
      <c r="LKW44" s="576"/>
      <c r="LKX44" s="413"/>
      <c r="LKY44" s="577"/>
      <c r="LKZ44" s="578"/>
      <c r="LLA44" s="576"/>
      <c r="LLB44" s="413"/>
      <c r="LLC44" s="577"/>
      <c r="LLD44" s="578"/>
      <c r="LLE44" s="576"/>
      <c r="LLF44" s="413"/>
      <c r="LLG44" s="577"/>
      <c r="LLH44" s="578"/>
      <c r="LLI44" s="576"/>
      <c r="LLJ44" s="413"/>
      <c r="LLK44" s="577"/>
      <c r="LLL44" s="578"/>
      <c r="LLM44" s="576"/>
      <c r="LLN44" s="413"/>
      <c r="LLO44" s="577"/>
      <c r="LLP44" s="578"/>
      <c r="LLQ44" s="576"/>
      <c r="LLR44" s="413"/>
      <c r="LLS44" s="577"/>
      <c r="LLT44" s="578"/>
      <c r="LLU44" s="576"/>
      <c r="LLV44" s="413"/>
      <c r="LLW44" s="577"/>
      <c r="LLX44" s="578"/>
      <c r="LLY44" s="576"/>
      <c r="LLZ44" s="413"/>
      <c r="LMA44" s="577"/>
      <c r="LMB44" s="578"/>
      <c r="LMC44" s="576"/>
      <c r="LMD44" s="413"/>
      <c r="LME44" s="577"/>
      <c r="LMF44" s="578"/>
      <c r="LMG44" s="576"/>
      <c r="LMH44" s="413"/>
      <c r="LMI44" s="577"/>
      <c r="LMJ44" s="578"/>
      <c r="LMK44" s="576"/>
      <c r="LML44" s="413"/>
      <c r="LMM44" s="577"/>
      <c r="LMN44" s="578"/>
      <c r="LMO44" s="576"/>
      <c r="LMP44" s="413"/>
      <c r="LMQ44" s="577"/>
      <c r="LMR44" s="578"/>
      <c r="LMS44" s="576"/>
      <c r="LMT44" s="413"/>
      <c r="LMU44" s="577"/>
      <c r="LMV44" s="578"/>
      <c r="LMW44" s="576"/>
      <c r="LMX44" s="413"/>
      <c r="LMY44" s="577"/>
      <c r="LMZ44" s="578"/>
      <c r="LNA44" s="576"/>
      <c r="LNB44" s="413"/>
      <c r="LNC44" s="577"/>
      <c r="LND44" s="578"/>
      <c r="LNE44" s="576"/>
      <c r="LNF44" s="413"/>
      <c r="LNG44" s="577"/>
      <c r="LNH44" s="578"/>
      <c r="LNI44" s="576"/>
      <c r="LNJ44" s="413"/>
      <c r="LNK44" s="577"/>
      <c r="LNL44" s="578"/>
      <c r="LNM44" s="576"/>
      <c r="LNN44" s="413"/>
      <c r="LNO44" s="577"/>
      <c r="LNP44" s="578"/>
      <c r="LNQ44" s="576"/>
      <c r="LNR44" s="413"/>
      <c r="LNS44" s="577"/>
      <c r="LNT44" s="578"/>
      <c r="LNU44" s="576"/>
      <c r="LNV44" s="413"/>
      <c r="LNW44" s="577"/>
      <c r="LNX44" s="578"/>
      <c r="LNY44" s="576"/>
      <c r="LNZ44" s="413"/>
      <c r="LOA44" s="577"/>
      <c r="LOB44" s="578"/>
      <c r="LOC44" s="576"/>
      <c r="LOD44" s="413"/>
      <c r="LOE44" s="577"/>
      <c r="LOF44" s="578"/>
      <c r="LOG44" s="576"/>
      <c r="LOH44" s="413"/>
      <c r="LOI44" s="577"/>
      <c r="LOJ44" s="578"/>
      <c r="LOK44" s="576"/>
      <c r="LOL44" s="413"/>
      <c r="LOM44" s="577"/>
      <c r="LON44" s="578"/>
      <c r="LOO44" s="576"/>
      <c r="LOP44" s="413"/>
      <c r="LOQ44" s="577"/>
      <c r="LOR44" s="578"/>
      <c r="LOS44" s="576"/>
      <c r="LOT44" s="413"/>
      <c r="LOU44" s="577"/>
      <c r="LOV44" s="578"/>
      <c r="LOW44" s="576"/>
      <c r="LOX44" s="413"/>
      <c r="LOY44" s="577"/>
      <c r="LOZ44" s="578"/>
      <c r="LPA44" s="576"/>
      <c r="LPB44" s="413"/>
      <c r="LPC44" s="577"/>
      <c r="LPD44" s="578"/>
      <c r="LPE44" s="576"/>
      <c r="LPF44" s="413"/>
      <c r="LPG44" s="577"/>
      <c r="LPH44" s="578"/>
      <c r="LPI44" s="576"/>
      <c r="LPJ44" s="413"/>
      <c r="LPK44" s="577"/>
      <c r="LPL44" s="578"/>
      <c r="LPM44" s="576"/>
      <c r="LPN44" s="413"/>
      <c r="LPO44" s="577"/>
      <c r="LPP44" s="578"/>
      <c r="LPQ44" s="576"/>
      <c r="LPR44" s="413"/>
      <c r="LPS44" s="577"/>
      <c r="LPT44" s="578"/>
      <c r="LPU44" s="576"/>
      <c r="LPV44" s="413"/>
      <c r="LPW44" s="577"/>
      <c r="LPX44" s="578"/>
      <c r="LPY44" s="576"/>
      <c r="LPZ44" s="413"/>
      <c r="LQA44" s="577"/>
      <c r="LQB44" s="578"/>
      <c r="LQC44" s="576"/>
      <c r="LQD44" s="413"/>
      <c r="LQE44" s="577"/>
      <c r="LQF44" s="578"/>
      <c r="LQG44" s="576"/>
      <c r="LQH44" s="413"/>
      <c r="LQI44" s="577"/>
      <c r="LQJ44" s="578"/>
      <c r="LQK44" s="576"/>
      <c r="LQL44" s="413"/>
      <c r="LQM44" s="577"/>
      <c r="LQN44" s="578"/>
      <c r="LQO44" s="576"/>
      <c r="LQP44" s="413"/>
      <c r="LQQ44" s="577"/>
      <c r="LQR44" s="578"/>
      <c r="LQS44" s="576"/>
      <c r="LQT44" s="413"/>
      <c r="LQU44" s="577"/>
      <c r="LQV44" s="578"/>
      <c r="LQW44" s="576"/>
      <c r="LQX44" s="413"/>
      <c r="LQY44" s="577"/>
      <c r="LQZ44" s="578"/>
      <c r="LRA44" s="576"/>
      <c r="LRB44" s="413"/>
      <c r="LRC44" s="577"/>
      <c r="LRD44" s="578"/>
      <c r="LRE44" s="576"/>
      <c r="LRF44" s="413"/>
      <c r="LRG44" s="577"/>
      <c r="LRH44" s="578"/>
      <c r="LRI44" s="576"/>
      <c r="LRJ44" s="413"/>
      <c r="LRK44" s="577"/>
      <c r="LRL44" s="578"/>
      <c r="LRM44" s="576"/>
      <c r="LRN44" s="413"/>
      <c r="LRO44" s="577"/>
      <c r="LRP44" s="578"/>
      <c r="LRQ44" s="576"/>
      <c r="LRR44" s="413"/>
      <c r="LRS44" s="577"/>
      <c r="LRT44" s="578"/>
      <c r="LRU44" s="576"/>
      <c r="LRV44" s="413"/>
      <c r="LRW44" s="577"/>
      <c r="LRX44" s="578"/>
      <c r="LRY44" s="576"/>
      <c r="LRZ44" s="413"/>
      <c r="LSA44" s="577"/>
      <c r="LSB44" s="578"/>
      <c r="LSC44" s="576"/>
      <c r="LSD44" s="413"/>
      <c r="LSE44" s="577"/>
      <c r="LSF44" s="578"/>
      <c r="LSG44" s="576"/>
      <c r="LSH44" s="413"/>
      <c r="LSI44" s="577"/>
      <c r="LSJ44" s="578"/>
      <c r="LSK44" s="576"/>
      <c r="LSL44" s="413"/>
      <c r="LSM44" s="577"/>
      <c r="LSN44" s="578"/>
      <c r="LSO44" s="576"/>
      <c r="LSP44" s="413"/>
      <c r="LSQ44" s="577"/>
      <c r="LSR44" s="578"/>
      <c r="LSS44" s="576"/>
      <c r="LST44" s="413"/>
      <c r="LSU44" s="577"/>
      <c r="LSV44" s="578"/>
      <c r="LSW44" s="576"/>
      <c r="LSX44" s="413"/>
      <c r="LSY44" s="577"/>
      <c r="LSZ44" s="578"/>
      <c r="LTA44" s="576"/>
      <c r="LTB44" s="413"/>
      <c r="LTC44" s="577"/>
      <c r="LTD44" s="578"/>
      <c r="LTE44" s="576"/>
      <c r="LTF44" s="413"/>
      <c r="LTG44" s="577"/>
      <c r="LTH44" s="578"/>
      <c r="LTI44" s="576"/>
      <c r="LTJ44" s="413"/>
      <c r="LTK44" s="577"/>
      <c r="LTL44" s="578"/>
      <c r="LTM44" s="576"/>
      <c r="LTN44" s="413"/>
      <c r="LTO44" s="577"/>
      <c r="LTP44" s="578"/>
      <c r="LTQ44" s="576"/>
      <c r="LTR44" s="413"/>
      <c r="LTS44" s="577"/>
      <c r="LTT44" s="578"/>
      <c r="LTU44" s="576"/>
      <c r="LTV44" s="413"/>
      <c r="LTW44" s="577"/>
      <c r="LTX44" s="578"/>
      <c r="LTY44" s="576"/>
      <c r="LTZ44" s="413"/>
      <c r="LUA44" s="577"/>
      <c r="LUB44" s="578"/>
      <c r="LUC44" s="576"/>
      <c r="LUD44" s="413"/>
      <c r="LUE44" s="577"/>
      <c r="LUF44" s="578"/>
      <c r="LUG44" s="576"/>
      <c r="LUH44" s="413"/>
      <c r="LUI44" s="577"/>
      <c r="LUJ44" s="578"/>
      <c r="LUK44" s="576"/>
      <c r="LUL44" s="413"/>
      <c r="LUM44" s="577"/>
      <c r="LUN44" s="578"/>
      <c r="LUO44" s="576"/>
      <c r="LUP44" s="413"/>
      <c r="LUQ44" s="577"/>
      <c r="LUR44" s="578"/>
      <c r="LUS44" s="576"/>
      <c r="LUT44" s="413"/>
      <c r="LUU44" s="577"/>
      <c r="LUV44" s="578"/>
      <c r="LUW44" s="576"/>
      <c r="LUX44" s="413"/>
      <c r="LUY44" s="577"/>
      <c r="LUZ44" s="578"/>
      <c r="LVA44" s="576"/>
      <c r="LVB44" s="413"/>
      <c r="LVC44" s="577"/>
      <c r="LVD44" s="578"/>
      <c r="LVE44" s="576"/>
      <c r="LVF44" s="413"/>
      <c r="LVG44" s="577"/>
      <c r="LVH44" s="578"/>
      <c r="LVI44" s="576"/>
      <c r="LVJ44" s="413"/>
      <c r="LVK44" s="577"/>
      <c r="LVL44" s="578"/>
      <c r="LVM44" s="576"/>
      <c r="LVN44" s="413"/>
      <c r="LVO44" s="577"/>
      <c r="LVP44" s="578"/>
      <c r="LVQ44" s="576"/>
      <c r="LVR44" s="413"/>
      <c r="LVS44" s="577"/>
      <c r="LVT44" s="578"/>
      <c r="LVU44" s="576"/>
      <c r="LVV44" s="413"/>
      <c r="LVW44" s="577"/>
      <c r="LVX44" s="578"/>
      <c r="LVY44" s="576"/>
      <c r="LVZ44" s="413"/>
      <c r="LWA44" s="577"/>
      <c r="LWB44" s="578"/>
      <c r="LWC44" s="576"/>
      <c r="LWD44" s="413"/>
      <c r="LWE44" s="577"/>
      <c r="LWF44" s="578"/>
      <c r="LWG44" s="576"/>
      <c r="LWH44" s="413"/>
      <c r="LWI44" s="577"/>
      <c r="LWJ44" s="578"/>
      <c r="LWK44" s="576"/>
      <c r="LWL44" s="413"/>
      <c r="LWM44" s="577"/>
      <c r="LWN44" s="578"/>
      <c r="LWO44" s="576"/>
      <c r="LWP44" s="413"/>
      <c r="LWQ44" s="577"/>
      <c r="LWR44" s="578"/>
      <c r="LWS44" s="576"/>
      <c r="LWT44" s="413"/>
      <c r="LWU44" s="577"/>
      <c r="LWV44" s="578"/>
      <c r="LWW44" s="576"/>
      <c r="LWX44" s="413"/>
      <c r="LWY44" s="577"/>
      <c r="LWZ44" s="578"/>
      <c r="LXA44" s="576"/>
      <c r="LXB44" s="413"/>
      <c r="LXC44" s="577"/>
      <c r="LXD44" s="578"/>
      <c r="LXE44" s="576"/>
      <c r="LXF44" s="413"/>
      <c r="LXG44" s="577"/>
      <c r="LXH44" s="578"/>
      <c r="LXI44" s="576"/>
      <c r="LXJ44" s="413"/>
      <c r="LXK44" s="577"/>
      <c r="LXL44" s="578"/>
      <c r="LXM44" s="576"/>
      <c r="LXN44" s="413"/>
      <c r="LXO44" s="577"/>
      <c r="LXP44" s="578"/>
      <c r="LXQ44" s="576"/>
      <c r="LXR44" s="413"/>
      <c r="LXS44" s="577"/>
      <c r="LXT44" s="578"/>
      <c r="LXU44" s="576"/>
      <c r="LXV44" s="413"/>
      <c r="LXW44" s="577"/>
      <c r="LXX44" s="578"/>
      <c r="LXY44" s="576"/>
      <c r="LXZ44" s="413"/>
      <c r="LYA44" s="577"/>
      <c r="LYB44" s="578"/>
      <c r="LYC44" s="576"/>
      <c r="LYD44" s="413"/>
      <c r="LYE44" s="577"/>
      <c r="LYF44" s="578"/>
      <c r="LYG44" s="576"/>
      <c r="LYH44" s="413"/>
      <c r="LYI44" s="577"/>
      <c r="LYJ44" s="578"/>
      <c r="LYK44" s="576"/>
      <c r="LYL44" s="413"/>
      <c r="LYM44" s="577"/>
      <c r="LYN44" s="578"/>
      <c r="LYO44" s="576"/>
      <c r="LYP44" s="413"/>
      <c r="LYQ44" s="577"/>
      <c r="LYR44" s="578"/>
      <c r="LYS44" s="576"/>
      <c r="LYT44" s="413"/>
      <c r="LYU44" s="577"/>
      <c r="LYV44" s="578"/>
      <c r="LYW44" s="576"/>
      <c r="LYX44" s="413"/>
      <c r="LYY44" s="577"/>
      <c r="LYZ44" s="578"/>
      <c r="LZA44" s="576"/>
      <c r="LZB44" s="413"/>
      <c r="LZC44" s="577"/>
      <c r="LZD44" s="578"/>
      <c r="LZE44" s="576"/>
      <c r="LZF44" s="413"/>
      <c r="LZG44" s="577"/>
      <c r="LZH44" s="578"/>
      <c r="LZI44" s="576"/>
      <c r="LZJ44" s="413"/>
      <c r="LZK44" s="577"/>
      <c r="LZL44" s="578"/>
      <c r="LZM44" s="576"/>
      <c r="LZN44" s="413"/>
      <c r="LZO44" s="577"/>
      <c r="LZP44" s="578"/>
      <c r="LZQ44" s="576"/>
      <c r="LZR44" s="413"/>
      <c r="LZS44" s="577"/>
      <c r="LZT44" s="578"/>
      <c r="LZU44" s="576"/>
      <c r="LZV44" s="413"/>
      <c r="LZW44" s="577"/>
      <c r="LZX44" s="578"/>
      <c r="LZY44" s="576"/>
      <c r="LZZ44" s="413"/>
      <c r="MAA44" s="577"/>
      <c r="MAB44" s="578"/>
      <c r="MAC44" s="576"/>
      <c r="MAD44" s="413"/>
      <c r="MAE44" s="577"/>
      <c r="MAF44" s="578"/>
      <c r="MAG44" s="576"/>
      <c r="MAH44" s="413"/>
      <c r="MAI44" s="577"/>
      <c r="MAJ44" s="578"/>
      <c r="MAK44" s="576"/>
      <c r="MAL44" s="413"/>
      <c r="MAM44" s="577"/>
      <c r="MAN44" s="578"/>
      <c r="MAO44" s="576"/>
      <c r="MAP44" s="413"/>
      <c r="MAQ44" s="577"/>
      <c r="MAR44" s="578"/>
      <c r="MAS44" s="576"/>
      <c r="MAT44" s="413"/>
      <c r="MAU44" s="577"/>
      <c r="MAV44" s="578"/>
      <c r="MAW44" s="576"/>
      <c r="MAX44" s="413"/>
      <c r="MAY44" s="577"/>
      <c r="MAZ44" s="578"/>
      <c r="MBA44" s="576"/>
      <c r="MBB44" s="413"/>
      <c r="MBC44" s="577"/>
      <c r="MBD44" s="578"/>
      <c r="MBE44" s="576"/>
      <c r="MBF44" s="413"/>
      <c r="MBG44" s="577"/>
      <c r="MBH44" s="578"/>
      <c r="MBI44" s="576"/>
      <c r="MBJ44" s="413"/>
      <c r="MBK44" s="577"/>
      <c r="MBL44" s="578"/>
      <c r="MBM44" s="576"/>
      <c r="MBN44" s="413"/>
      <c r="MBO44" s="577"/>
      <c r="MBP44" s="578"/>
      <c r="MBQ44" s="576"/>
      <c r="MBR44" s="413"/>
      <c r="MBS44" s="577"/>
      <c r="MBT44" s="578"/>
      <c r="MBU44" s="576"/>
      <c r="MBV44" s="413"/>
      <c r="MBW44" s="577"/>
      <c r="MBX44" s="578"/>
      <c r="MBY44" s="576"/>
      <c r="MBZ44" s="413"/>
      <c r="MCA44" s="577"/>
      <c r="MCB44" s="578"/>
      <c r="MCC44" s="576"/>
      <c r="MCD44" s="413"/>
      <c r="MCE44" s="577"/>
      <c r="MCF44" s="578"/>
      <c r="MCG44" s="576"/>
      <c r="MCH44" s="413"/>
      <c r="MCI44" s="577"/>
      <c r="MCJ44" s="578"/>
      <c r="MCK44" s="576"/>
      <c r="MCL44" s="413"/>
      <c r="MCM44" s="577"/>
      <c r="MCN44" s="578"/>
      <c r="MCO44" s="576"/>
      <c r="MCP44" s="413"/>
      <c r="MCQ44" s="577"/>
      <c r="MCR44" s="578"/>
      <c r="MCS44" s="576"/>
      <c r="MCT44" s="413"/>
      <c r="MCU44" s="577"/>
      <c r="MCV44" s="578"/>
      <c r="MCW44" s="576"/>
      <c r="MCX44" s="413"/>
      <c r="MCY44" s="577"/>
      <c r="MCZ44" s="578"/>
      <c r="MDA44" s="576"/>
      <c r="MDB44" s="413"/>
      <c r="MDC44" s="577"/>
      <c r="MDD44" s="578"/>
      <c r="MDE44" s="576"/>
      <c r="MDF44" s="413"/>
      <c r="MDG44" s="577"/>
      <c r="MDH44" s="578"/>
      <c r="MDI44" s="576"/>
      <c r="MDJ44" s="413"/>
      <c r="MDK44" s="577"/>
      <c r="MDL44" s="578"/>
      <c r="MDM44" s="576"/>
      <c r="MDN44" s="413"/>
      <c r="MDO44" s="577"/>
      <c r="MDP44" s="578"/>
      <c r="MDQ44" s="576"/>
      <c r="MDR44" s="413"/>
      <c r="MDS44" s="577"/>
      <c r="MDT44" s="578"/>
      <c r="MDU44" s="576"/>
      <c r="MDV44" s="413"/>
      <c r="MDW44" s="577"/>
      <c r="MDX44" s="578"/>
      <c r="MDY44" s="576"/>
      <c r="MDZ44" s="413"/>
      <c r="MEA44" s="577"/>
      <c r="MEB44" s="578"/>
      <c r="MEC44" s="576"/>
      <c r="MED44" s="413"/>
      <c r="MEE44" s="577"/>
      <c r="MEF44" s="578"/>
      <c r="MEG44" s="576"/>
      <c r="MEH44" s="413"/>
      <c r="MEI44" s="577"/>
      <c r="MEJ44" s="578"/>
      <c r="MEK44" s="576"/>
      <c r="MEL44" s="413"/>
      <c r="MEM44" s="577"/>
      <c r="MEN44" s="578"/>
      <c r="MEO44" s="576"/>
      <c r="MEP44" s="413"/>
      <c r="MEQ44" s="577"/>
      <c r="MER44" s="578"/>
      <c r="MES44" s="576"/>
      <c r="MET44" s="413"/>
      <c r="MEU44" s="577"/>
      <c r="MEV44" s="578"/>
      <c r="MEW44" s="576"/>
      <c r="MEX44" s="413"/>
      <c r="MEY44" s="577"/>
      <c r="MEZ44" s="578"/>
      <c r="MFA44" s="576"/>
      <c r="MFB44" s="413"/>
      <c r="MFC44" s="577"/>
      <c r="MFD44" s="578"/>
      <c r="MFE44" s="576"/>
      <c r="MFF44" s="413"/>
      <c r="MFG44" s="577"/>
      <c r="MFH44" s="578"/>
      <c r="MFI44" s="576"/>
      <c r="MFJ44" s="413"/>
      <c r="MFK44" s="577"/>
      <c r="MFL44" s="578"/>
      <c r="MFM44" s="576"/>
      <c r="MFN44" s="413"/>
      <c r="MFO44" s="577"/>
      <c r="MFP44" s="578"/>
      <c r="MFQ44" s="576"/>
      <c r="MFR44" s="413"/>
      <c r="MFS44" s="577"/>
      <c r="MFT44" s="578"/>
      <c r="MFU44" s="576"/>
      <c r="MFV44" s="413"/>
      <c r="MFW44" s="577"/>
      <c r="MFX44" s="578"/>
      <c r="MFY44" s="576"/>
      <c r="MFZ44" s="413"/>
      <c r="MGA44" s="577"/>
      <c r="MGB44" s="578"/>
      <c r="MGC44" s="576"/>
      <c r="MGD44" s="413"/>
      <c r="MGE44" s="577"/>
      <c r="MGF44" s="578"/>
      <c r="MGG44" s="576"/>
      <c r="MGH44" s="413"/>
      <c r="MGI44" s="577"/>
      <c r="MGJ44" s="578"/>
      <c r="MGK44" s="576"/>
      <c r="MGL44" s="413"/>
      <c r="MGM44" s="577"/>
      <c r="MGN44" s="578"/>
      <c r="MGO44" s="576"/>
      <c r="MGP44" s="413"/>
      <c r="MGQ44" s="577"/>
      <c r="MGR44" s="578"/>
      <c r="MGS44" s="576"/>
      <c r="MGT44" s="413"/>
      <c r="MGU44" s="577"/>
      <c r="MGV44" s="578"/>
      <c r="MGW44" s="576"/>
      <c r="MGX44" s="413"/>
      <c r="MGY44" s="577"/>
      <c r="MGZ44" s="578"/>
      <c r="MHA44" s="576"/>
      <c r="MHB44" s="413"/>
      <c r="MHC44" s="577"/>
      <c r="MHD44" s="578"/>
      <c r="MHE44" s="576"/>
      <c r="MHF44" s="413"/>
      <c r="MHG44" s="577"/>
      <c r="MHH44" s="578"/>
      <c r="MHI44" s="576"/>
      <c r="MHJ44" s="413"/>
      <c r="MHK44" s="577"/>
      <c r="MHL44" s="578"/>
      <c r="MHM44" s="576"/>
      <c r="MHN44" s="413"/>
      <c r="MHO44" s="577"/>
      <c r="MHP44" s="578"/>
      <c r="MHQ44" s="576"/>
      <c r="MHR44" s="413"/>
      <c r="MHS44" s="577"/>
      <c r="MHT44" s="578"/>
      <c r="MHU44" s="576"/>
      <c r="MHV44" s="413"/>
      <c r="MHW44" s="577"/>
      <c r="MHX44" s="578"/>
      <c r="MHY44" s="576"/>
      <c r="MHZ44" s="413"/>
      <c r="MIA44" s="577"/>
      <c r="MIB44" s="578"/>
      <c r="MIC44" s="576"/>
      <c r="MID44" s="413"/>
      <c r="MIE44" s="577"/>
      <c r="MIF44" s="578"/>
      <c r="MIG44" s="576"/>
      <c r="MIH44" s="413"/>
      <c r="MII44" s="577"/>
      <c r="MIJ44" s="578"/>
      <c r="MIK44" s="576"/>
      <c r="MIL44" s="413"/>
      <c r="MIM44" s="577"/>
      <c r="MIN44" s="578"/>
      <c r="MIO44" s="576"/>
      <c r="MIP44" s="413"/>
      <c r="MIQ44" s="577"/>
      <c r="MIR44" s="578"/>
      <c r="MIS44" s="576"/>
      <c r="MIT44" s="413"/>
      <c r="MIU44" s="577"/>
      <c r="MIV44" s="578"/>
      <c r="MIW44" s="576"/>
      <c r="MIX44" s="413"/>
      <c r="MIY44" s="577"/>
      <c r="MIZ44" s="578"/>
      <c r="MJA44" s="576"/>
      <c r="MJB44" s="413"/>
      <c r="MJC44" s="577"/>
      <c r="MJD44" s="578"/>
      <c r="MJE44" s="576"/>
      <c r="MJF44" s="413"/>
      <c r="MJG44" s="577"/>
      <c r="MJH44" s="578"/>
      <c r="MJI44" s="576"/>
      <c r="MJJ44" s="413"/>
      <c r="MJK44" s="577"/>
      <c r="MJL44" s="578"/>
      <c r="MJM44" s="576"/>
      <c r="MJN44" s="413"/>
      <c r="MJO44" s="577"/>
      <c r="MJP44" s="578"/>
      <c r="MJQ44" s="576"/>
      <c r="MJR44" s="413"/>
      <c r="MJS44" s="577"/>
      <c r="MJT44" s="578"/>
      <c r="MJU44" s="576"/>
      <c r="MJV44" s="413"/>
      <c r="MJW44" s="577"/>
      <c r="MJX44" s="578"/>
      <c r="MJY44" s="576"/>
      <c r="MJZ44" s="413"/>
      <c r="MKA44" s="577"/>
      <c r="MKB44" s="578"/>
      <c r="MKC44" s="576"/>
      <c r="MKD44" s="413"/>
      <c r="MKE44" s="577"/>
      <c r="MKF44" s="578"/>
      <c r="MKG44" s="576"/>
      <c r="MKH44" s="413"/>
      <c r="MKI44" s="577"/>
      <c r="MKJ44" s="578"/>
      <c r="MKK44" s="576"/>
      <c r="MKL44" s="413"/>
      <c r="MKM44" s="577"/>
      <c r="MKN44" s="578"/>
      <c r="MKO44" s="576"/>
      <c r="MKP44" s="413"/>
      <c r="MKQ44" s="577"/>
      <c r="MKR44" s="578"/>
      <c r="MKS44" s="576"/>
      <c r="MKT44" s="413"/>
      <c r="MKU44" s="577"/>
      <c r="MKV44" s="578"/>
      <c r="MKW44" s="576"/>
      <c r="MKX44" s="413"/>
      <c r="MKY44" s="577"/>
      <c r="MKZ44" s="578"/>
      <c r="MLA44" s="576"/>
      <c r="MLB44" s="413"/>
      <c r="MLC44" s="577"/>
      <c r="MLD44" s="578"/>
      <c r="MLE44" s="576"/>
      <c r="MLF44" s="413"/>
      <c r="MLG44" s="577"/>
      <c r="MLH44" s="578"/>
      <c r="MLI44" s="576"/>
      <c r="MLJ44" s="413"/>
      <c r="MLK44" s="577"/>
      <c r="MLL44" s="578"/>
      <c r="MLM44" s="576"/>
      <c r="MLN44" s="413"/>
      <c r="MLO44" s="577"/>
      <c r="MLP44" s="578"/>
      <c r="MLQ44" s="576"/>
      <c r="MLR44" s="413"/>
      <c r="MLS44" s="577"/>
      <c r="MLT44" s="578"/>
      <c r="MLU44" s="576"/>
      <c r="MLV44" s="413"/>
      <c r="MLW44" s="577"/>
      <c r="MLX44" s="578"/>
      <c r="MLY44" s="576"/>
      <c r="MLZ44" s="413"/>
      <c r="MMA44" s="577"/>
      <c r="MMB44" s="578"/>
      <c r="MMC44" s="576"/>
      <c r="MMD44" s="413"/>
      <c r="MME44" s="577"/>
      <c r="MMF44" s="578"/>
      <c r="MMG44" s="576"/>
      <c r="MMH44" s="413"/>
      <c r="MMI44" s="577"/>
      <c r="MMJ44" s="578"/>
      <c r="MMK44" s="576"/>
      <c r="MML44" s="413"/>
      <c r="MMM44" s="577"/>
      <c r="MMN44" s="578"/>
      <c r="MMO44" s="576"/>
      <c r="MMP44" s="413"/>
      <c r="MMQ44" s="577"/>
      <c r="MMR44" s="578"/>
      <c r="MMS44" s="576"/>
      <c r="MMT44" s="413"/>
      <c r="MMU44" s="577"/>
      <c r="MMV44" s="578"/>
      <c r="MMW44" s="576"/>
      <c r="MMX44" s="413"/>
      <c r="MMY44" s="577"/>
      <c r="MMZ44" s="578"/>
      <c r="MNA44" s="576"/>
      <c r="MNB44" s="413"/>
      <c r="MNC44" s="577"/>
      <c r="MND44" s="578"/>
      <c r="MNE44" s="576"/>
      <c r="MNF44" s="413"/>
      <c r="MNG44" s="577"/>
      <c r="MNH44" s="578"/>
      <c r="MNI44" s="576"/>
      <c r="MNJ44" s="413"/>
      <c r="MNK44" s="577"/>
      <c r="MNL44" s="578"/>
      <c r="MNM44" s="576"/>
      <c r="MNN44" s="413"/>
      <c r="MNO44" s="577"/>
      <c r="MNP44" s="578"/>
      <c r="MNQ44" s="576"/>
      <c r="MNR44" s="413"/>
      <c r="MNS44" s="577"/>
      <c r="MNT44" s="578"/>
      <c r="MNU44" s="576"/>
      <c r="MNV44" s="413"/>
      <c r="MNW44" s="577"/>
      <c r="MNX44" s="578"/>
      <c r="MNY44" s="576"/>
      <c r="MNZ44" s="413"/>
      <c r="MOA44" s="577"/>
      <c r="MOB44" s="578"/>
      <c r="MOC44" s="576"/>
      <c r="MOD44" s="413"/>
      <c r="MOE44" s="577"/>
      <c r="MOF44" s="578"/>
      <c r="MOG44" s="576"/>
      <c r="MOH44" s="413"/>
      <c r="MOI44" s="577"/>
      <c r="MOJ44" s="578"/>
      <c r="MOK44" s="576"/>
      <c r="MOL44" s="413"/>
      <c r="MOM44" s="577"/>
      <c r="MON44" s="578"/>
      <c r="MOO44" s="576"/>
      <c r="MOP44" s="413"/>
      <c r="MOQ44" s="577"/>
      <c r="MOR44" s="578"/>
      <c r="MOS44" s="576"/>
      <c r="MOT44" s="413"/>
      <c r="MOU44" s="577"/>
      <c r="MOV44" s="578"/>
      <c r="MOW44" s="576"/>
      <c r="MOX44" s="413"/>
      <c r="MOY44" s="577"/>
      <c r="MOZ44" s="578"/>
      <c r="MPA44" s="576"/>
      <c r="MPB44" s="413"/>
      <c r="MPC44" s="577"/>
      <c r="MPD44" s="578"/>
      <c r="MPE44" s="576"/>
      <c r="MPF44" s="413"/>
      <c r="MPG44" s="577"/>
      <c r="MPH44" s="578"/>
      <c r="MPI44" s="576"/>
      <c r="MPJ44" s="413"/>
      <c r="MPK44" s="577"/>
      <c r="MPL44" s="578"/>
      <c r="MPM44" s="576"/>
      <c r="MPN44" s="413"/>
      <c r="MPO44" s="577"/>
      <c r="MPP44" s="578"/>
      <c r="MPQ44" s="576"/>
      <c r="MPR44" s="413"/>
      <c r="MPS44" s="577"/>
      <c r="MPT44" s="578"/>
      <c r="MPU44" s="576"/>
      <c r="MPV44" s="413"/>
      <c r="MPW44" s="577"/>
      <c r="MPX44" s="578"/>
      <c r="MPY44" s="576"/>
      <c r="MPZ44" s="413"/>
      <c r="MQA44" s="577"/>
      <c r="MQB44" s="578"/>
      <c r="MQC44" s="576"/>
      <c r="MQD44" s="413"/>
      <c r="MQE44" s="577"/>
      <c r="MQF44" s="578"/>
      <c r="MQG44" s="576"/>
      <c r="MQH44" s="413"/>
      <c r="MQI44" s="577"/>
      <c r="MQJ44" s="578"/>
      <c r="MQK44" s="576"/>
      <c r="MQL44" s="413"/>
      <c r="MQM44" s="577"/>
      <c r="MQN44" s="578"/>
      <c r="MQO44" s="576"/>
      <c r="MQP44" s="413"/>
      <c r="MQQ44" s="577"/>
      <c r="MQR44" s="578"/>
      <c r="MQS44" s="576"/>
      <c r="MQT44" s="413"/>
      <c r="MQU44" s="577"/>
      <c r="MQV44" s="578"/>
      <c r="MQW44" s="576"/>
      <c r="MQX44" s="413"/>
      <c r="MQY44" s="577"/>
      <c r="MQZ44" s="578"/>
      <c r="MRA44" s="576"/>
      <c r="MRB44" s="413"/>
      <c r="MRC44" s="577"/>
      <c r="MRD44" s="578"/>
      <c r="MRE44" s="576"/>
      <c r="MRF44" s="413"/>
      <c r="MRG44" s="577"/>
      <c r="MRH44" s="578"/>
      <c r="MRI44" s="576"/>
      <c r="MRJ44" s="413"/>
      <c r="MRK44" s="577"/>
      <c r="MRL44" s="578"/>
      <c r="MRM44" s="576"/>
      <c r="MRN44" s="413"/>
      <c r="MRO44" s="577"/>
      <c r="MRP44" s="578"/>
      <c r="MRQ44" s="576"/>
      <c r="MRR44" s="413"/>
      <c r="MRS44" s="577"/>
      <c r="MRT44" s="578"/>
      <c r="MRU44" s="576"/>
      <c r="MRV44" s="413"/>
      <c r="MRW44" s="577"/>
      <c r="MRX44" s="578"/>
      <c r="MRY44" s="576"/>
      <c r="MRZ44" s="413"/>
      <c r="MSA44" s="577"/>
      <c r="MSB44" s="578"/>
      <c r="MSC44" s="576"/>
      <c r="MSD44" s="413"/>
      <c r="MSE44" s="577"/>
      <c r="MSF44" s="578"/>
      <c r="MSG44" s="576"/>
      <c r="MSH44" s="413"/>
      <c r="MSI44" s="577"/>
      <c r="MSJ44" s="578"/>
      <c r="MSK44" s="576"/>
      <c r="MSL44" s="413"/>
      <c r="MSM44" s="577"/>
      <c r="MSN44" s="578"/>
      <c r="MSO44" s="576"/>
      <c r="MSP44" s="413"/>
      <c r="MSQ44" s="577"/>
      <c r="MSR44" s="578"/>
      <c r="MSS44" s="576"/>
      <c r="MST44" s="413"/>
      <c r="MSU44" s="577"/>
      <c r="MSV44" s="578"/>
      <c r="MSW44" s="576"/>
      <c r="MSX44" s="413"/>
      <c r="MSY44" s="577"/>
      <c r="MSZ44" s="578"/>
      <c r="MTA44" s="576"/>
      <c r="MTB44" s="413"/>
      <c r="MTC44" s="577"/>
      <c r="MTD44" s="578"/>
      <c r="MTE44" s="576"/>
      <c r="MTF44" s="413"/>
      <c r="MTG44" s="577"/>
      <c r="MTH44" s="578"/>
      <c r="MTI44" s="576"/>
      <c r="MTJ44" s="413"/>
      <c r="MTK44" s="577"/>
      <c r="MTL44" s="578"/>
      <c r="MTM44" s="576"/>
      <c r="MTN44" s="413"/>
      <c r="MTO44" s="577"/>
      <c r="MTP44" s="578"/>
      <c r="MTQ44" s="576"/>
      <c r="MTR44" s="413"/>
      <c r="MTS44" s="577"/>
      <c r="MTT44" s="578"/>
      <c r="MTU44" s="576"/>
      <c r="MTV44" s="413"/>
      <c r="MTW44" s="577"/>
      <c r="MTX44" s="578"/>
      <c r="MTY44" s="576"/>
      <c r="MTZ44" s="413"/>
      <c r="MUA44" s="577"/>
      <c r="MUB44" s="578"/>
      <c r="MUC44" s="576"/>
      <c r="MUD44" s="413"/>
      <c r="MUE44" s="577"/>
      <c r="MUF44" s="578"/>
      <c r="MUG44" s="576"/>
      <c r="MUH44" s="413"/>
      <c r="MUI44" s="577"/>
      <c r="MUJ44" s="578"/>
      <c r="MUK44" s="576"/>
      <c r="MUL44" s="413"/>
      <c r="MUM44" s="577"/>
      <c r="MUN44" s="578"/>
      <c r="MUO44" s="576"/>
      <c r="MUP44" s="413"/>
      <c r="MUQ44" s="577"/>
      <c r="MUR44" s="578"/>
      <c r="MUS44" s="576"/>
      <c r="MUT44" s="413"/>
      <c r="MUU44" s="577"/>
      <c r="MUV44" s="578"/>
      <c r="MUW44" s="576"/>
      <c r="MUX44" s="413"/>
      <c r="MUY44" s="577"/>
      <c r="MUZ44" s="578"/>
      <c r="MVA44" s="576"/>
      <c r="MVB44" s="413"/>
      <c r="MVC44" s="577"/>
      <c r="MVD44" s="578"/>
      <c r="MVE44" s="576"/>
      <c r="MVF44" s="413"/>
      <c r="MVG44" s="577"/>
      <c r="MVH44" s="578"/>
      <c r="MVI44" s="576"/>
      <c r="MVJ44" s="413"/>
      <c r="MVK44" s="577"/>
      <c r="MVL44" s="578"/>
      <c r="MVM44" s="576"/>
      <c r="MVN44" s="413"/>
      <c r="MVO44" s="577"/>
      <c r="MVP44" s="578"/>
      <c r="MVQ44" s="576"/>
      <c r="MVR44" s="413"/>
      <c r="MVS44" s="577"/>
      <c r="MVT44" s="578"/>
      <c r="MVU44" s="576"/>
      <c r="MVV44" s="413"/>
      <c r="MVW44" s="577"/>
      <c r="MVX44" s="578"/>
      <c r="MVY44" s="576"/>
      <c r="MVZ44" s="413"/>
      <c r="MWA44" s="577"/>
      <c r="MWB44" s="578"/>
      <c r="MWC44" s="576"/>
      <c r="MWD44" s="413"/>
      <c r="MWE44" s="577"/>
      <c r="MWF44" s="578"/>
      <c r="MWG44" s="576"/>
      <c r="MWH44" s="413"/>
      <c r="MWI44" s="577"/>
      <c r="MWJ44" s="578"/>
      <c r="MWK44" s="576"/>
      <c r="MWL44" s="413"/>
      <c r="MWM44" s="577"/>
      <c r="MWN44" s="578"/>
      <c r="MWO44" s="576"/>
      <c r="MWP44" s="413"/>
      <c r="MWQ44" s="577"/>
      <c r="MWR44" s="578"/>
      <c r="MWS44" s="576"/>
      <c r="MWT44" s="413"/>
      <c r="MWU44" s="577"/>
      <c r="MWV44" s="578"/>
      <c r="MWW44" s="576"/>
      <c r="MWX44" s="413"/>
      <c r="MWY44" s="577"/>
      <c r="MWZ44" s="578"/>
      <c r="MXA44" s="576"/>
      <c r="MXB44" s="413"/>
      <c r="MXC44" s="577"/>
      <c r="MXD44" s="578"/>
      <c r="MXE44" s="576"/>
      <c r="MXF44" s="413"/>
      <c r="MXG44" s="577"/>
      <c r="MXH44" s="578"/>
      <c r="MXI44" s="576"/>
      <c r="MXJ44" s="413"/>
      <c r="MXK44" s="577"/>
      <c r="MXL44" s="578"/>
      <c r="MXM44" s="576"/>
      <c r="MXN44" s="413"/>
      <c r="MXO44" s="577"/>
      <c r="MXP44" s="578"/>
      <c r="MXQ44" s="576"/>
      <c r="MXR44" s="413"/>
      <c r="MXS44" s="577"/>
      <c r="MXT44" s="578"/>
      <c r="MXU44" s="576"/>
      <c r="MXV44" s="413"/>
      <c r="MXW44" s="577"/>
      <c r="MXX44" s="578"/>
      <c r="MXY44" s="576"/>
      <c r="MXZ44" s="413"/>
      <c r="MYA44" s="577"/>
      <c r="MYB44" s="578"/>
      <c r="MYC44" s="576"/>
      <c r="MYD44" s="413"/>
      <c r="MYE44" s="577"/>
      <c r="MYF44" s="578"/>
      <c r="MYG44" s="576"/>
      <c r="MYH44" s="413"/>
      <c r="MYI44" s="577"/>
      <c r="MYJ44" s="578"/>
      <c r="MYK44" s="576"/>
      <c r="MYL44" s="413"/>
      <c r="MYM44" s="577"/>
      <c r="MYN44" s="578"/>
      <c r="MYO44" s="576"/>
      <c r="MYP44" s="413"/>
      <c r="MYQ44" s="577"/>
      <c r="MYR44" s="578"/>
      <c r="MYS44" s="576"/>
      <c r="MYT44" s="413"/>
      <c r="MYU44" s="577"/>
      <c r="MYV44" s="578"/>
      <c r="MYW44" s="576"/>
      <c r="MYX44" s="413"/>
      <c r="MYY44" s="577"/>
      <c r="MYZ44" s="578"/>
      <c r="MZA44" s="576"/>
      <c r="MZB44" s="413"/>
      <c r="MZC44" s="577"/>
      <c r="MZD44" s="578"/>
      <c r="MZE44" s="576"/>
      <c r="MZF44" s="413"/>
      <c r="MZG44" s="577"/>
      <c r="MZH44" s="578"/>
      <c r="MZI44" s="576"/>
      <c r="MZJ44" s="413"/>
      <c r="MZK44" s="577"/>
      <c r="MZL44" s="578"/>
      <c r="MZM44" s="576"/>
      <c r="MZN44" s="413"/>
      <c r="MZO44" s="577"/>
      <c r="MZP44" s="578"/>
      <c r="MZQ44" s="576"/>
      <c r="MZR44" s="413"/>
      <c r="MZS44" s="577"/>
      <c r="MZT44" s="578"/>
      <c r="MZU44" s="576"/>
      <c r="MZV44" s="413"/>
      <c r="MZW44" s="577"/>
      <c r="MZX44" s="578"/>
      <c r="MZY44" s="576"/>
      <c r="MZZ44" s="413"/>
      <c r="NAA44" s="577"/>
      <c r="NAB44" s="578"/>
      <c r="NAC44" s="576"/>
      <c r="NAD44" s="413"/>
      <c r="NAE44" s="577"/>
      <c r="NAF44" s="578"/>
      <c r="NAG44" s="576"/>
      <c r="NAH44" s="413"/>
      <c r="NAI44" s="577"/>
      <c r="NAJ44" s="578"/>
      <c r="NAK44" s="576"/>
      <c r="NAL44" s="413"/>
      <c r="NAM44" s="577"/>
      <c r="NAN44" s="578"/>
      <c r="NAO44" s="576"/>
      <c r="NAP44" s="413"/>
      <c r="NAQ44" s="577"/>
      <c r="NAR44" s="578"/>
      <c r="NAS44" s="576"/>
      <c r="NAT44" s="413"/>
      <c r="NAU44" s="577"/>
      <c r="NAV44" s="578"/>
      <c r="NAW44" s="576"/>
      <c r="NAX44" s="413"/>
      <c r="NAY44" s="577"/>
      <c r="NAZ44" s="578"/>
      <c r="NBA44" s="576"/>
      <c r="NBB44" s="413"/>
      <c r="NBC44" s="577"/>
      <c r="NBD44" s="578"/>
      <c r="NBE44" s="576"/>
      <c r="NBF44" s="413"/>
      <c r="NBG44" s="577"/>
      <c r="NBH44" s="578"/>
      <c r="NBI44" s="576"/>
      <c r="NBJ44" s="413"/>
      <c r="NBK44" s="577"/>
      <c r="NBL44" s="578"/>
      <c r="NBM44" s="576"/>
      <c r="NBN44" s="413"/>
      <c r="NBO44" s="577"/>
      <c r="NBP44" s="578"/>
      <c r="NBQ44" s="576"/>
      <c r="NBR44" s="413"/>
      <c r="NBS44" s="577"/>
      <c r="NBT44" s="578"/>
      <c r="NBU44" s="576"/>
      <c r="NBV44" s="413"/>
      <c r="NBW44" s="577"/>
      <c r="NBX44" s="578"/>
      <c r="NBY44" s="576"/>
      <c r="NBZ44" s="413"/>
      <c r="NCA44" s="577"/>
      <c r="NCB44" s="578"/>
      <c r="NCC44" s="576"/>
      <c r="NCD44" s="413"/>
      <c r="NCE44" s="577"/>
      <c r="NCF44" s="578"/>
      <c r="NCG44" s="576"/>
      <c r="NCH44" s="413"/>
      <c r="NCI44" s="577"/>
      <c r="NCJ44" s="578"/>
      <c r="NCK44" s="576"/>
      <c r="NCL44" s="413"/>
      <c r="NCM44" s="577"/>
      <c r="NCN44" s="578"/>
      <c r="NCO44" s="576"/>
      <c r="NCP44" s="413"/>
      <c r="NCQ44" s="577"/>
      <c r="NCR44" s="578"/>
      <c r="NCS44" s="576"/>
      <c r="NCT44" s="413"/>
      <c r="NCU44" s="577"/>
      <c r="NCV44" s="578"/>
      <c r="NCW44" s="576"/>
      <c r="NCX44" s="413"/>
      <c r="NCY44" s="577"/>
      <c r="NCZ44" s="578"/>
      <c r="NDA44" s="576"/>
      <c r="NDB44" s="413"/>
      <c r="NDC44" s="577"/>
      <c r="NDD44" s="578"/>
      <c r="NDE44" s="576"/>
      <c r="NDF44" s="413"/>
      <c r="NDG44" s="577"/>
      <c r="NDH44" s="578"/>
      <c r="NDI44" s="576"/>
      <c r="NDJ44" s="413"/>
      <c r="NDK44" s="577"/>
      <c r="NDL44" s="578"/>
      <c r="NDM44" s="576"/>
      <c r="NDN44" s="413"/>
      <c r="NDO44" s="577"/>
      <c r="NDP44" s="578"/>
      <c r="NDQ44" s="576"/>
      <c r="NDR44" s="413"/>
      <c r="NDS44" s="577"/>
      <c r="NDT44" s="578"/>
      <c r="NDU44" s="576"/>
      <c r="NDV44" s="413"/>
      <c r="NDW44" s="577"/>
      <c r="NDX44" s="578"/>
      <c r="NDY44" s="576"/>
      <c r="NDZ44" s="413"/>
      <c r="NEA44" s="577"/>
      <c r="NEB44" s="578"/>
      <c r="NEC44" s="576"/>
      <c r="NED44" s="413"/>
      <c r="NEE44" s="577"/>
      <c r="NEF44" s="578"/>
      <c r="NEG44" s="576"/>
      <c r="NEH44" s="413"/>
      <c r="NEI44" s="577"/>
      <c r="NEJ44" s="578"/>
      <c r="NEK44" s="576"/>
      <c r="NEL44" s="413"/>
      <c r="NEM44" s="577"/>
      <c r="NEN44" s="578"/>
      <c r="NEO44" s="576"/>
      <c r="NEP44" s="413"/>
      <c r="NEQ44" s="577"/>
      <c r="NER44" s="578"/>
      <c r="NES44" s="576"/>
      <c r="NET44" s="413"/>
      <c r="NEU44" s="577"/>
      <c r="NEV44" s="578"/>
      <c r="NEW44" s="576"/>
      <c r="NEX44" s="413"/>
      <c r="NEY44" s="577"/>
      <c r="NEZ44" s="578"/>
      <c r="NFA44" s="576"/>
      <c r="NFB44" s="413"/>
      <c r="NFC44" s="577"/>
      <c r="NFD44" s="578"/>
      <c r="NFE44" s="576"/>
      <c r="NFF44" s="413"/>
      <c r="NFG44" s="577"/>
      <c r="NFH44" s="578"/>
      <c r="NFI44" s="576"/>
      <c r="NFJ44" s="413"/>
      <c r="NFK44" s="577"/>
      <c r="NFL44" s="578"/>
      <c r="NFM44" s="576"/>
      <c r="NFN44" s="413"/>
      <c r="NFO44" s="577"/>
      <c r="NFP44" s="578"/>
      <c r="NFQ44" s="576"/>
      <c r="NFR44" s="413"/>
      <c r="NFS44" s="577"/>
      <c r="NFT44" s="578"/>
      <c r="NFU44" s="576"/>
      <c r="NFV44" s="413"/>
      <c r="NFW44" s="577"/>
      <c r="NFX44" s="578"/>
      <c r="NFY44" s="576"/>
      <c r="NFZ44" s="413"/>
      <c r="NGA44" s="577"/>
      <c r="NGB44" s="578"/>
      <c r="NGC44" s="576"/>
      <c r="NGD44" s="413"/>
      <c r="NGE44" s="577"/>
      <c r="NGF44" s="578"/>
      <c r="NGG44" s="576"/>
      <c r="NGH44" s="413"/>
      <c r="NGI44" s="577"/>
      <c r="NGJ44" s="578"/>
      <c r="NGK44" s="576"/>
      <c r="NGL44" s="413"/>
      <c r="NGM44" s="577"/>
      <c r="NGN44" s="578"/>
      <c r="NGO44" s="576"/>
      <c r="NGP44" s="413"/>
      <c r="NGQ44" s="577"/>
      <c r="NGR44" s="578"/>
      <c r="NGS44" s="576"/>
      <c r="NGT44" s="413"/>
      <c r="NGU44" s="577"/>
      <c r="NGV44" s="578"/>
      <c r="NGW44" s="576"/>
      <c r="NGX44" s="413"/>
      <c r="NGY44" s="577"/>
      <c r="NGZ44" s="578"/>
      <c r="NHA44" s="576"/>
      <c r="NHB44" s="413"/>
      <c r="NHC44" s="577"/>
      <c r="NHD44" s="578"/>
      <c r="NHE44" s="576"/>
      <c r="NHF44" s="413"/>
      <c r="NHG44" s="577"/>
      <c r="NHH44" s="578"/>
      <c r="NHI44" s="576"/>
      <c r="NHJ44" s="413"/>
      <c r="NHK44" s="577"/>
      <c r="NHL44" s="578"/>
      <c r="NHM44" s="576"/>
      <c r="NHN44" s="413"/>
      <c r="NHO44" s="577"/>
      <c r="NHP44" s="578"/>
      <c r="NHQ44" s="576"/>
      <c r="NHR44" s="413"/>
      <c r="NHS44" s="577"/>
      <c r="NHT44" s="578"/>
      <c r="NHU44" s="576"/>
      <c r="NHV44" s="413"/>
      <c r="NHW44" s="577"/>
      <c r="NHX44" s="578"/>
      <c r="NHY44" s="576"/>
      <c r="NHZ44" s="413"/>
      <c r="NIA44" s="577"/>
      <c r="NIB44" s="578"/>
      <c r="NIC44" s="576"/>
      <c r="NID44" s="413"/>
      <c r="NIE44" s="577"/>
      <c r="NIF44" s="578"/>
      <c r="NIG44" s="576"/>
      <c r="NIH44" s="413"/>
      <c r="NII44" s="577"/>
      <c r="NIJ44" s="578"/>
      <c r="NIK44" s="576"/>
      <c r="NIL44" s="413"/>
      <c r="NIM44" s="577"/>
      <c r="NIN44" s="578"/>
      <c r="NIO44" s="576"/>
      <c r="NIP44" s="413"/>
      <c r="NIQ44" s="577"/>
      <c r="NIR44" s="578"/>
      <c r="NIS44" s="576"/>
      <c r="NIT44" s="413"/>
      <c r="NIU44" s="577"/>
      <c r="NIV44" s="578"/>
      <c r="NIW44" s="576"/>
      <c r="NIX44" s="413"/>
      <c r="NIY44" s="577"/>
      <c r="NIZ44" s="578"/>
      <c r="NJA44" s="576"/>
      <c r="NJB44" s="413"/>
      <c r="NJC44" s="577"/>
      <c r="NJD44" s="578"/>
      <c r="NJE44" s="576"/>
      <c r="NJF44" s="413"/>
      <c r="NJG44" s="577"/>
      <c r="NJH44" s="578"/>
      <c r="NJI44" s="576"/>
      <c r="NJJ44" s="413"/>
      <c r="NJK44" s="577"/>
      <c r="NJL44" s="578"/>
      <c r="NJM44" s="576"/>
      <c r="NJN44" s="413"/>
      <c r="NJO44" s="577"/>
      <c r="NJP44" s="578"/>
      <c r="NJQ44" s="576"/>
      <c r="NJR44" s="413"/>
      <c r="NJS44" s="577"/>
      <c r="NJT44" s="578"/>
      <c r="NJU44" s="576"/>
      <c r="NJV44" s="413"/>
      <c r="NJW44" s="577"/>
      <c r="NJX44" s="578"/>
      <c r="NJY44" s="576"/>
      <c r="NJZ44" s="413"/>
      <c r="NKA44" s="577"/>
      <c r="NKB44" s="578"/>
      <c r="NKC44" s="576"/>
      <c r="NKD44" s="413"/>
      <c r="NKE44" s="577"/>
      <c r="NKF44" s="578"/>
      <c r="NKG44" s="576"/>
      <c r="NKH44" s="413"/>
      <c r="NKI44" s="577"/>
      <c r="NKJ44" s="578"/>
      <c r="NKK44" s="576"/>
      <c r="NKL44" s="413"/>
      <c r="NKM44" s="577"/>
      <c r="NKN44" s="578"/>
      <c r="NKO44" s="576"/>
      <c r="NKP44" s="413"/>
      <c r="NKQ44" s="577"/>
      <c r="NKR44" s="578"/>
      <c r="NKS44" s="576"/>
      <c r="NKT44" s="413"/>
      <c r="NKU44" s="577"/>
      <c r="NKV44" s="578"/>
      <c r="NKW44" s="576"/>
      <c r="NKX44" s="413"/>
      <c r="NKY44" s="577"/>
      <c r="NKZ44" s="578"/>
      <c r="NLA44" s="576"/>
      <c r="NLB44" s="413"/>
      <c r="NLC44" s="577"/>
      <c r="NLD44" s="578"/>
      <c r="NLE44" s="576"/>
      <c r="NLF44" s="413"/>
      <c r="NLG44" s="577"/>
      <c r="NLH44" s="578"/>
      <c r="NLI44" s="576"/>
      <c r="NLJ44" s="413"/>
      <c r="NLK44" s="577"/>
      <c r="NLL44" s="578"/>
      <c r="NLM44" s="576"/>
      <c r="NLN44" s="413"/>
      <c r="NLO44" s="577"/>
      <c r="NLP44" s="578"/>
      <c r="NLQ44" s="576"/>
      <c r="NLR44" s="413"/>
      <c r="NLS44" s="577"/>
      <c r="NLT44" s="578"/>
      <c r="NLU44" s="576"/>
      <c r="NLV44" s="413"/>
      <c r="NLW44" s="577"/>
      <c r="NLX44" s="578"/>
      <c r="NLY44" s="576"/>
      <c r="NLZ44" s="413"/>
      <c r="NMA44" s="577"/>
      <c r="NMB44" s="578"/>
      <c r="NMC44" s="576"/>
      <c r="NMD44" s="413"/>
      <c r="NME44" s="577"/>
      <c r="NMF44" s="578"/>
      <c r="NMG44" s="576"/>
      <c r="NMH44" s="413"/>
      <c r="NMI44" s="577"/>
      <c r="NMJ44" s="578"/>
      <c r="NMK44" s="576"/>
      <c r="NML44" s="413"/>
      <c r="NMM44" s="577"/>
      <c r="NMN44" s="578"/>
      <c r="NMO44" s="576"/>
      <c r="NMP44" s="413"/>
      <c r="NMQ44" s="577"/>
      <c r="NMR44" s="578"/>
      <c r="NMS44" s="576"/>
      <c r="NMT44" s="413"/>
      <c r="NMU44" s="577"/>
      <c r="NMV44" s="578"/>
      <c r="NMW44" s="576"/>
      <c r="NMX44" s="413"/>
      <c r="NMY44" s="577"/>
      <c r="NMZ44" s="578"/>
      <c r="NNA44" s="576"/>
      <c r="NNB44" s="413"/>
      <c r="NNC44" s="577"/>
      <c r="NND44" s="578"/>
      <c r="NNE44" s="576"/>
      <c r="NNF44" s="413"/>
      <c r="NNG44" s="577"/>
      <c r="NNH44" s="578"/>
      <c r="NNI44" s="576"/>
      <c r="NNJ44" s="413"/>
      <c r="NNK44" s="577"/>
      <c r="NNL44" s="578"/>
      <c r="NNM44" s="576"/>
      <c r="NNN44" s="413"/>
      <c r="NNO44" s="577"/>
      <c r="NNP44" s="578"/>
      <c r="NNQ44" s="576"/>
      <c r="NNR44" s="413"/>
      <c r="NNS44" s="577"/>
      <c r="NNT44" s="578"/>
      <c r="NNU44" s="576"/>
      <c r="NNV44" s="413"/>
      <c r="NNW44" s="577"/>
      <c r="NNX44" s="578"/>
      <c r="NNY44" s="576"/>
      <c r="NNZ44" s="413"/>
      <c r="NOA44" s="577"/>
      <c r="NOB44" s="578"/>
      <c r="NOC44" s="576"/>
      <c r="NOD44" s="413"/>
      <c r="NOE44" s="577"/>
      <c r="NOF44" s="578"/>
      <c r="NOG44" s="576"/>
      <c r="NOH44" s="413"/>
      <c r="NOI44" s="577"/>
      <c r="NOJ44" s="578"/>
      <c r="NOK44" s="576"/>
      <c r="NOL44" s="413"/>
      <c r="NOM44" s="577"/>
      <c r="NON44" s="578"/>
      <c r="NOO44" s="576"/>
      <c r="NOP44" s="413"/>
      <c r="NOQ44" s="577"/>
      <c r="NOR44" s="578"/>
      <c r="NOS44" s="576"/>
      <c r="NOT44" s="413"/>
      <c r="NOU44" s="577"/>
      <c r="NOV44" s="578"/>
      <c r="NOW44" s="576"/>
      <c r="NOX44" s="413"/>
      <c r="NOY44" s="577"/>
      <c r="NOZ44" s="578"/>
      <c r="NPA44" s="576"/>
      <c r="NPB44" s="413"/>
      <c r="NPC44" s="577"/>
      <c r="NPD44" s="578"/>
      <c r="NPE44" s="576"/>
      <c r="NPF44" s="413"/>
      <c r="NPG44" s="577"/>
      <c r="NPH44" s="578"/>
      <c r="NPI44" s="576"/>
      <c r="NPJ44" s="413"/>
      <c r="NPK44" s="577"/>
      <c r="NPL44" s="578"/>
      <c r="NPM44" s="576"/>
      <c r="NPN44" s="413"/>
      <c r="NPO44" s="577"/>
      <c r="NPP44" s="578"/>
      <c r="NPQ44" s="576"/>
      <c r="NPR44" s="413"/>
      <c r="NPS44" s="577"/>
      <c r="NPT44" s="578"/>
      <c r="NPU44" s="576"/>
      <c r="NPV44" s="413"/>
      <c r="NPW44" s="577"/>
      <c r="NPX44" s="578"/>
      <c r="NPY44" s="576"/>
      <c r="NPZ44" s="413"/>
      <c r="NQA44" s="577"/>
      <c r="NQB44" s="578"/>
      <c r="NQC44" s="576"/>
      <c r="NQD44" s="413"/>
      <c r="NQE44" s="577"/>
      <c r="NQF44" s="578"/>
      <c r="NQG44" s="576"/>
      <c r="NQH44" s="413"/>
      <c r="NQI44" s="577"/>
      <c r="NQJ44" s="578"/>
      <c r="NQK44" s="576"/>
      <c r="NQL44" s="413"/>
      <c r="NQM44" s="577"/>
      <c r="NQN44" s="578"/>
      <c r="NQO44" s="576"/>
      <c r="NQP44" s="413"/>
      <c r="NQQ44" s="577"/>
      <c r="NQR44" s="578"/>
      <c r="NQS44" s="576"/>
      <c r="NQT44" s="413"/>
      <c r="NQU44" s="577"/>
      <c r="NQV44" s="578"/>
      <c r="NQW44" s="576"/>
      <c r="NQX44" s="413"/>
      <c r="NQY44" s="577"/>
      <c r="NQZ44" s="578"/>
      <c r="NRA44" s="576"/>
      <c r="NRB44" s="413"/>
      <c r="NRC44" s="577"/>
      <c r="NRD44" s="578"/>
      <c r="NRE44" s="576"/>
      <c r="NRF44" s="413"/>
      <c r="NRG44" s="577"/>
      <c r="NRH44" s="578"/>
      <c r="NRI44" s="576"/>
      <c r="NRJ44" s="413"/>
      <c r="NRK44" s="577"/>
      <c r="NRL44" s="578"/>
      <c r="NRM44" s="576"/>
      <c r="NRN44" s="413"/>
      <c r="NRO44" s="577"/>
      <c r="NRP44" s="578"/>
      <c r="NRQ44" s="576"/>
      <c r="NRR44" s="413"/>
      <c r="NRS44" s="577"/>
      <c r="NRT44" s="578"/>
      <c r="NRU44" s="576"/>
      <c r="NRV44" s="413"/>
      <c r="NRW44" s="577"/>
      <c r="NRX44" s="578"/>
      <c r="NRY44" s="576"/>
      <c r="NRZ44" s="413"/>
      <c r="NSA44" s="577"/>
      <c r="NSB44" s="578"/>
      <c r="NSC44" s="576"/>
      <c r="NSD44" s="413"/>
      <c r="NSE44" s="577"/>
      <c r="NSF44" s="578"/>
      <c r="NSG44" s="576"/>
      <c r="NSH44" s="413"/>
      <c r="NSI44" s="577"/>
      <c r="NSJ44" s="578"/>
      <c r="NSK44" s="576"/>
      <c r="NSL44" s="413"/>
      <c r="NSM44" s="577"/>
      <c r="NSN44" s="578"/>
      <c r="NSO44" s="576"/>
      <c r="NSP44" s="413"/>
      <c r="NSQ44" s="577"/>
      <c r="NSR44" s="578"/>
      <c r="NSS44" s="576"/>
      <c r="NST44" s="413"/>
      <c r="NSU44" s="577"/>
      <c r="NSV44" s="578"/>
      <c r="NSW44" s="576"/>
      <c r="NSX44" s="413"/>
      <c r="NSY44" s="577"/>
      <c r="NSZ44" s="578"/>
      <c r="NTA44" s="576"/>
      <c r="NTB44" s="413"/>
      <c r="NTC44" s="577"/>
      <c r="NTD44" s="578"/>
      <c r="NTE44" s="576"/>
      <c r="NTF44" s="413"/>
      <c r="NTG44" s="577"/>
      <c r="NTH44" s="578"/>
      <c r="NTI44" s="576"/>
      <c r="NTJ44" s="413"/>
      <c r="NTK44" s="577"/>
      <c r="NTL44" s="578"/>
      <c r="NTM44" s="576"/>
      <c r="NTN44" s="413"/>
      <c r="NTO44" s="577"/>
      <c r="NTP44" s="578"/>
      <c r="NTQ44" s="576"/>
      <c r="NTR44" s="413"/>
      <c r="NTS44" s="577"/>
      <c r="NTT44" s="578"/>
      <c r="NTU44" s="576"/>
      <c r="NTV44" s="413"/>
      <c r="NTW44" s="577"/>
      <c r="NTX44" s="578"/>
      <c r="NTY44" s="576"/>
      <c r="NTZ44" s="413"/>
      <c r="NUA44" s="577"/>
      <c r="NUB44" s="578"/>
      <c r="NUC44" s="576"/>
      <c r="NUD44" s="413"/>
      <c r="NUE44" s="577"/>
      <c r="NUF44" s="578"/>
      <c r="NUG44" s="576"/>
      <c r="NUH44" s="413"/>
      <c r="NUI44" s="577"/>
      <c r="NUJ44" s="578"/>
      <c r="NUK44" s="576"/>
      <c r="NUL44" s="413"/>
      <c r="NUM44" s="577"/>
      <c r="NUN44" s="578"/>
      <c r="NUO44" s="576"/>
      <c r="NUP44" s="413"/>
      <c r="NUQ44" s="577"/>
      <c r="NUR44" s="578"/>
      <c r="NUS44" s="576"/>
      <c r="NUT44" s="413"/>
      <c r="NUU44" s="577"/>
      <c r="NUV44" s="578"/>
      <c r="NUW44" s="576"/>
      <c r="NUX44" s="413"/>
      <c r="NUY44" s="577"/>
      <c r="NUZ44" s="578"/>
      <c r="NVA44" s="576"/>
      <c r="NVB44" s="413"/>
      <c r="NVC44" s="577"/>
      <c r="NVD44" s="578"/>
      <c r="NVE44" s="576"/>
      <c r="NVF44" s="413"/>
      <c r="NVG44" s="577"/>
      <c r="NVH44" s="578"/>
      <c r="NVI44" s="576"/>
      <c r="NVJ44" s="413"/>
      <c r="NVK44" s="577"/>
      <c r="NVL44" s="578"/>
      <c r="NVM44" s="576"/>
      <c r="NVN44" s="413"/>
      <c r="NVO44" s="577"/>
      <c r="NVP44" s="578"/>
      <c r="NVQ44" s="576"/>
      <c r="NVR44" s="413"/>
      <c r="NVS44" s="577"/>
      <c r="NVT44" s="578"/>
      <c r="NVU44" s="576"/>
      <c r="NVV44" s="413"/>
      <c r="NVW44" s="577"/>
      <c r="NVX44" s="578"/>
      <c r="NVY44" s="576"/>
      <c r="NVZ44" s="413"/>
      <c r="NWA44" s="577"/>
      <c r="NWB44" s="578"/>
      <c r="NWC44" s="576"/>
      <c r="NWD44" s="413"/>
      <c r="NWE44" s="577"/>
      <c r="NWF44" s="578"/>
      <c r="NWG44" s="576"/>
      <c r="NWH44" s="413"/>
      <c r="NWI44" s="577"/>
      <c r="NWJ44" s="578"/>
      <c r="NWK44" s="576"/>
      <c r="NWL44" s="413"/>
      <c r="NWM44" s="577"/>
      <c r="NWN44" s="578"/>
      <c r="NWO44" s="576"/>
      <c r="NWP44" s="413"/>
      <c r="NWQ44" s="577"/>
      <c r="NWR44" s="578"/>
      <c r="NWS44" s="576"/>
      <c r="NWT44" s="413"/>
      <c r="NWU44" s="577"/>
      <c r="NWV44" s="578"/>
      <c r="NWW44" s="576"/>
      <c r="NWX44" s="413"/>
      <c r="NWY44" s="577"/>
      <c r="NWZ44" s="578"/>
      <c r="NXA44" s="576"/>
      <c r="NXB44" s="413"/>
      <c r="NXC44" s="577"/>
      <c r="NXD44" s="578"/>
      <c r="NXE44" s="576"/>
      <c r="NXF44" s="413"/>
      <c r="NXG44" s="577"/>
      <c r="NXH44" s="578"/>
      <c r="NXI44" s="576"/>
      <c r="NXJ44" s="413"/>
      <c r="NXK44" s="577"/>
      <c r="NXL44" s="578"/>
      <c r="NXM44" s="576"/>
      <c r="NXN44" s="413"/>
      <c r="NXO44" s="577"/>
      <c r="NXP44" s="578"/>
      <c r="NXQ44" s="576"/>
      <c r="NXR44" s="413"/>
      <c r="NXS44" s="577"/>
      <c r="NXT44" s="578"/>
      <c r="NXU44" s="576"/>
      <c r="NXV44" s="413"/>
      <c r="NXW44" s="577"/>
      <c r="NXX44" s="578"/>
      <c r="NXY44" s="576"/>
      <c r="NXZ44" s="413"/>
      <c r="NYA44" s="577"/>
      <c r="NYB44" s="578"/>
      <c r="NYC44" s="576"/>
      <c r="NYD44" s="413"/>
      <c r="NYE44" s="577"/>
      <c r="NYF44" s="578"/>
      <c r="NYG44" s="576"/>
      <c r="NYH44" s="413"/>
      <c r="NYI44" s="577"/>
      <c r="NYJ44" s="578"/>
      <c r="NYK44" s="576"/>
      <c r="NYL44" s="413"/>
      <c r="NYM44" s="577"/>
      <c r="NYN44" s="578"/>
      <c r="NYO44" s="576"/>
      <c r="NYP44" s="413"/>
      <c r="NYQ44" s="577"/>
      <c r="NYR44" s="578"/>
      <c r="NYS44" s="576"/>
      <c r="NYT44" s="413"/>
      <c r="NYU44" s="577"/>
      <c r="NYV44" s="578"/>
      <c r="NYW44" s="576"/>
      <c r="NYX44" s="413"/>
      <c r="NYY44" s="577"/>
      <c r="NYZ44" s="578"/>
      <c r="NZA44" s="576"/>
      <c r="NZB44" s="413"/>
      <c r="NZC44" s="577"/>
      <c r="NZD44" s="578"/>
      <c r="NZE44" s="576"/>
      <c r="NZF44" s="413"/>
      <c r="NZG44" s="577"/>
      <c r="NZH44" s="578"/>
      <c r="NZI44" s="576"/>
      <c r="NZJ44" s="413"/>
      <c r="NZK44" s="577"/>
      <c r="NZL44" s="578"/>
      <c r="NZM44" s="576"/>
      <c r="NZN44" s="413"/>
      <c r="NZO44" s="577"/>
      <c r="NZP44" s="578"/>
      <c r="NZQ44" s="576"/>
      <c r="NZR44" s="413"/>
      <c r="NZS44" s="577"/>
      <c r="NZT44" s="578"/>
      <c r="NZU44" s="576"/>
      <c r="NZV44" s="413"/>
      <c r="NZW44" s="577"/>
      <c r="NZX44" s="578"/>
      <c r="NZY44" s="576"/>
      <c r="NZZ44" s="413"/>
      <c r="OAA44" s="577"/>
      <c r="OAB44" s="578"/>
      <c r="OAC44" s="576"/>
      <c r="OAD44" s="413"/>
      <c r="OAE44" s="577"/>
      <c r="OAF44" s="578"/>
      <c r="OAG44" s="576"/>
      <c r="OAH44" s="413"/>
      <c r="OAI44" s="577"/>
      <c r="OAJ44" s="578"/>
      <c r="OAK44" s="576"/>
      <c r="OAL44" s="413"/>
      <c r="OAM44" s="577"/>
      <c r="OAN44" s="578"/>
      <c r="OAO44" s="576"/>
      <c r="OAP44" s="413"/>
      <c r="OAQ44" s="577"/>
      <c r="OAR44" s="578"/>
      <c r="OAS44" s="576"/>
      <c r="OAT44" s="413"/>
      <c r="OAU44" s="577"/>
      <c r="OAV44" s="578"/>
      <c r="OAW44" s="576"/>
      <c r="OAX44" s="413"/>
      <c r="OAY44" s="577"/>
      <c r="OAZ44" s="578"/>
      <c r="OBA44" s="576"/>
      <c r="OBB44" s="413"/>
      <c r="OBC44" s="577"/>
      <c r="OBD44" s="578"/>
      <c r="OBE44" s="576"/>
      <c r="OBF44" s="413"/>
      <c r="OBG44" s="577"/>
      <c r="OBH44" s="578"/>
      <c r="OBI44" s="576"/>
      <c r="OBJ44" s="413"/>
      <c r="OBK44" s="577"/>
      <c r="OBL44" s="578"/>
      <c r="OBM44" s="576"/>
      <c r="OBN44" s="413"/>
      <c r="OBO44" s="577"/>
      <c r="OBP44" s="578"/>
      <c r="OBQ44" s="576"/>
      <c r="OBR44" s="413"/>
      <c r="OBS44" s="577"/>
      <c r="OBT44" s="578"/>
      <c r="OBU44" s="576"/>
      <c r="OBV44" s="413"/>
      <c r="OBW44" s="577"/>
      <c r="OBX44" s="578"/>
      <c r="OBY44" s="576"/>
      <c r="OBZ44" s="413"/>
      <c r="OCA44" s="577"/>
      <c r="OCB44" s="578"/>
      <c r="OCC44" s="576"/>
      <c r="OCD44" s="413"/>
      <c r="OCE44" s="577"/>
      <c r="OCF44" s="578"/>
      <c r="OCG44" s="576"/>
      <c r="OCH44" s="413"/>
      <c r="OCI44" s="577"/>
      <c r="OCJ44" s="578"/>
      <c r="OCK44" s="576"/>
      <c r="OCL44" s="413"/>
      <c r="OCM44" s="577"/>
      <c r="OCN44" s="578"/>
      <c r="OCO44" s="576"/>
      <c r="OCP44" s="413"/>
      <c r="OCQ44" s="577"/>
      <c r="OCR44" s="578"/>
      <c r="OCS44" s="576"/>
      <c r="OCT44" s="413"/>
      <c r="OCU44" s="577"/>
      <c r="OCV44" s="578"/>
      <c r="OCW44" s="576"/>
      <c r="OCX44" s="413"/>
      <c r="OCY44" s="577"/>
      <c r="OCZ44" s="578"/>
      <c r="ODA44" s="576"/>
      <c r="ODB44" s="413"/>
      <c r="ODC44" s="577"/>
      <c r="ODD44" s="578"/>
      <c r="ODE44" s="576"/>
      <c r="ODF44" s="413"/>
      <c r="ODG44" s="577"/>
      <c r="ODH44" s="578"/>
      <c r="ODI44" s="576"/>
      <c r="ODJ44" s="413"/>
      <c r="ODK44" s="577"/>
      <c r="ODL44" s="578"/>
      <c r="ODM44" s="576"/>
      <c r="ODN44" s="413"/>
      <c r="ODO44" s="577"/>
      <c r="ODP44" s="578"/>
      <c r="ODQ44" s="576"/>
      <c r="ODR44" s="413"/>
      <c r="ODS44" s="577"/>
      <c r="ODT44" s="578"/>
      <c r="ODU44" s="576"/>
      <c r="ODV44" s="413"/>
      <c r="ODW44" s="577"/>
      <c r="ODX44" s="578"/>
      <c r="ODY44" s="576"/>
      <c r="ODZ44" s="413"/>
      <c r="OEA44" s="577"/>
      <c r="OEB44" s="578"/>
      <c r="OEC44" s="576"/>
      <c r="OED44" s="413"/>
      <c r="OEE44" s="577"/>
      <c r="OEF44" s="578"/>
      <c r="OEG44" s="576"/>
      <c r="OEH44" s="413"/>
      <c r="OEI44" s="577"/>
      <c r="OEJ44" s="578"/>
      <c r="OEK44" s="576"/>
      <c r="OEL44" s="413"/>
      <c r="OEM44" s="577"/>
      <c r="OEN44" s="578"/>
      <c r="OEO44" s="576"/>
      <c r="OEP44" s="413"/>
      <c r="OEQ44" s="577"/>
      <c r="OER44" s="578"/>
      <c r="OES44" s="576"/>
      <c r="OET44" s="413"/>
      <c r="OEU44" s="577"/>
      <c r="OEV44" s="578"/>
      <c r="OEW44" s="576"/>
      <c r="OEX44" s="413"/>
      <c r="OEY44" s="577"/>
      <c r="OEZ44" s="578"/>
      <c r="OFA44" s="576"/>
      <c r="OFB44" s="413"/>
      <c r="OFC44" s="577"/>
      <c r="OFD44" s="578"/>
      <c r="OFE44" s="576"/>
      <c r="OFF44" s="413"/>
      <c r="OFG44" s="577"/>
      <c r="OFH44" s="578"/>
      <c r="OFI44" s="576"/>
      <c r="OFJ44" s="413"/>
      <c r="OFK44" s="577"/>
      <c r="OFL44" s="578"/>
      <c r="OFM44" s="576"/>
      <c r="OFN44" s="413"/>
      <c r="OFO44" s="577"/>
      <c r="OFP44" s="578"/>
      <c r="OFQ44" s="576"/>
      <c r="OFR44" s="413"/>
      <c r="OFS44" s="577"/>
      <c r="OFT44" s="578"/>
      <c r="OFU44" s="576"/>
      <c r="OFV44" s="413"/>
      <c r="OFW44" s="577"/>
      <c r="OFX44" s="578"/>
      <c r="OFY44" s="576"/>
      <c r="OFZ44" s="413"/>
      <c r="OGA44" s="577"/>
      <c r="OGB44" s="578"/>
      <c r="OGC44" s="576"/>
      <c r="OGD44" s="413"/>
      <c r="OGE44" s="577"/>
      <c r="OGF44" s="578"/>
      <c r="OGG44" s="576"/>
      <c r="OGH44" s="413"/>
      <c r="OGI44" s="577"/>
      <c r="OGJ44" s="578"/>
      <c r="OGK44" s="576"/>
      <c r="OGL44" s="413"/>
      <c r="OGM44" s="577"/>
      <c r="OGN44" s="578"/>
      <c r="OGO44" s="576"/>
      <c r="OGP44" s="413"/>
      <c r="OGQ44" s="577"/>
      <c r="OGR44" s="578"/>
      <c r="OGS44" s="576"/>
      <c r="OGT44" s="413"/>
      <c r="OGU44" s="577"/>
      <c r="OGV44" s="578"/>
      <c r="OGW44" s="576"/>
      <c r="OGX44" s="413"/>
      <c r="OGY44" s="577"/>
      <c r="OGZ44" s="578"/>
      <c r="OHA44" s="576"/>
      <c r="OHB44" s="413"/>
      <c r="OHC44" s="577"/>
      <c r="OHD44" s="578"/>
      <c r="OHE44" s="576"/>
      <c r="OHF44" s="413"/>
      <c r="OHG44" s="577"/>
      <c r="OHH44" s="578"/>
      <c r="OHI44" s="576"/>
      <c r="OHJ44" s="413"/>
      <c r="OHK44" s="577"/>
      <c r="OHL44" s="578"/>
      <c r="OHM44" s="576"/>
      <c r="OHN44" s="413"/>
      <c r="OHO44" s="577"/>
      <c r="OHP44" s="578"/>
      <c r="OHQ44" s="576"/>
      <c r="OHR44" s="413"/>
      <c r="OHS44" s="577"/>
      <c r="OHT44" s="578"/>
      <c r="OHU44" s="576"/>
      <c r="OHV44" s="413"/>
      <c r="OHW44" s="577"/>
      <c r="OHX44" s="578"/>
      <c r="OHY44" s="576"/>
      <c r="OHZ44" s="413"/>
      <c r="OIA44" s="577"/>
      <c r="OIB44" s="578"/>
      <c r="OIC44" s="576"/>
      <c r="OID44" s="413"/>
      <c r="OIE44" s="577"/>
      <c r="OIF44" s="578"/>
      <c r="OIG44" s="576"/>
      <c r="OIH44" s="413"/>
      <c r="OII44" s="577"/>
      <c r="OIJ44" s="578"/>
      <c r="OIK44" s="576"/>
      <c r="OIL44" s="413"/>
      <c r="OIM44" s="577"/>
      <c r="OIN44" s="578"/>
      <c r="OIO44" s="576"/>
      <c r="OIP44" s="413"/>
      <c r="OIQ44" s="577"/>
      <c r="OIR44" s="578"/>
      <c r="OIS44" s="576"/>
      <c r="OIT44" s="413"/>
      <c r="OIU44" s="577"/>
      <c r="OIV44" s="578"/>
      <c r="OIW44" s="576"/>
      <c r="OIX44" s="413"/>
      <c r="OIY44" s="577"/>
      <c r="OIZ44" s="578"/>
      <c r="OJA44" s="576"/>
      <c r="OJB44" s="413"/>
      <c r="OJC44" s="577"/>
      <c r="OJD44" s="578"/>
      <c r="OJE44" s="576"/>
      <c r="OJF44" s="413"/>
      <c r="OJG44" s="577"/>
      <c r="OJH44" s="578"/>
      <c r="OJI44" s="576"/>
      <c r="OJJ44" s="413"/>
      <c r="OJK44" s="577"/>
      <c r="OJL44" s="578"/>
      <c r="OJM44" s="576"/>
      <c r="OJN44" s="413"/>
      <c r="OJO44" s="577"/>
      <c r="OJP44" s="578"/>
      <c r="OJQ44" s="576"/>
      <c r="OJR44" s="413"/>
      <c r="OJS44" s="577"/>
      <c r="OJT44" s="578"/>
      <c r="OJU44" s="576"/>
      <c r="OJV44" s="413"/>
      <c r="OJW44" s="577"/>
      <c r="OJX44" s="578"/>
      <c r="OJY44" s="576"/>
      <c r="OJZ44" s="413"/>
      <c r="OKA44" s="577"/>
      <c r="OKB44" s="578"/>
      <c r="OKC44" s="576"/>
      <c r="OKD44" s="413"/>
      <c r="OKE44" s="577"/>
      <c r="OKF44" s="578"/>
      <c r="OKG44" s="576"/>
      <c r="OKH44" s="413"/>
      <c r="OKI44" s="577"/>
      <c r="OKJ44" s="578"/>
      <c r="OKK44" s="576"/>
      <c r="OKL44" s="413"/>
      <c r="OKM44" s="577"/>
      <c r="OKN44" s="578"/>
      <c r="OKO44" s="576"/>
      <c r="OKP44" s="413"/>
      <c r="OKQ44" s="577"/>
      <c r="OKR44" s="578"/>
      <c r="OKS44" s="576"/>
      <c r="OKT44" s="413"/>
      <c r="OKU44" s="577"/>
      <c r="OKV44" s="578"/>
      <c r="OKW44" s="576"/>
      <c r="OKX44" s="413"/>
      <c r="OKY44" s="577"/>
      <c r="OKZ44" s="578"/>
      <c r="OLA44" s="576"/>
      <c r="OLB44" s="413"/>
      <c r="OLC44" s="577"/>
      <c r="OLD44" s="578"/>
      <c r="OLE44" s="576"/>
      <c r="OLF44" s="413"/>
      <c r="OLG44" s="577"/>
      <c r="OLH44" s="578"/>
      <c r="OLI44" s="576"/>
      <c r="OLJ44" s="413"/>
      <c r="OLK44" s="577"/>
      <c r="OLL44" s="578"/>
      <c r="OLM44" s="576"/>
      <c r="OLN44" s="413"/>
      <c r="OLO44" s="577"/>
      <c r="OLP44" s="578"/>
      <c r="OLQ44" s="576"/>
      <c r="OLR44" s="413"/>
      <c r="OLS44" s="577"/>
      <c r="OLT44" s="578"/>
      <c r="OLU44" s="576"/>
      <c r="OLV44" s="413"/>
      <c r="OLW44" s="577"/>
      <c r="OLX44" s="578"/>
      <c r="OLY44" s="576"/>
      <c r="OLZ44" s="413"/>
      <c r="OMA44" s="577"/>
      <c r="OMB44" s="578"/>
      <c r="OMC44" s="576"/>
      <c r="OMD44" s="413"/>
      <c r="OME44" s="577"/>
      <c r="OMF44" s="578"/>
      <c r="OMG44" s="576"/>
      <c r="OMH44" s="413"/>
      <c r="OMI44" s="577"/>
      <c r="OMJ44" s="578"/>
      <c r="OMK44" s="576"/>
      <c r="OML44" s="413"/>
      <c r="OMM44" s="577"/>
      <c r="OMN44" s="578"/>
      <c r="OMO44" s="576"/>
      <c r="OMP44" s="413"/>
      <c r="OMQ44" s="577"/>
      <c r="OMR44" s="578"/>
      <c r="OMS44" s="576"/>
      <c r="OMT44" s="413"/>
      <c r="OMU44" s="577"/>
      <c r="OMV44" s="578"/>
      <c r="OMW44" s="576"/>
      <c r="OMX44" s="413"/>
      <c r="OMY44" s="577"/>
      <c r="OMZ44" s="578"/>
      <c r="ONA44" s="576"/>
      <c r="ONB44" s="413"/>
      <c r="ONC44" s="577"/>
      <c r="OND44" s="578"/>
      <c r="ONE44" s="576"/>
      <c r="ONF44" s="413"/>
      <c r="ONG44" s="577"/>
      <c r="ONH44" s="578"/>
      <c r="ONI44" s="576"/>
      <c r="ONJ44" s="413"/>
      <c r="ONK44" s="577"/>
      <c r="ONL44" s="578"/>
      <c r="ONM44" s="576"/>
      <c r="ONN44" s="413"/>
      <c r="ONO44" s="577"/>
      <c r="ONP44" s="578"/>
      <c r="ONQ44" s="576"/>
      <c r="ONR44" s="413"/>
      <c r="ONS44" s="577"/>
      <c r="ONT44" s="578"/>
      <c r="ONU44" s="576"/>
      <c r="ONV44" s="413"/>
      <c r="ONW44" s="577"/>
      <c r="ONX44" s="578"/>
      <c r="ONY44" s="576"/>
      <c r="ONZ44" s="413"/>
      <c r="OOA44" s="577"/>
      <c r="OOB44" s="578"/>
      <c r="OOC44" s="576"/>
      <c r="OOD44" s="413"/>
      <c r="OOE44" s="577"/>
      <c r="OOF44" s="578"/>
      <c r="OOG44" s="576"/>
      <c r="OOH44" s="413"/>
      <c r="OOI44" s="577"/>
      <c r="OOJ44" s="578"/>
      <c r="OOK44" s="576"/>
      <c r="OOL44" s="413"/>
      <c r="OOM44" s="577"/>
      <c r="OON44" s="578"/>
      <c r="OOO44" s="576"/>
      <c r="OOP44" s="413"/>
      <c r="OOQ44" s="577"/>
      <c r="OOR44" s="578"/>
      <c r="OOS44" s="576"/>
      <c r="OOT44" s="413"/>
      <c r="OOU44" s="577"/>
      <c r="OOV44" s="578"/>
      <c r="OOW44" s="576"/>
      <c r="OOX44" s="413"/>
      <c r="OOY44" s="577"/>
      <c r="OOZ44" s="578"/>
      <c r="OPA44" s="576"/>
      <c r="OPB44" s="413"/>
      <c r="OPC44" s="577"/>
      <c r="OPD44" s="578"/>
      <c r="OPE44" s="576"/>
      <c r="OPF44" s="413"/>
      <c r="OPG44" s="577"/>
      <c r="OPH44" s="578"/>
      <c r="OPI44" s="576"/>
      <c r="OPJ44" s="413"/>
      <c r="OPK44" s="577"/>
      <c r="OPL44" s="578"/>
      <c r="OPM44" s="576"/>
      <c r="OPN44" s="413"/>
      <c r="OPO44" s="577"/>
      <c r="OPP44" s="578"/>
      <c r="OPQ44" s="576"/>
      <c r="OPR44" s="413"/>
      <c r="OPS44" s="577"/>
      <c r="OPT44" s="578"/>
      <c r="OPU44" s="576"/>
      <c r="OPV44" s="413"/>
      <c r="OPW44" s="577"/>
      <c r="OPX44" s="578"/>
      <c r="OPY44" s="576"/>
      <c r="OPZ44" s="413"/>
      <c r="OQA44" s="577"/>
      <c r="OQB44" s="578"/>
      <c r="OQC44" s="576"/>
      <c r="OQD44" s="413"/>
      <c r="OQE44" s="577"/>
      <c r="OQF44" s="578"/>
      <c r="OQG44" s="576"/>
      <c r="OQH44" s="413"/>
      <c r="OQI44" s="577"/>
      <c r="OQJ44" s="578"/>
      <c r="OQK44" s="576"/>
      <c r="OQL44" s="413"/>
      <c r="OQM44" s="577"/>
      <c r="OQN44" s="578"/>
      <c r="OQO44" s="576"/>
      <c r="OQP44" s="413"/>
      <c r="OQQ44" s="577"/>
      <c r="OQR44" s="578"/>
      <c r="OQS44" s="576"/>
      <c r="OQT44" s="413"/>
      <c r="OQU44" s="577"/>
      <c r="OQV44" s="578"/>
      <c r="OQW44" s="576"/>
      <c r="OQX44" s="413"/>
      <c r="OQY44" s="577"/>
      <c r="OQZ44" s="578"/>
      <c r="ORA44" s="576"/>
      <c r="ORB44" s="413"/>
      <c r="ORC44" s="577"/>
      <c r="ORD44" s="578"/>
      <c r="ORE44" s="576"/>
      <c r="ORF44" s="413"/>
      <c r="ORG44" s="577"/>
      <c r="ORH44" s="578"/>
      <c r="ORI44" s="576"/>
      <c r="ORJ44" s="413"/>
      <c r="ORK44" s="577"/>
      <c r="ORL44" s="578"/>
      <c r="ORM44" s="576"/>
      <c r="ORN44" s="413"/>
      <c r="ORO44" s="577"/>
      <c r="ORP44" s="578"/>
      <c r="ORQ44" s="576"/>
      <c r="ORR44" s="413"/>
      <c r="ORS44" s="577"/>
      <c r="ORT44" s="578"/>
      <c r="ORU44" s="576"/>
      <c r="ORV44" s="413"/>
      <c r="ORW44" s="577"/>
      <c r="ORX44" s="578"/>
      <c r="ORY44" s="576"/>
      <c r="ORZ44" s="413"/>
      <c r="OSA44" s="577"/>
      <c r="OSB44" s="578"/>
      <c r="OSC44" s="576"/>
      <c r="OSD44" s="413"/>
      <c r="OSE44" s="577"/>
      <c r="OSF44" s="578"/>
      <c r="OSG44" s="576"/>
      <c r="OSH44" s="413"/>
      <c r="OSI44" s="577"/>
      <c r="OSJ44" s="578"/>
      <c r="OSK44" s="576"/>
      <c r="OSL44" s="413"/>
      <c r="OSM44" s="577"/>
      <c r="OSN44" s="578"/>
      <c r="OSO44" s="576"/>
      <c r="OSP44" s="413"/>
      <c r="OSQ44" s="577"/>
      <c r="OSR44" s="578"/>
      <c r="OSS44" s="576"/>
      <c r="OST44" s="413"/>
      <c r="OSU44" s="577"/>
      <c r="OSV44" s="578"/>
      <c r="OSW44" s="576"/>
      <c r="OSX44" s="413"/>
      <c r="OSY44" s="577"/>
      <c r="OSZ44" s="578"/>
      <c r="OTA44" s="576"/>
      <c r="OTB44" s="413"/>
      <c r="OTC44" s="577"/>
      <c r="OTD44" s="578"/>
      <c r="OTE44" s="576"/>
      <c r="OTF44" s="413"/>
      <c r="OTG44" s="577"/>
      <c r="OTH44" s="578"/>
      <c r="OTI44" s="576"/>
      <c r="OTJ44" s="413"/>
      <c r="OTK44" s="577"/>
      <c r="OTL44" s="578"/>
      <c r="OTM44" s="576"/>
      <c r="OTN44" s="413"/>
      <c r="OTO44" s="577"/>
      <c r="OTP44" s="578"/>
      <c r="OTQ44" s="576"/>
      <c r="OTR44" s="413"/>
      <c r="OTS44" s="577"/>
      <c r="OTT44" s="578"/>
      <c r="OTU44" s="576"/>
      <c r="OTV44" s="413"/>
      <c r="OTW44" s="577"/>
      <c r="OTX44" s="578"/>
      <c r="OTY44" s="576"/>
      <c r="OTZ44" s="413"/>
      <c r="OUA44" s="577"/>
      <c r="OUB44" s="578"/>
      <c r="OUC44" s="576"/>
      <c r="OUD44" s="413"/>
      <c r="OUE44" s="577"/>
      <c r="OUF44" s="578"/>
      <c r="OUG44" s="576"/>
      <c r="OUH44" s="413"/>
      <c r="OUI44" s="577"/>
      <c r="OUJ44" s="578"/>
      <c r="OUK44" s="576"/>
      <c r="OUL44" s="413"/>
      <c r="OUM44" s="577"/>
      <c r="OUN44" s="578"/>
      <c r="OUO44" s="576"/>
      <c r="OUP44" s="413"/>
      <c r="OUQ44" s="577"/>
      <c r="OUR44" s="578"/>
      <c r="OUS44" s="576"/>
      <c r="OUT44" s="413"/>
      <c r="OUU44" s="577"/>
      <c r="OUV44" s="578"/>
      <c r="OUW44" s="576"/>
      <c r="OUX44" s="413"/>
      <c r="OUY44" s="577"/>
      <c r="OUZ44" s="578"/>
      <c r="OVA44" s="576"/>
      <c r="OVB44" s="413"/>
      <c r="OVC44" s="577"/>
      <c r="OVD44" s="578"/>
      <c r="OVE44" s="576"/>
      <c r="OVF44" s="413"/>
      <c r="OVG44" s="577"/>
      <c r="OVH44" s="578"/>
      <c r="OVI44" s="576"/>
      <c r="OVJ44" s="413"/>
      <c r="OVK44" s="577"/>
      <c r="OVL44" s="578"/>
      <c r="OVM44" s="576"/>
      <c r="OVN44" s="413"/>
      <c r="OVO44" s="577"/>
      <c r="OVP44" s="578"/>
      <c r="OVQ44" s="576"/>
      <c r="OVR44" s="413"/>
      <c r="OVS44" s="577"/>
      <c r="OVT44" s="578"/>
      <c r="OVU44" s="576"/>
      <c r="OVV44" s="413"/>
      <c r="OVW44" s="577"/>
      <c r="OVX44" s="578"/>
      <c r="OVY44" s="576"/>
      <c r="OVZ44" s="413"/>
      <c r="OWA44" s="577"/>
      <c r="OWB44" s="578"/>
      <c r="OWC44" s="576"/>
      <c r="OWD44" s="413"/>
      <c r="OWE44" s="577"/>
      <c r="OWF44" s="578"/>
      <c r="OWG44" s="576"/>
      <c r="OWH44" s="413"/>
      <c r="OWI44" s="577"/>
      <c r="OWJ44" s="578"/>
      <c r="OWK44" s="576"/>
      <c r="OWL44" s="413"/>
      <c r="OWM44" s="577"/>
      <c r="OWN44" s="578"/>
      <c r="OWO44" s="576"/>
      <c r="OWP44" s="413"/>
      <c r="OWQ44" s="577"/>
      <c r="OWR44" s="578"/>
      <c r="OWS44" s="576"/>
      <c r="OWT44" s="413"/>
      <c r="OWU44" s="577"/>
      <c r="OWV44" s="578"/>
      <c r="OWW44" s="576"/>
      <c r="OWX44" s="413"/>
      <c r="OWY44" s="577"/>
      <c r="OWZ44" s="578"/>
      <c r="OXA44" s="576"/>
      <c r="OXB44" s="413"/>
      <c r="OXC44" s="577"/>
      <c r="OXD44" s="578"/>
      <c r="OXE44" s="576"/>
      <c r="OXF44" s="413"/>
      <c r="OXG44" s="577"/>
      <c r="OXH44" s="578"/>
      <c r="OXI44" s="576"/>
      <c r="OXJ44" s="413"/>
      <c r="OXK44" s="577"/>
      <c r="OXL44" s="578"/>
      <c r="OXM44" s="576"/>
      <c r="OXN44" s="413"/>
      <c r="OXO44" s="577"/>
      <c r="OXP44" s="578"/>
      <c r="OXQ44" s="576"/>
      <c r="OXR44" s="413"/>
      <c r="OXS44" s="577"/>
      <c r="OXT44" s="578"/>
      <c r="OXU44" s="576"/>
      <c r="OXV44" s="413"/>
      <c r="OXW44" s="577"/>
      <c r="OXX44" s="578"/>
      <c r="OXY44" s="576"/>
      <c r="OXZ44" s="413"/>
      <c r="OYA44" s="577"/>
      <c r="OYB44" s="578"/>
      <c r="OYC44" s="576"/>
      <c r="OYD44" s="413"/>
      <c r="OYE44" s="577"/>
      <c r="OYF44" s="578"/>
      <c r="OYG44" s="576"/>
      <c r="OYH44" s="413"/>
      <c r="OYI44" s="577"/>
      <c r="OYJ44" s="578"/>
      <c r="OYK44" s="576"/>
      <c r="OYL44" s="413"/>
      <c r="OYM44" s="577"/>
      <c r="OYN44" s="578"/>
      <c r="OYO44" s="576"/>
      <c r="OYP44" s="413"/>
      <c r="OYQ44" s="577"/>
      <c r="OYR44" s="578"/>
      <c r="OYS44" s="576"/>
      <c r="OYT44" s="413"/>
      <c r="OYU44" s="577"/>
      <c r="OYV44" s="578"/>
      <c r="OYW44" s="576"/>
      <c r="OYX44" s="413"/>
      <c r="OYY44" s="577"/>
      <c r="OYZ44" s="578"/>
      <c r="OZA44" s="576"/>
      <c r="OZB44" s="413"/>
      <c r="OZC44" s="577"/>
      <c r="OZD44" s="578"/>
      <c r="OZE44" s="576"/>
      <c r="OZF44" s="413"/>
      <c r="OZG44" s="577"/>
      <c r="OZH44" s="578"/>
      <c r="OZI44" s="576"/>
      <c r="OZJ44" s="413"/>
      <c r="OZK44" s="577"/>
      <c r="OZL44" s="578"/>
      <c r="OZM44" s="576"/>
      <c r="OZN44" s="413"/>
      <c r="OZO44" s="577"/>
      <c r="OZP44" s="578"/>
      <c r="OZQ44" s="576"/>
      <c r="OZR44" s="413"/>
      <c r="OZS44" s="577"/>
      <c r="OZT44" s="578"/>
      <c r="OZU44" s="576"/>
      <c r="OZV44" s="413"/>
      <c r="OZW44" s="577"/>
      <c r="OZX44" s="578"/>
      <c r="OZY44" s="576"/>
      <c r="OZZ44" s="413"/>
      <c r="PAA44" s="577"/>
      <c r="PAB44" s="578"/>
      <c r="PAC44" s="576"/>
      <c r="PAD44" s="413"/>
      <c r="PAE44" s="577"/>
      <c r="PAF44" s="578"/>
      <c r="PAG44" s="576"/>
      <c r="PAH44" s="413"/>
      <c r="PAI44" s="577"/>
      <c r="PAJ44" s="578"/>
      <c r="PAK44" s="576"/>
      <c r="PAL44" s="413"/>
      <c r="PAM44" s="577"/>
      <c r="PAN44" s="578"/>
      <c r="PAO44" s="576"/>
      <c r="PAP44" s="413"/>
      <c r="PAQ44" s="577"/>
      <c r="PAR44" s="578"/>
      <c r="PAS44" s="576"/>
      <c r="PAT44" s="413"/>
      <c r="PAU44" s="577"/>
      <c r="PAV44" s="578"/>
      <c r="PAW44" s="576"/>
      <c r="PAX44" s="413"/>
      <c r="PAY44" s="577"/>
      <c r="PAZ44" s="578"/>
      <c r="PBA44" s="576"/>
      <c r="PBB44" s="413"/>
      <c r="PBC44" s="577"/>
      <c r="PBD44" s="578"/>
      <c r="PBE44" s="576"/>
      <c r="PBF44" s="413"/>
      <c r="PBG44" s="577"/>
      <c r="PBH44" s="578"/>
      <c r="PBI44" s="576"/>
      <c r="PBJ44" s="413"/>
      <c r="PBK44" s="577"/>
      <c r="PBL44" s="578"/>
      <c r="PBM44" s="576"/>
      <c r="PBN44" s="413"/>
      <c r="PBO44" s="577"/>
      <c r="PBP44" s="578"/>
      <c r="PBQ44" s="576"/>
      <c r="PBR44" s="413"/>
      <c r="PBS44" s="577"/>
      <c r="PBT44" s="578"/>
      <c r="PBU44" s="576"/>
      <c r="PBV44" s="413"/>
      <c r="PBW44" s="577"/>
      <c r="PBX44" s="578"/>
      <c r="PBY44" s="576"/>
      <c r="PBZ44" s="413"/>
      <c r="PCA44" s="577"/>
      <c r="PCB44" s="578"/>
      <c r="PCC44" s="576"/>
      <c r="PCD44" s="413"/>
      <c r="PCE44" s="577"/>
      <c r="PCF44" s="578"/>
      <c r="PCG44" s="576"/>
      <c r="PCH44" s="413"/>
      <c r="PCI44" s="577"/>
      <c r="PCJ44" s="578"/>
      <c r="PCK44" s="576"/>
      <c r="PCL44" s="413"/>
      <c r="PCM44" s="577"/>
      <c r="PCN44" s="578"/>
      <c r="PCO44" s="576"/>
      <c r="PCP44" s="413"/>
      <c r="PCQ44" s="577"/>
      <c r="PCR44" s="578"/>
      <c r="PCS44" s="576"/>
      <c r="PCT44" s="413"/>
      <c r="PCU44" s="577"/>
      <c r="PCV44" s="578"/>
      <c r="PCW44" s="576"/>
      <c r="PCX44" s="413"/>
      <c r="PCY44" s="577"/>
      <c r="PCZ44" s="578"/>
      <c r="PDA44" s="576"/>
      <c r="PDB44" s="413"/>
      <c r="PDC44" s="577"/>
      <c r="PDD44" s="578"/>
      <c r="PDE44" s="576"/>
      <c r="PDF44" s="413"/>
      <c r="PDG44" s="577"/>
      <c r="PDH44" s="578"/>
      <c r="PDI44" s="576"/>
      <c r="PDJ44" s="413"/>
      <c r="PDK44" s="577"/>
      <c r="PDL44" s="578"/>
      <c r="PDM44" s="576"/>
      <c r="PDN44" s="413"/>
      <c r="PDO44" s="577"/>
      <c r="PDP44" s="578"/>
      <c r="PDQ44" s="576"/>
      <c r="PDR44" s="413"/>
      <c r="PDS44" s="577"/>
      <c r="PDT44" s="578"/>
      <c r="PDU44" s="576"/>
      <c r="PDV44" s="413"/>
      <c r="PDW44" s="577"/>
      <c r="PDX44" s="578"/>
      <c r="PDY44" s="576"/>
      <c r="PDZ44" s="413"/>
      <c r="PEA44" s="577"/>
      <c r="PEB44" s="578"/>
      <c r="PEC44" s="576"/>
      <c r="PED44" s="413"/>
      <c r="PEE44" s="577"/>
      <c r="PEF44" s="578"/>
      <c r="PEG44" s="576"/>
      <c r="PEH44" s="413"/>
      <c r="PEI44" s="577"/>
      <c r="PEJ44" s="578"/>
      <c r="PEK44" s="576"/>
      <c r="PEL44" s="413"/>
      <c r="PEM44" s="577"/>
      <c r="PEN44" s="578"/>
      <c r="PEO44" s="576"/>
      <c r="PEP44" s="413"/>
      <c r="PEQ44" s="577"/>
      <c r="PER44" s="578"/>
      <c r="PES44" s="576"/>
      <c r="PET44" s="413"/>
      <c r="PEU44" s="577"/>
      <c r="PEV44" s="578"/>
      <c r="PEW44" s="576"/>
      <c r="PEX44" s="413"/>
      <c r="PEY44" s="577"/>
      <c r="PEZ44" s="578"/>
      <c r="PFA44" s="576"/>
      <c r="PFB44" s="413"/>
      <c r="PFC44" s="577"/>
      <c r="PFD44" s="578"/>
      <c r="PFE44" s="576"/>
      <c r="PFF44" s="413"/>
      <c r="PFG44" s="577"/>
      <c r="PFH44" s="578"/>
      <c r="PFI44" s="576"/>
      <c r="PFJ44" s="413"/>
      <c r="PFK44" s="577"/>
      <c r="PFL44" s="578"/>
      <c r="PFM44" s="576"/>
      <c r="PFN44" s="413"/>
      <c r="PFO44" s="577"/>
      <c r="PFP44" s="578"/>
      <c r="PFQ44" s="576"/>
      <c r="PFR44" s="413"/>
      <c r="PFS44" s="577"/>
      <c r="PFT44" s="578"/>
      <c r="PFU44" s="576"/>
      <c r="PFV44" s="413"/>
      <c r="PFW44" s="577"/>
      <c r="PFX44" s="578"/>
      <c r="PFY44" s="576"/>
      <c r="PFZ44" s="413"/>
      <c r="PGA44" s="577"/>
      <c r="PGB44" s="578"/>
      <c r="PGC44" s="576"/>
      <c r="PGD44" s="413"/>
      <c r="PGE44" s="577"/>
      <c r="PGF44" s="578"/>
      <c r="PGG44" s="576"/>
      <c r="PGH44" s="413"/>
      <c r="PGI44" s="577"/>
      <c r="PGJ44" s="578"/>
      <c r="PGK44" s="576"/>
      <c r="PGL44" s="413"/>
      <c r="PGM44" s="577"/>
      <c r="PGN44" s="578"/>
      <c r="PGO44" s="576"/>
      <c r="PGP44" s="413"/>
      <c r="PGQ44" s="577"/>
      <c r="PGR44" s="578"/>
      <c r="PGS44" s="576"/>
      <c r="PGT44" s="413"/>
      <c r="PGU44" s="577"/>
      <c r="PGV44" s="578"/>
      <c r="PGW44" s="576"/>
      <c r="PGX44" s="413"/>
      <c r="PGY44" s="577"/>
      <c r="PGZ44" s="578"/>
      <c r="PHA44" s="576"/>
      <c r="PHB44" s="413"/>
      <c r="PHC44" s="577"/>
      <c r="PHD44" s="578"/>
      <c r="PHE44" s="576"/>
      <c r="PHF44" s="413"/>
      <c r="PHG44" s="577"/>
      <c r="PHH44" s="578"/>
      <c r="PHI44" s="576"/>
      <c r="PHJ44" s="413"/>
      <c r="PHK44" s="577"/>
      <c r="PHL44" s="578"/>
      <c r="PHM44" s="576"/>
      <c r="PHN44" s="413"/>
      <c r="PHO44" s="577"/>
      <c r="PHP44" s="578"/>
      <c r="PHQ44" s="576"/>
      <c r="PHR44" s="413"/>
      <c r="PHS44" s="577"/>
      <c r="PHT44" s="578"/>
      <c r="PHU44" s="576"/>
      <c r="PHV44" s="413"/>
      <c r="PHW44" s="577"/>
      <c r="PHX44" s="578"/>
      <c r="PHY44" s="576"/>
      <c r="PHZ44" s="413"/>
      <c r="PIA44" s="577"/>
      <c r="PIB44" s="578"/>
      <c r="PIC44" s="576"/>
      <c r="PID44" s="413"/>
      <c r="PIE44" s="577"/>
      <c r="PIF44" s="578"/>
      <c r="PIG44" s="576"/>
      <c r="PIH44" s="413"/>
      <c r="PII44" s="577"/>
      <c r="PIJ44" s="578"/>
      <c r="PIK44" s="576"/>
      <c r="PIL44" s="413"/>
      <c r="PIM44" s="577"/>
      <c r="PIN44" s="578"/>
      <c r="PIO44" s="576"/>
      <c r="PIP44" s="413"/>
      <c r="PIQ44" s="577"/>
      <c r="PIR44" s="578"/>
      <c r="PIS44" s="576"/>
      <c r="PIT44" s="413"/>
      <c r="PIU44" s="577"/>
      <c r="PIV44" s="578"/>
      <c r="PIW44" s="576"/>
      <c r="PIX44" s="413"/>
      <c r="PIY44" s="577"/>
      <c r="PIZ44" s="578"/>
      <c r="PJA44" s="576"/>
      <c r="PJB44" s="413"/>
      <c r="PJC44" s="577"/>
      <c r="PJD44" s="578"/>
      <c r="PJE44" s="576"/>
      <c r="PJF44" s="413"/>
      <c r="PJG44" s="577"/>
      <c r="PJH44" s="578"/>
      <c r="PJI44" s="576"/>
      <c r="PJJ44" s="413"/>
      <c r="PJK44" s="577"/>
      <c r="PJL44" s="578"/>
      <c r="PJM44" s="576"/>
      <c r="PJN44" s="413"/>
      <c r="PJO44" s="577"/>
      <c r="PJP44" s="578"/>
      <c r="PJQ44" s="576"/>
      <c r="PJR44" s="413"/>
      <c r="PJS44" s="577"/>
      <c r="PJT44" s="578"/>
      <c r="PJU44" s="576"/>
      <c r="PJV44" s="413"/>
      <c r="PJW44" s="577"/>
      <c r="PJX44" s="578"/>
      <c r="PJY44" s="576"/>
      <c r="PJZ44" s="413"/>
      <c r="PKA44" s="577"/>
      <c r="PKB44" s="578"/>
      <c r="PKC44" s="576"/>
      <c r="PKD44" s="413"/>
      <c r="PKE44" s="577"/>
      <c r="PKF44" s="578"/>
      <c r="PKG44" s="576"/>
      <c r="PKH44" s="413"/>
      <c r="PKI44" s="577"/>
      <c r="PKJ44" s="578"/>
      <c r="PKK44" s="576"/>
      <c r="PKL44" s="413"/>
      <c r="PKM44" s="577"/>
      <c r="PKN44" s="578"/>
      <c r="PKO44" s="576"/>
      <c r="PKP44" s="413"/>
      <c r="PKQ44" s="577"/>
      <c r="PKR44" s="578"/>
      <c r="PKS44" s="576"/>
      <c r="PKT44" s="413"/>
      <c r="PKU44" s="577"/>
      <c r="PKV44" s="578"/>
      <c r="PKW44" s="576"/>
      <c r="PKX44" s="413"/>
      <c r="PKY44" s="577"/>
      <c r="PKZ44" s="578"/>
      <c r="PLA44" s="576"/>
      <c r="PLB44" s="413"/>
      <c r="PLC44" s="577"/>
      <c r="PLD44" s="578"/>
      <c r="PLE44" s="576"/>
      <c r="PLF44" s="413"/>
      <c r="PLG44" s="577"/>
      <c r="PLH44" s="578"/>
      <c r="PLI44" s="576"/>
      <c r="PLJ44" s="413"/>
      <c r="PLK44" s="577"/>
      <c r="PLL44" s="578"/>
      <c r="PLM44" s="576"/>
      <c r="PLN44" s="413"/>
      <c r="PLO44" s="577"/>
      <c r="PLP44" s="578"/>
      <c r="PLQ44" s="576"/>
      <c r="PLR44" s="413"/>
      <c r="PLS44" s="577"/>
      <c r="PLT44" s="578"/>
      <c r="PLU44" s="576"/>
      <c r="PLV44" s="413"/>
      <c r="PLW44" s="577"/>
      <c r="PLX44" s="578"/>
      <c r="PLY44" s="576"/>
      <c r="PLZ44" s="413"/>
      <c r="PMA44" s="577"/>
      <c r="PMB44" s="578"/>
      <c r="PMC44" s="576"/>
      <c r="PMD44" s="413"/>
      <c r="PME44" s="577"/>
      <c r="PMF44" s="578"/>
      <c r="PMG44" s="576"/>
      <c r="PMH44" s="413"/>
      <c r="PMI44" s="577"/>
      <c r="PMJ44" s="578"/>
      <c r="PMK44" s="576"/>
      <c r="PML44" s="413"/>
      <c r="PMM44" s="577"/>
      <c r="PMN44" s="578"/>
      <c r="PMO44" s="576"/>
      <c r="PMP44" s="413"/>
      <c r="PMQ44" s="577"/>
      <c r="PMR44" s="578"/>
      <c r="PMS44" s="576"/>
      <c r="PMT44" s="413"/>
      <c r="PMU44" s="577"/>
      <c r="PMV44" s="578"/>
      <c r="PMW44" s="576"/>
      <c r="PMX44" s="413"/>
      <c r="PMY44" s="577"/>
      <c r="PMZ44" s="578"/>
      <c r="PNA44" s="576"/>
      <c r="PNB44" s="413"/>
      <c r="PNC44" s="577"/>
      <c r="PND44" s="578"/>
      <c r="PNE44" s="576"/>
      <c r="PNF44" s="413"/>
      <c r="PNG44" s="577"/>
      <c r="PNH44" s="578"/>
      <c r="PNI44" s="576"/>
      <c r="PNJ44" s="413"/>
      <c r="PNK44" s="577"/>
      <c r="PNL44" s="578"/>
      <c r="PNM44" s="576"/>
      <c r="PNN44" s="413"/>
      <c r="PNO44" s="577"/>
      <c r="PNP44" s="578"/>
      <c r="PNQ44" s="576"/>
      <c r="PNR44" s="413"/>
      <c r="PNS44" s="577"/>
      <c r="PNT44" s="578"/>
      <c r="PNU44" s="576"/>
      <c r="PNV44" s="413"/>
      <c r="PNW44" s="577"/>
      <c r="PNX44" s="578"/>
      <c r="PNY44" s="576"/>
      <c r="PNZ44" s="413"/>
      <c r="POA44" s="577"/>
      <c r="POB44" s="578"/>
      <c r="POC44" s="576"/>
      <c r="POD44" s="413"/>
      <c r="POE44" s="577"/>
      <c r="POF44" s="578"/>
      <c r="POG44" s="576"/>
      <c r="POH44" s="413"/>
      <c r="POI44" s="577"/>
      <c r="POJ44" s="578"/>
      <c r="POK44" s="576"/>
      <c r="POL44" s="413"/>
      <c r="POM44" s="577"/>
      <c r="PON44" s="578"/>
      <c r="POO44" s="576"/>
      <c r="POP44" s="413"/>
      <c r="POQ44" s="577"/>
      <c r="POR44" s="578"/>
      <c r="POS44" s="576"/>
      <c r="POT44" s="413"/>
      <c r="POU44" s="577"/>
      <c r="POV44" s="578"/>
      <c r="POW44" s="576"/>
      <c r="POX44" s="413"/>
      <c r="POY44" s="577"/>
      <c r="POZ44" s="578"/>
      <c r="PPA44" s="576"/>
      <c r="PPB44" s="413"/>
      <c r="PPC44" s="577"/>
      <c r="PPD44" s="578"/>
      <c r="PPE44" s="576"/>
      <c r="PPF44" s="413"/>
      <c r="PPG44" s="577"/>
      <c r="PPH44" s="578"/>
      <c r="PPI44" s="576"/>
      <c r="PPJ44" s="413"/>
      <c r="PPK44" s="577"/>
      <c r="PPL44" s="578"/>
      <c r="PPM44" s="576"/>
      <c r="PPN44" s="413"/>
      <c r="PPO44" s="577"/>
      <c r="PPP44" s="578"/>
      <c r="PPQ44" s="576"/>
      <c r="PPR44" s="413"/>
      <c r="PPS44" s="577"/>
      <c r="PPT44" s="578"/>
      <c r="PPU44" s="576"/>
      <c r="PPV44" s="413"/>
      <c r="PPW44" s="577"/>
      <c r="PPX44" s="578"/>
      <c r="PPY44" s="576"/>
      <c r="PPZ44" s="413"/>
      <c r="PQA44" s="577"/>
      <c r="PQB44" s="578"/>
      <c r="PQC44" s="576"/>
      <c r="PQD44" s="413"/>
      <c r="PQE44" s="577"/>
      <c r="PQF44" s="578"/>
      <c r="PQG44" s="576"/>
      <c r="PQH44" s="413"/>
      <c r="PQI44" s="577"/>
      <c r="PQJ44" s="578"/>
      <c r="PQK44" s="576"/>
      <c r="PQL44" s="413"/>
      <c r="PQM44" s="577"/>
      <c r="PQN44" s="578"/>
      <c r="PQO44" s="576"/>
      <c r="PQP44" s="413"/>
      <c r="PQQ44" s="577"/>
      <c r="PQR44" s="578"/>
      <c r="PQS44" s="576"/>
      <c r="PQT44" s="413"/>
      <c r="PQU44" s="577"/>
      <c r="PQV44" s="578"/>
      <c r="PQW44" s="576"/>
      <c r="PQX44" s="413"/>
      <c r="PQY44" s="577"/>
      <c r="PQZ44" s="578"/>
      <c r="PRA44" s="576"/>
      <c r="PRB44" s="413"/>
      <c r="PRC44" s="577"/>
      <c r="PRD44" s="578"/>
      <c r="PRE44" s="576"/>
      <c r="PRF44" s="413"/>
      <c r="PRG44" s="577"/>
      <c r="PRH44" s="578"/>
      <c r="PRI44" s="576"/>
      <c r="PRJ44" s="413"/>
      <c r="PRK44" s="577"/>
      <c r="PRL44" s="578"/>
      <c r="PRM44" s="576"/>
      <c r="PRN44" s="413"/>
      <c r="PRO44" s="577"/>
      <c r="PRP44" s="578"/>
      <c r="PRQ44" s="576"/>
      <c r="PRR44" s="413"/>
      <c r="PRS44" s="577"/>
      <c r="PRT44" s="578"/>
      <c r="PRU44" s="576"/>
      <c r="PRV44" s="413"/>
      <c r="PRW44" s="577"/>
      <c r="PRX44" s="578"/>
      <c r="PRY44" s="576"/>
      <c r="PRZ44" s="413"/>
      <c r="PSA44" s="577"/>
      <c r="PSB44" s="578"/>
      <c r="PSC44" s="576"/>
      <c r="PSD44" s="413"/>
      <c r="PSE44" s="577"/>
      <c r="PSF44" s="578"/>
      <c r="PSG44" s="576"/>
      <c r="PSH44" s="413"/>
      <c r="PSI44" s="577"/>
      <c r="PSJ44" s="578"/>
      <c r="PSK44" s="576"/>
      <c r="PSL44" s="413"/>
      <c r="PSM44" s="577"/>
      <c r="PSN44" s="578"/>
      <c r="PSO44" s="576"/>
      <c r="PSP44" s="413"/>
      <c r="PSQ44" s="577"/>
      <c r="PSR44" s="578"/>
      <c r="PSS44" s="576"/>
      <c r="PST44" s="413"/>
      <c r="PSU44" s="577"/>
      <c r="PSV44" s="578"/>
      <c r="PSW44" s="576"/>
      <c r="PSX44" s="413"/>
      <c r="PSY44" s="577"/>
      <c r="PSZ44" s="578"/>
      <c r="PTA44" s="576"/>
      <c r="PTB44" s="413"/>
      <c r="PTC44" s="577"/>
      <c r="PTD44" s="578"/>
      <c r="PTE44" s="576"/>
      <c r="PTF44" s="413"/>
      <c r="PTG44" s="577"/>
      <c r="PTH44" s="578"/>
      <c r="PTI44" s="576"/>
      <c r="PTJ44" s="413"/>
      <c r="PTK44" s="577"/>
      <c r="PTL44" s="578"/>
      <c r="PTM44" s="576"/>
      <c r="PTN44" s="413"/>
      <c r="PTO44" s="577"/>
      <c r="PTP44" s="578"/>
      <c r="PTQ44" s="576"/>
      <c r="PTR44" s="413"/>
      <c r="PTS44" s="577"/>
      <c r="PTT44" s="578"/>
      <c r="PTU44" s="576"/>
      <c r="PTV44" s="413"/>
      <c r="PTW44" s="577"/>
      <c r="PTX44" s="578"/>
      <c r="PTY44" s="576"/>
      <c r="PTZ44" s="413"/>
      <c r="PUA44" s="577"/>
      <c r="PUB44" s="578"/>
      <c r="PUC44" s="576"/>
      <c r="PUD44" s="413"/>
      <c r="PUE44" s="577"/>
      <c r="PUF44" s="578"/>
      <c r="PUG44" s="576"/>
      <c r="PUH44" s="413"/>
      <c r="PUI44" s="577"/>
      <c r="PUJ44" s="578"/>
      <c r="PUK44" s="576"/>
      <c r="PUL44" s="413"/>
      <c r="PUM44" s="577"/>
      <c r="PUN44" s="578"/>
      <c r="PUO44" s="576"/>
      <c r="PUP44" s="413"/>
      <c r="PUQ44" s="577"/>
      <c r="PUR44" s="578"/>
      <c r="PUS44" s="576"/>
      <c r="PUT44" s="413"/>
      <c r="PUU44" s="577"/>
      <c r="PUV44" s="578"/>
      <c r="PUW44" s="576"/>
      <c r="PUX44" s="413"/>
      <c r="PUY44" s="577"/>
      <c r="PUZ44" s="578"/>
      <c r="PVA44" s="576"/>
      <c r="PVB44" s="413"/>
      <c r="PVC44" s="577"/>
      <c r="PVD44" s="578"/>
      <c r="PVE44" s="576"/>
      <c r="PVF44" s="413"/>
      <c r="PVG44" s="577"/>
      <c r="PVH44" s="578"/>
      <c r="PVI44" s="576"/>
      <c r="PVJ44" s="413"/>
      <c r="PVK44" s="577"/>
      <c r="PVL44" s="578"/>
      <c r="PVM44" s="576"/>
      <c r="PVN44" s="413"/>
      <c r="PVO44" s="577"/>
      <c r="PVP44" s="578"/>
      <c r="PVQ44" s="576"/>
      <c r="PVR44" s="413"/>
      <c r="PVS44" s="577"/>
      <c r="PVT44" s="578"/>
      <c r="PVU44" s="576"/>
      <c r="PVV44" s="413"/>
      <c r="PVW44" s="577"/>
      <c r="PVX44" s="578"/>
      <c r="PVY44" s="576"/>
      <c r="PVZ44" s="413"/>
      <c r="PWA44" s="577"/>
      <c r="PWB44" s="578"/>
      <c r="PWC44" s="576"/>
      <c r="PWD44" s="413"/>
      <c r="PWE44" s="577"/>
      <c r="PWF44" s="578"/>
      <c r="PWG44" s="576"/>
      <c r="PWH44" s="413"/>
      <c r="PWI44" s="577"/>
      <c r="PWJ44" s="578"/>
      <c r="PWK44" s="576"/>
      <c r="PWL44" s="413"/>
      <c r="PWM44" s="577"/>
      <c r="PWN44" s="578"/>
      <c r="PWO44" s="576"/>
      <c r="PWP44" s="413"/>
      <c r="PWQ44" s="577"/>
      <c r="PWR44" s="578"/>
      <c r="PWS44" s="576"/>
      <c r="PWT44" s="413"/>
      <c r="PWU44" s="577"/>
      <c r="PWV44" s="578"/>
      <c r="PWW44" s="576"/>
      <c r="PWX44" s="413"/>
      <c r="PWY44" s="577"/>
      <c r="PWZ44" s="578"/>
      <c r="PXA44" s="576"/>
      <c r="PXB44" s="413"/>
      <c r="PXC44" s="577"/>
      <c r="PXD44" s="578"/>
      <c r="PXE44" s="576"/>
      <c r="PXF44" s="413"/>
      <c r="PXG44" s="577"/>
      <c r="PXH44" s="578"/>
      <c r="PXI44" s="576"/>
      <c r="PXJ44" s="413"/>
      <c r="PXK44" s="577"/>
      <c r="PXL44" s="578"/>
      <c r="PXM44" s="576"/>
      <c r="PXN44" s="413"/>
      <c r="PXO44" s="577"/>
      <c r="PXP44" s="578"/>
      <c r="PXQ44" s="576"/>
      <c r="PXR44" s="413"/>
      <c r="PXS44" s="577"/>
      <c r="PXT44" s="578"/>
      <c r="PXU44" s="576"/>
      <c r="PXV44" s="413"/>
      <c r="PXW44" s="577"/>
      <c r="PXX44" s="578"/>
      <c r="PXY44" s="576"/>
      <c r="PXZ44" s="413"/>
      <c r="PYA44" s="577"/>
      <c r="PYB44" s="578"/>
      <c r="PYC44" s="576"/>
      <c r="PYD44" s="413"/>
      <c r="PYE44" s="577"/>
      <c r="PYF44" s="578"/>
      <c r="PYG44" s="576"/>
      <c r="PYH44" s="413"/>
      <c r="PYI44" s="577"/>
      <c r="PYJ44" s="578"/>
      <c r="PYK44" s="576"/>
      <c r="PYL44" s="413"/>
      <c r="PYM44" s="577"/>
      <c r="PYN44" s="578"/>
      <c r="PYO44" s="576"/>
      <c r="PYP44" s="413"/>
      <c r="PYQ44" s="577"/>
      <c r="PYR44" s="578"/>
      <c r="PYS44" s="576"/>
      <c r="PYT44" s="413"/>
      <c r="PYU44" s="577"/>
      <c r="PYV44" s="578"/>
      <c r="PYW44" s="576"/>
      <c r="PYX44" s="413"/>
      <c r="PYY44" s="577"/>
      <c r="PYZ44" s="578"/>
      <c r="PZA44" s="576"/>
      <c r="PZB44" s="413"/>
      <c r="PZC44" s="577"/>
      <c r="PZD44" s="578"/>
      <c r="PZE44" s="576"/>
      <c r="PZF44" s="413"/>
      <c r="PZG44" s="577"/>
      <c r="PZH44" s="578"/>
      <c r="PZI44" s="576"/>
      <c r="PZJ44" s="413"/>
      <c r="PZK44" s="577"/>
      <c r="PZL44" s="578"/>
      <c r="PZM44" s="576"/>
      <c r="PZN44" s="413"/>
      <c r="PZO44" s="577"/>
      <c r="PZP44" s="578"/>
      <c r="PZQ44" s="576"/>
      <c r="PZR44" s="413"/>
      <c r="PZS44" s="577"/>
      <c r="PZT44" s="578"/>
      <c r="PZU44" s="576"/>
      <c r="PZV44" s="413"/>
      <c r="PZW44" s="577"/>
      <c r="PZX44" s="578"/>
      <c r="PZY44" s="576"/>
      <c r="PZZ44" s="413"/>
      <c r="QAA44" s="577"/>
      <c r="QAB44" s="578"/>
      <c r="QAC44" s="576"/>
      <c r="QAD44" s="413"/>
      <c r="QAE44" s="577"/>
      <c r="QAF44" s="578"/>
      <c r="QAG44" s="576"/>
      <c r="QAH44" s="413"/>
      <c r="QAI44" s="577"/>
      <c r="QAJ44" s="578"/>
      <c r="QAK44" s="576"/>
      <c r="QAL44" s="413"/>
      <c r="QAM44" s="577"/>
      <c r="QAN44" s="578"/>
      <c r="QAO44" s="576"/>
      <c r="QAP44" s="413"/>
      <c r="QAQ44" s="577"/>
      <c r="QAR44" s="578"/>
      <c r="QAS44" s="576"/>
      <c r="QAT44" s="413"/>
      <c r="QAU44" s="577"/>
      <c r="QAV44" s="578"/>
      <c r="QAW44" s="576"/>
      <c r="QAX44" s="413"/>
      <c r="QAY44" s="577"/>
      <c r="QAZ44" s="578"/>
      <c r="QBA44" s="576"/>
      <c r="QBB44" s="413"/>
      <c r="QBC44" s="577"/>
      <c r="QBD44" s="578"/>
      <c r="QBE44" s="576"/>
      <c r="QBF44" s="413"/>
      <c r="QBG44" s="577"/>
      <c r="QBH44" s="578"/>
      <c r="QBI44" s="576"/>
      <c r="QBJ44" s="413"/>
      <c r="QBK44" s="577"/>
      <c r="QBL44" s="578"/>
      <c r="QBM44" s="576"/>
      <c r="QBN44" s="413"/>
      <c r="QBO44" s="577"/>
      <c r="QBP44" s="578"/>
      <c r="QBQ44" s="576"/>
      <c r="QBR44" s="413"/>
      <c r="QBS44" s="577"/>
      <c r="QBT44" s="578"/>
      <c r="QBU44" s="576"/>
      <c r="QBV44" s="413"/>
      <c r="QBW44" s="577"/>
      <c r="QBX44" s="578"/>
      <c r="QBY44" s="576"/>
      <c r="QBZ44" s="413"/>
      <c r="QCA44" s="577"/>
      <c r="QCB44" s="578"/>
      <c r="QCC44" s="576"/>
      <c r="QCD44" s="413"/>
      <c r="QCE44" s="577"/>
      <c r="QCF44" s="578"/>
      <c r="QCG44" s="576"/>
      <c r="QCH44" s="413"/>
      <c r="QCI44" s="577"/>
      <c r="QCJ44" s="578"/>
      <c r="QCK44" s="576"/>
      <c r="QCL44" s="413"/>
      <c r="QCM44" s="577"/>
      <c r="QCN44" s="578"/>
      <c r="QCO44" s="576"/>
      <c r="QCP44" s="413"/>
      <c r="QCQ44" s="577"/>
      <c r="QCR44" s="578"/>
      <c r="QCS44" s="576"/>
      <c r="QCT44" s="413"/>
      <c r="QCU44" s="577"/>
      <c r="QCV44" s="578"/>
      <c r="QCW44" s="576"/>
      <c r="QCX44" s="413"/>
      <c r="QCY44" s="577"/>
      <c r="QCZ44" s="578"/>
      <c r="QDA44" s="576"/>
      <c r="QDB44" s="413"/>
      <c r="QDC44" s="577"/>
      <c r="QDD44" s="578"/>
      <c r="QDE44" s="576"/>
      <c r="QDF44" s="413"/>
      <c r="QDG44" s="577"/>
      <c r="QDH44" s="578"/>
      <c r="QDI44" s="576"/>
      <c r="QDJ44" s="413"/>
      <c r="QDK44" s="577"/>
      <c r="QDL44" s="578"/>
      <c r="QDM44" s="576"/>
      <c r="QDN44" s="413"/>
      <c r="QDO44" s="577"/>
      <c r="QDP44" s="578"/>
      <c r="QDQ44" s="576"/>
      <c r="QDR44" s="413"/>
      <c r="QDS44" s="577"/>
      <c r="QDT44" s="578"/>
      <c r="QDU44" s="576"/>
      <c r="QDV44" s="413"/>
      <c r="QDW44" s="577"/>
      <c r="QDX44" s="578"/>
      <c r="QDY44" s="576"/>
      <c r="QDZ44" s="413"/>
      <c r="QEA44" s="577"/>
      <c r="QEB44" s="578"/>
      <c r="QEC44" s="576"/>
      <c r="QED44" s="413"/>
      <c r="QEE44" s="577"/>
      <c r="QEF44" s="578"/>
      <c r="QEG44" s="576"/>
      <c r="QEH44" s="413"/>
      <c r="QEI44" s="577"/>
      <c r="QEJ44" s="578"/>
      <c r="QEK44" s="576"/>
      <c r="QEL44" s="413"/>
      <c r="QEM44" s="577"/>
      <c r="QEN44" s="578"/>
      <c r="QEO44" s="576"/>
      <c r="QEP44" s="413"/>
      <c r="QEQ44" s="577"/>
      <c r="QER44" s="578"/>
      <c r="QES44" s="576"/>
      <c r="QET44" s="413"/>
      <c r="QEU44" s="577"/>
      <c r="QEV44" s="578"/>
      <c r="QEW44" s="576"/>
      <c r="QEX44" s="413"/>
      <c r="QEY44" s="577"/>
      <c r="QEZ44" s="578"/>
      <c r="QFA44" s="576"/>
      <c r="QFB44" s="413"/>
      <c r="QFC44" s="577"/>
      <c r="QFD44" s="578"/>
      <c r="QFE44" s="576"/>
      <c r="QFF44" s="413"/>
      <c r="QFG44" s="577"/>
      <c r="QFH44" s="578"/>
      <c r="QFI44" s="576"/>
      <c r="QFJ44" s="413"/>
      <c r="QFK44" s="577"/>
      <c r="QFL44" s="578"/>
      <c r="QFM44" s="576"/>
      <c r="QFN44" s="413"/>
      <c r="QFO44" s="577"/>
      <c r="QFP44" s="578"/>
      <c r="QFQ44" s="576"/>
      <c r="QFR44" s="413"/>
      <c r="QFS44" s="577"/>
      <c r="QFT44" s="578"/>
      <c r="QFU44" s="576"/>
      <c r="QFV44" s="413"/>
      <c r="QFW44" s="577"/>
      <c r="QFX44" s="578"/>
      <c r="QFY44" s="576"/>
      <c r="QFZ44" s="413"/>
      <c r="QGA44" s="577"/>
      <c r="QGB44" s="578"/>
      <c r="QGC44" s="576"/>
      <c r="QGD44" s="413"/>
      <c r="QGE44" s="577"/>
      <c r="QGF44" s="578"/>
      <c r="QGG44" s="576"/>
      <c r="QGH44" s="413"/>
      <c r="QGI44" s="577"/>
      <c r="QGJ44" s="578"/>
      <c r="QGK44" s="576"/>
      <c r="QGL44" s="413"/>
      <c r="QGM44" s="577"/>
      <c r="QGN44" s="578"/>
      <c r="QGO44" s="576"/>
      <c r="QGP44" s="413"/>
      <c r="QGQ44" s="577"/>
      <c r="QGR44" s="578"/>
      <c r="QGS44" s="576"/>
      <c r="QGT44" s="413"/>
      <c r="QGU44" s="577"/>
      <c r="QGV44" s="578"/>
      <c r="QGW44" s="576"/>
      <c r="QGX44" s="413"/>
      <c r="QGY44" s="577"/>
      <c r="QGZ44" s="578"/>
      <c r="QHA44" s="576"/>
      <c r="QHB44" s="413"/>
      <c r="QHC44" s="577"/>
      <c r="QHD44" s="578"/>
      <c r="QHE44" s="576"/>
      <c r="QHF44" s="413"/>
      <c r="QHG44" s="577"/>
      <c r="QHH44" s="578"/>
      <c r="QHI44" s="576"/>
      <c r="QHJ44" s="413"/>
      <c r="QHK44" s="577"/>
      <c r="QHL44" s="578"/>
      <c r="QHM44" s="576"/>
      <c r="QHN44" s="413"/>
      <c r="QHO44" s="577"/>
      <c r="QHP44" s="578"/>
      <c r="QHQ44" s="576"/>
      <c r="QHR44" s="413"/>
      <c r="QHS44" s="577"/>
      <c r="QHT44" s="578"/>
      <c r="QHU44" s="576"/>
      <c r="QHV44" s="413"/>
      <c r="QHW44" s="577"/>
      <c r="QHX44" s="578"/>
      <c r="QHY44" s="576"/>
      <c r="QHZ44" s="413"/>
      <c r="QIA44" s="577"/>
      <c r="QIB44" s="578"/>
      <c r="QIC44" s="576"/>
      <c r="QID44" s="413"/>
      <c r="QIE44" s="577"/>
      <c r="QIF44" s="578"/>
      <c r="QIG44" s="576"/>
      <c r="QIH44" s="413"/>
      <c r="QII44" s="577"/>
      <c r="QIJ44" s="578"/>
      <c r="QIK44" s="576"/>
      <c r="QIL44" s="413"/>
      <c r="QIM44" s="577"/>
      <c r="QIN44" s="578"/>
      <c r="QIO44" s="576"/>
      <c r="QIP44" s="413"/>
      <c r="QIQ44" s="577"/>
      <c r="QIR44" s="578"/>
      <c r="QIS44" s="576"/>
      <c r="QIT44" s="413"/>
      <c r="QIU44" s="577"/>
      <c r="QIV44" s="578"/>
      <c r="QIW44" s="576"/>
      <c r="QIX44" s="413"/>
      <c r="QIY44" s="577"/>
      <c r="QIZ44" s="578"/>
      <c r="QJA44" s="576"/>
      <c r="QJB44" s="413"/>
      <c r="QJC44" s="577"/>
      <c r="QJD44" s="578"/>
      <c r="QJE44" s="576"/>
      <c r="QJF44" s="413"/>
      <c r="QJG44" s="577"/>
      <c r="QJH44" s="578"/>
      <c r="QJI44" s="576"/>
      <c r="QJJ44" s="413"/>
      <c r="QJK44" s="577"/>
      <c r="QJL44" s="578"/>
      <c r="QJM44" s="576"/>
      <c r="QJN44" s="413"/>
      <c r="QJO44" s="577"/>
      <c r="QJP44" s="578"/>
      <c r="QJQ44" s="576"/>
      <c r="QJR44" s="413"/>
      <c r="QJS44" s="577"/>
      <c r="QJT44" s="578"/>
      <c r="QJU44" s="576"/>
      <c r="QJV44" s="413"/>
      <c r="QJW44" s="577"/>
      <c r="QJX44" s="578"/>
      <c r="QJY44" s="576"/>
      <c r="QJZ44" s="413"/>
      <c r="QKA44" s="577"/>
      <c r="QKB44" s="578"/>
      <c r="QKC44" s="576"/>
      <c r="QKD44" s="413"/>
      <c r="QKE44" s="577"/>
      <c r="QKF44" s="578"/>
      <c r="QKG44" s="576"/>
      <c r="QKH44" s="413"/>
      <c r="QKI44" s="577"/>
      <c r="QKJ44" s="578"/>
      <c r="QKK44" s="576"/>
      <c r="QKL44" s="413"/>
      <c r="QKM44" s="577"/>
      <c r="QKN44" s="578"/>
      <c r="QKO44" s="576"/>
      <c r="QKP44" s="413"/>
      <c r="QKQ44" s="577"/>
      <c r="QKR44" s="578"/>
      <c r="QKS44" s="576"/>
      <c r="QKT44" s="413"/>
      <c r="QKU44" s="577"/>
      <c r="QKV44" s="578"/>
      <c r="QKW44" s="576"/>
      <c r="QKX44" s="413"/>
      <c r="QKY44" s="577"/>
      <c r="QKZ44" s="578"/>
      <c r="QLA44" s="576"/>
      <c r="QLB44" s="413"/>
      <c r="QLC44" s="577"/>
      <c r="QLD44" s="578"/>
      <c r="QLE44" s="576"/>
      <c r="QLF44" s="413"/>
      <c r="QLG44" s="577"/>
      <c r="QLH44" s="578"/>
      <c r="QLI44" s="576"/>
      <c r="QLJ44" s="413"/>
      <c r="QLK44" s="577"/>
      <c r="QLL44" s="578"/>
      <c r="QLM44" s="576"/>
      <c r="QLN44" s="413"/>
      <c r="QLO44" s="577"/>
      <c r="QLP44" s="578"/>
      <c r="QLQ44" s="576"/>
      <c r="QLR44" s="413"/>
      <c r="QLS44" s="577"/>
      <c r="QLT44" s="578"/>
      <c r="QLU44" s="576"/>
      <c r="QLV44" s="413"/>
      <c r="QLW44" s="577"/>
      <c r="QLX44" s="578"/>
      <c r="QLY44" s="576"/>
      <c r="QLZ44" s="413"/>
      <c r="QMA44" s="577"/>
      <c r="QMB44" s="578"/>
      <c r="QMC44" s="576"/>
      <c r="QMD44" s="413"/>
      <c r="QME44" s="577"/>
      <c r="QMF44" s="578"/>
      <c r="QMG44" s="576"/>
      <c r="QMH44" s="413"/>
      <c r="QMI44" s="577"/>
      <c r="QMJ44" s="578"/>
      <c r="QMK44" s="576"/>
      <c r="QML44" s="413"/>
      <c r="QMM44" s="577"/>
      <c r="QMN44" s="578"/>
      <c r="QMO44" s="576"/>
      <c r="QMP44" s="413"/>
      <c r="QMQ44" s="577"/>
      <c r="QMR44" s="578"/>
      <c r="QMS44" s="576"/>
      <c r="QMT44" s="413"/>
      <c r="QMU44" s="577"/>
      <c r="QMV44" s="578"/>
      <c r="QMW44" s="576"/>
      <c r="QMX44" s="413"/>
      <c r="QMY44" s="577"/>
      <c r="QMZ44" s="578"/>
      <c r="QNA44" s="576"/>
      <c r="QNB44" s="413"/>
      <c r="QNC44" s="577"/>
      <c r="QND44" s="578"/>
      <c r="QNE44" s="576"/>
      <c r="QNF44" s="413"/>
      <c r="QNG44" s="577"/>
      <c r="QNH44" s="578"/>
      <c r="QNI44" s="576"/>
      <c r="QNJ44" s="413"/>
      <c r="QNK44" s="577"/>
      <c r="QNL44" s="578"/>
      <c r="QNM44" s="576"/>
      <c r="QNN44" s="413"/>
      <c r="QNO44" s="577"/>
      <c r="QNP44" s="578"/>
      <c r="QNQ44" s="576"/>
      <c r="QNR44" s="413"/>
      <c r="QNS44" s="577"/>
      <c r="QNT44" s="578"/>
      <c r="QNU44" s="576"/>
      <c r="QNV44" s="413"/>
      <c r="QNW44" s="577"/>
      <c r="QNX44" s="578"/>
      <c r="QNY44" s="576"/>
      <c r="QNZ44" s="413"/>
      <c r="QOA44" s="577"/>
      <c r="QOB44" s="578"/>
      <c r="QOC44" s="576"/>
      <c r="QOD44" s="413"/>
      <c r="QOE44" s="577"/>
      <c r="QOF44" s="578"/>
      <c r="QOG44" s="576"/>
      <c r="QOH44" s="413"/>
      <c r="QOI44" s="577"/>
      <c r="QOJ44" s="578"/>
      <c r="QOK44" s="576"/>
      <c r="QOL44" s="413"/>
      <c r="QOM44" s="577"/>
      <c r="QON44" s="578"/>
      <c r="QOO44" s="576"/>
      <c r="QOP44" s="413"/>
      <c r="QOQ44" s="577"/>
      <c r="QOR44" s="578"/>
      <c r="QOS44" s="576"/>
      <c r="QOT44" s="413"/>
      <c r="QOU44" s="577"/>
      <c r="QOV44" s="578"/>
      <c r="QOW44" s="576"/>
      <c r="QOX44" s="413"/>
      <c r="QOY44" s="577"/>
      <c r="QOZ44" s="578"/>
      <c r="QPA44" s="576"/>
      <c r="QPB44" s="413"/>
      <c r="QPC44" s="577"/>
      <c r="QPD44" s="578"/>
      <c r="QPE44" s="576"/>
      <c r="QPF44" s="413"/>
      <c r="QPG44" s="577"/>
      <c r="QPH44" s="578"/>
      <c r="QPI44" s="576"/>
      <c r="QPJ44" s="413"/>
      <c r="QPK44" s="577"/>
      <c r="QPL44" s="578"/>
      <c r="QPM44" s="576"/>
      <c r="QPN44" s="413"/>
      <c r="QPO44" s="577"/>
      <c r="QPP44" s="578"/>
      <c r="QPQ44" s="576"/>
      <c r="QPR44" s="413"/>
      <c r="QPS44" s="577"/>
      <c r="QPT44" s="578"/>
      <c r="QPU44" s="576"/>
      <c r="QPV44" s="413"/>
      <c r="QPW44" s="577"/>
      <c r="QPX44" s="578"/>
      <c r="QPY44" s="576"/>
      <c r="QPZ44" s="413"/>
      <c r="QQA44" s="577"/>
      <c r="QQB44" s="578"/>
      <c r="QQC44" s="576"/>
      <c r="QQD44" s="413"/>
      <c r="QQE44" s="577"/>
      <c r="QQF44" s="578"/>
      <c r="QQG44" s="576"/>
      <c r="QQH44" s="413"/>
      <c r="QQI44" s="577"/>
      <c r="QQJ44" s="578"/>
      <c r="QQK44" s="576"/>
      <c r="QQL44" s="413"/>
      <c r="QQM44" s="577"/>
      <c r="QQN44" s="578"/>
      <c r="QQO44" s="576"/>
      <c r="QQP44" s="413"/>
      <c r="QQQ44" s="577"/>
      <c r="QQR44" s="578"/>
      <c r="QQS44" s="576"/>
      <c r="QQT44" s="413"/>
      <c r="QQU44" s="577"/>
      <c r="QQV44" s="578"/>
      <c r="QQW44" s="576"/>
      <c r="QQX44" s="413"/>
      <c r="QQY44" s="577"/>
      <c r="QQZ44" s="578"/>
      <c r="QRA44" s="576"/>
      <c r="QRB44" s="413"/>
      <c r="QRC44" s="577"/>
      <c r="QRD44" s="578"/>
      <c r="QRE44" s="576"/>
      <c r="QRF44" s="413"/>
      <c r="QRG44" s="577"/>
      <c r="QRH44" s="578"/>
      <c r="QRI44" s="576"/>
      <c r="QRJ44" s="413"/>
      <c r="QRK44" s="577"/>
      <c r="QRL44" s="578"/>
      <c r="QRM44" s="576"/>
      <c r="QRN44" s="413"/>
      <c r="QRO44" s="577"/>
      <c r="QRP44" s="578"/>
      <c r="QRQ44" s="576"/>
      <c r="QRR44" s="413"/>
      <c r="QRS44" s="577"/>
      <c r="QRT44" s="578"/>
      <c r="QRU44" s="576"/>
      <c r="QRV44" s="413"/>
      <c r="QRW44" s="577"/>
      <c r="QRX44" s="578"/>
      <c r="QRY44" s="576"/>
      <c r="QRZ44" s="413"/>
      <c r="QSA44" s="577"/>
      <c r="QSB44" s="578"/>
      <c r="QSC44" s="576"/>
      <c r="QSD44" s="413"/>
      <c r="QSE44" s="577"/>
      <c r="QSF44" s="578"/>
      <c r="QSG44" s="576"/>
      <c r="QSH44" s="413"/>
      <c r="QSI44" s="577"/>
      <c r="QSJ44" s="578"/>
      <c r="QSK44" s="576"/>
      <c r="QSL44" s="413"/>
      <c r="QSM44" s="577"/>
      <c r="QSN44" s="578"/>
      <c r="QSO44" s="576"/>
      <c r="QSP44" s="413"/>
      <c r="QSQ44" s="577"/>
      <c r="QSR44" s="578"/>
      <c r="QSS44" s="576"/>
      <c r="QST44" s="413"/>
      <c r="QSU44" s="577"/>
      <c r="QSV44" s="578"/>
      <c r="QSW44" s="576"/>
      <c r="QSX44" s="413"/>
      <c r="QSY44" s="577"/>
      <c r="QSZ44" s="578"/>
      <c r="QTA44" s="576"/>
      <c r="QTB44" s="413"/>
      <c r="QTC44" s="577"/>
      <c r="QTD44" s="578"/>
      <c r="QTE44" s="576"/>
      <c r="QTF44" s="413"/>
      <c r="QTG44" s="577"/>
      <c r="QTH44" s="578"/>
      <c r="QTI44" s="576"/>
      <c r="QTJ44" s="413"/>
      <c r="QTK44" s="577"/>
      <c r="QTL44" s="578"/>
      <c r="QTM44" s="576"/>
      <c r="QTN44" s="413"/>
      <c r="QTO44" s="577"/>
      <c r="QTP44" s="578"/>
      <c r="QTQ44" s="576"/>
      <c r="QTR44" s="413"/>
      <c r="QTS44" s="577"/>
      <c r="QTT44" s="578"/>
      <c r="QTU44" s="576"/>
      <c r="QTV44" s="413"/>
      <c r="QTW44" s="577"/>
      <c r="QTX44" s="578"/>
      <c r="QTY44" s="576"/>
      <c r="QTZ44" s="413"/>
      <c r="QUA44" s="577"/>
      <c r="QUB44" s="578"/>
      <c r="QUC44" s="576"/>
      <c r="QUD44" s="413"/>
      <c r="QUE44" s="577"/>
      <c r="QUF44" s="578"/>
      <c r="QUG44" s="576"/>
      <c r="QUH44" s="413"/>
      <c r="QUI44" s="577"/>
      <c r="QUJ44" s="578"/>
      <c r="QUK44" s="576"/>
      <c r="QUL44" s="413"/>
      <c r="QUM44" s="577"/>
      <c r="QUN44" s="578"/>
      <c r="QUO44" s="576"/>
      <c r="QUP44" s="413"/>
      <c r="QUQ44" s="577"/>
      <c r="QUR44" s="578"/>
      <c r="QUS44" s="576"/>
      <c r="QUT44" s="413"/>
      <c r="QUU44" s="577"/>
      <c r="QUV44" s="578"/>
      <c r="QUW44" s="576"/>
      <c r="QUX44" s="413"/>
      <c r="QUY44" s="577"/>
      <c r="QUZ44" s="578"/>
      <c r="QVA44" s="576"/>
      <c r="QVB44" s="413"/>
      <c r="QVC44" s="577"/>
      <c r="QVD44" s="578"/>
      <c r="QVE44" s="576"/>
      <c r="QVF44" s="413"/>
      <c r="QVG44" s="577"/>
      <c r="QVH44" s="578"/>
      <c r="QVI44" s="576"/>
      <c r="QVJ44" s="413"/>
      <c r="QVK44" s="577"/>
      <c r="QVL44" s="578"/>
      <c r="QVM44" s="576"/>
      <c r="QVN44" s="413"/>
      <c r="QVO44" s="577"/>
      <c r="QVP44" s="578"/>
      <c r="QVQ44" s="576"/>
      <c r="QVR44" s="413"/>
      <c r="QVS44" s="577"/>
      <c r="QVT44" s="578"/>
      <c r="QVU44" s="576"/>
      <c r="QVV44" s="413"/>
      <c r="QVW44" s="577"/>
      <c r="QVX44" s="578"/>
      <c r="QVY44" s="576"/>
      <c r="QVZ44" s="413"/>
      <c r="QWA44" s="577"/>
      <c r="QWB44" s="578"/>
      <c r="QWC44" s="576"/>
      <c r="QWD44" s="413"/>
      <c r="QWE44" s="577"/>
      <c r="QWF44" s="578"/>
      <c r="QWG44" s="576"/>
      <c r="QWH44" s="413"/>
      <c r="QWI44" s="577"/>
      <c r="QWJ44" s="578"/>
      <c r="QWK44" s="576"/>
      <c r="QWL44" s="413"/>
      <c r="QWM44" s="577"/>
      <c r="QWN44" s="578"/>
      <c r="QWO44" s="576"/>
      <c r="QWP44" s="413"/>
      <c r="QWQ44" s="577"/>
      <c r="QWR44" s="578"/>
      <c r="QWS44" s="576"/>
      <c r="QWT44" s="413"/>
      <c r="QWU44" s="577"/>
      <c r="QWV44" s="578"/>
      <c r="QWW44" s="576"/>
      <c r="QWX44" s="413"/>
      <c r="QWY44" s="577"/>
      <c r="QWZ44" s="578"/>
      <c r="QXA44" s="576"/>
      <c r="QXB44" s="413"/>
      <c r="QXC44" s="577"/>
      <c r="QXD44" s="578"/>
      <c r="QXE44" s="576"/>
      <c r="QXF44" s="413"/>
      <c r="QXG44" s="577"/>
      <c r="QXH44" s="578"/>
      <c r="QXI44" s="576"/>
      <c r="QXJ44" s="413"/>
      <c r="QXK44" s="577"/>
      <c r="QXL44" s="578"/>
      <c r="QXM44" s="576"/>
      <c r="QXN44" s="413"/>
      <c r="QXO44" s="577"/>
      <c r="QXP44" s="578"/>
      <c r="QXQ44" s="576"/>
      <c r="QXR44" s="413"/>
      <c r="QXS44" s="577"/>
      <c r="QXT44" s="578"/>
      <c r="QXU44" s="576"/>
      <c r="QXV44" s="413"/>
      <c r="QXW44" s="577"/>
      <c r="QXX44" s="578"/>
      <c r="QXY44" s="576"/>
      <c r="QXZ44" s="413"/>
      <c r="QYA44" s="577"/>
      <c r="QYB44" s="578"/>
      <c r="QYC44" s="576"/>
      <c r="QYD44" s="413"/>
      <c r="QYE44" s="577"/>
      <c r="QYF44" s="578"/>
      <c r="QYG44" s="576"/>
      <c r="QYH44" s="413"/>
      <c r="QYI44" s="577"/>
      <c r="QYJ44" s="578"/>
      <c r="QYK44" s="576"/>
      <c r="QYL44" s="413"/>
      <c r="QYM44" s="577"/>
      <c r="QYN44" s="578"/>
      <c r="QYO44" s="576"/>
      <c r="QYP44" s="413"/>
      <c r="QYQ44" s="577"/>
      <c r="QYR44" s="578"/>
      <c r="QYS44" s="576"/>
      <c r="QYT44" s="413"/>
      <c r="QYU44" s="577"/>
      <c r="QYV44" s="578"/>
      <c r="QYW44" s="576"/>
      <c r="QYX44" s="413"/>
      <c r="QYY44" s="577"/>
      <c r="QYZ44" s="578"/>
      <c r="QZA44" s="576"/>
      <c r="QZB44" s="413"/>
      <c r="QZC44" s="577"/>
      <c r="QZD44" s="578"/>
      <c r="QZE44" s="576"/>
      <c r="QZF44" s="413"/>
      <c r="QZG44" s="577"/>
      <c r="QZH44" s="578"/>
      <c r="QZI44" s="576"/>
      <c r="QZJ44" s="413"/>
      <c r="QZK44" s="577"/>
      <c r="QZL44" s="578"/>
      <c r="QZM44" s="576"/>
      <c r="QZN44" s="413"/>
      <c r="QZO44" s="577"/>
      <c r="QZP44" s="578"/>
      <c r="QZQ44" s="576"/>
      <c r="QZR44" s="413"/>
      <c r="QZS44" s="577"/>
      <c r="QZT44" s="578"/>
      <c r="QZU44" s="576"/>
      <c r="QZV44" s="413"/>
      <c r="QZW44" s="577"/>
      <c r="QZX44" s="578"/>
      <c r="QZY44" s="576"/>
      <c r="QZZ44" s="413"/>
      <c r="RAA44" s="577"/>
      <c r="RAB44" s="578"/>
      <c r="RAC44" s="576"/>
      <c r="RAD44" s="413"/>
      <c r="RAE44" s="577"/>
      <c r="RAF44" s="578"/>
      <c r="RAG44" s="576"/>
      <c r="RAH44" s="413"/>
      <c r="RAI44" s="577"/>
      <c r="RAJ44" s="578"/>
      <c r="RAK44" s="576"/>
      <c r="RAL44" s="413"/>
      <c r="RAM44" s="577"/>
      <c r="RAN44" s="578"/>
      <c r="RAO44" s="576"/>
      <c r="RAP44" s="413"/>
      <c r="RAQ44" s="577"/>
      <c r="RAR44" s="578"/>
      <c r="RAS44" s="576"/>
      <c r="RAT44" s="413"/>
      <c r="RAU44" s="577"/>
      <c r="RAV44" s="578"/>
      <c r="RAW44" s="576"/>
      <c r="RAX44" s="413"/>
      <c r="RAY44" s="577"/>
      <c r="RAZ44" s="578"/>
      <c r="RBA44" s="576"/>
      <c r="RBB44" s="413"/>
      <c r="RBC44" s="577"/>
      <c r="RBD44" s="578"/>
      <c r="RBE44" s="576"/>
      <c r="RBF44" s="413"/>
      <c r="RBG44" s="577"/>
      <c r="RBH44" s="578"/>
      <c r="RBI44" s="576"/>
      <c r="RBJ44" s="413"/>
      <c r="RBK44" s="577"/>
      <c r="RBL44" s="578"/>
      <c r="RBM44" s="576"/>
      <c r="RBN44" s="413"/>
      <c r="RBO44" s="577"/>
      <c r="RBP44" s="578"/>
      <c r="RBQ44" s="576"/>
      <c r="RBR44" s="413"/>
      <c r="RBS44" s="577"/>
      <c r="RBT44" s="578"/>
      <c r="RBU44" s="576"/>
      <c r="RBV44" s="413"/>
      <c r="RBW44" s="577"/>
      <c r="RBX44" s="578"/>
      <c r="RBY44" s="576"/>
      <c r="RBZ44" s="413"/>
      <c r="RCA44" s="577"/>
      <c r="RCB44" s="578"/>
      <c r="RCC44" s="576"/>
      <c r="RCD44" s="413"/>
      <c r="RCE44" s="577"/>
      <c r="RCF44" s="578"/>
      <c r="RCG44" s="576"/>
      <c r="RCH44" s="413"/>
      <c r="RCI44" s="577"/>
      <c r="RCJ44" s="578"/>
      <c r="RCK44" s="576"/>
      <c r="RCL44" s="413"/>
      <c r="RCM44" s="577"/>
      <c r="RCN44" s="578"/>
      <c r="RCO44" s="576"/>
      <c r="RCP44" s="413"/>
      <c r="RCQ44" s="577"/>
      <c r="RCR44" s="578"/>
      <c r="RCS44" s="576"/>
      <c r="RCT44" s="413"/>
      <c r="RCU44" s="577"/>
      <c r="RCV44" s="578"/>
      <c r="RCW44" s="576"/>
      <c r="RCX44" s="413"/>
      <c r="RCY44" s="577"/>
      <c r="RCZ44" s="578"/>
      <c r="RDA44" s="576"/>
      <c r="RDB44" s="413"/>
      <c r="RDC44" s="577"/>
      <c r="RDD44" s="578"/>
      <c r="RDE44" s="576"/>
      <c r="RDF44" s="413"/>
      <c r="RDG44" s="577"/>
      <c r="RDH44" s="578"/>
      <c r="RDI44" s="576"/>
      <c r="RDJ44" s="413"/>
      <c r="RDK44" s="577"/>
      <c r="RDL44" s="578"/>
      <c r="RDM44" s="576"/>
      <c r="RDN44" s="413"/>
      <c r="RDO44" s="577"/>
      <c r="RDP44" s="578"/>
      <c r="RDQ44" s="576"/>
      <c r="RDR44" s="413"/>
      <c r="RDS44" s="577"/>
      <c r="RDT44" s="578"/>
      <c r="RDU44" s="576"/>
      <c r="RDV44" s="413"/>
      <c r="RDW44" s="577"/>
      <c r="RDX44" s="578"/>
      <c r="RDY44" s="576"/>
      <c r="RDZ44" s="413"/>
      <c r="REA44" s="577"/>
      <c r="REB44" s="578"/>
      <c r="REC44" s="576"/>
      <c r="RED44" s="413"/>
      <c r="REE44" s="577"/>
      <c r="REF44" s="578"/>
      <c r="REG44" s="576"/>
      <c r="REH44" s="413"/>
      <c r="REI44" s="577"/>
      <c r="REJ44" s="578"/>
      <c r="REK44" s="576"/>
      <c r="REL44" s="413"/>
      <c r="REM44" s="577"/>
      <c r="REN44" s="578"/>
      <c r="REO44" s="576"/>
      <c r="REP44" s="413"/>
      <c r="REQ44" s="577"/>
      <c r="RER44" s="578"/>
      <c r="RES44" s="576"/>
      <c r="RET44" s="413"/>
      <c r="REU44" s="577"/>
      <c r="REV44" s="578"/>
      <c r="REW44" s="576"/>
      <c r="REX44" s="413"/>
      <c r="REY44" s="577"/>
      <c r="REZ44" s="578"/>
      <c r="RFA44" s="576"/>
      <c r="RFB44" s="413"/>
      <c r="RFC44" s="577"/>
      <c r="RFD44" s="578"/>
      <c r="RFE44" s="576"/>
      <c r="RFF44" s="413"/>
      <c r="RFG44" s="577"/>
      <c r="RFH44" s="578"/>
      <c r="RFI44" s="576"/>
      <c r="RFJ44" s="413"/>
      <c r="RFK44" s="577"/>
      <c r="RFL44" s="578"/>
      <c r="RFM44" s="576"/>
      <c r="RFN44" s="413"/>
      <c r="RFO44" s="577"/>
      <c r="RFP44" s="578"/>
      <c r="RFQ44" s="576"/>
      <c r="RFR44" s="413"/>
      <c r="RFS44" s="577"/>
      <c r="RFT44" s="578"/>
      <c r="RFU44" s="576"/>
      <c r="RFV44" s="413"/>
      <c r="RFW44" s="577"/>
      <c r="RFX44" s="578"/>
      <c r="RFY44" s="576"/>
      <c r="RFZ44" s="413"/>
      <c r="RGA44" s="577"/>
      <c r="RGB44" s="578"/>
      <c r="RGC44" s="576"/>
      <c r="RGD44" s="413"/>
      <c r="RGE44" s="577"/>
      <c r="RGF44" s="578"/>
      <c r="RGG44" s="576"/>
      <c r="RGH44" s="413"/>
      <c r="RGI44" s="577"/>
      <c r="RGJ44" s="578"/>
      <c r="RGK44" s="576"/>
      <c r="RGL44" s="413"/>
      <c r="RGM44" s="577"/>
      <c r="RGN44" s="578"/>
      <c r="RGO44" s="576"/>
      <c r="RGP44" s="413"/>
      <c r="RGQ44" s="577"/>
      <c r="RGR44" s="578"/>
      <c r="RGS44" s="576"/>
      <c r="RGT44" s="413"/>
      <c r="RGU44" s="577"/>
      <c r="RGV44" s="578"/>
      <c r="RGW44" s="576"/>
      <c r="RGX44" s="413"/>
      <c r="RGY44" s="577"/>
      <c r="RGZ44" s="578"/>
      <c r="RHA44" s="576"/>
      <c r="RHB44" s="413"/>
      <c r="RHC44" s="577"/>
      <c r="RHD44" s="578"/>
      <c r="RHE44" s="576"/>
      <c r="RHF44" s="413"/>
      <c r="RHG44" s="577"/>
      <c r="RHH44" s="578"/>
      <c r="RHI44" s="576"/>
      <c r="RHJ44" s="413"/>
      <c r="RHK44" s="577"/>
      <c r="RHL44" s="578"/>
      <c r="RHM44" s="576"/>
      <c r="RHN44" s="413"/>
      <c r="RHO44" s="577"/>
      <c r="RHP44" s="578"/>
      <c r="RHQ44" s="576"/>
      <c r="RHR44" s="413"/>
      <c r="RHS44" s="577"/>
      <c r="RHT44" s="578"/>
      <c r="RHU44" s="576"/>
      <c r="RHV44" s="413"/>
      <c r="RHW44" s="577"/>
      <c r="RHX44" s="578"/>
      <c r="RHY44" s="576"/>
      <c r="RHZ44" s="413"/>
      <c r="RIA44" s="577"/>
      <c r="RIB44" s="578"/>
      <c r="RIC44" s="576"/>
      <c r="RID44" s="413"/>
      <c r="RIE44" s="577"/>
      <c r="RIF44" s="578"/>
      <c r="RIG44" s="576"/>
      <c r="RIH44" s="413"/>
      <c r="RII44" s="577"/>
      <c r="RIJ44" s="578"/>
      <c r="RIK44" s="576"/>
      <c r="RIL44" s="413"/>
      <c r="RIM44" s="577"/>
      <c r="RIN44" s="578"/>
      <c r="RIO44" s="576"/>
      <c r="RIP44" s="413"/>
      <c r="RIQ44" s="577"/>
      <c r="RIR44" s="578"/>
      <c r="RIS44" s="576"/>
      <c r="RIT44" s="413"/>
      <c r="RIU44" s="577"/>
      <c r="RIV44" s="578"/>
      <c r="RIW44" s="576"/>
      <c r="RIX44" s="413"/>
      <c r="RIY44" s="577"/>
      <c r="RIZ44" s="578"/>
      <c r="RJA44" s="576"/>
      <c r="RJB44" s="413"/>
      <c r="RJC44" s="577"/>
      <c r="RJD44" s="578"/>
      <c r="RJE44" s="576"/>
      <c r="RJF44" s="413"/>
      <c r="RJG44" s="577"/>
      <c r="RJH44" s="578"/>
      <c r="RJI44" s="576"/>
      <c r="RJJ44" s="413"/>
      <c r="RJK44" s="577"/>
      <c r="RJL44" s="578"/>
      <c r="RJM44" s="576"/>
      <c r="RJN44" s="413"/>
      <c r="RJO44" s="577"/>
      <c r="RJP44" s="578"/>
      <c r="RJQ44" s="576"/>
      <c r="RJR44" s="413"/>
      <c r="RJS44" s="577"/>
      <c r="RJT44" s="578"/>
      <c r="RJU44" s="576"/>
      <c r="RJV44" s="413"/>
      <c r="RJW44" s="577"/>
      <c r="RJX44" s="578"/>
      <c r="RJY44" s="576"/>
      <c r="RJZ44" s="413"/>
      <c r="RKA44" s="577"/>
      <c r="RKB44" s="578"/>
      <c r="RKC44" s="576"/>
      <c r="RKD44" s="413"/>
      <c r="RKE44" s="577"/>
      <c r="RKF44" s="578"/>
      <c r="RKG44" s="576"/>
      <c r="RKH44" s="413"/>
      <c r="RKI44" s="577"/>
      <c r="RKJ44" s="578"/>
      <c r="RKK44" s="576"/>
      <c r="RKL44" s="413"/>
      <c r="RKM44" s="577"/>
      <c r="RKN44" s="578"/>
      <c r="RKO44" s="576"/>
      <c r="RKP44" s="413"/>
      <c r="RKQ44" s="577"/>
      <c r="RKR44" s="578"/>
      <c r="RKS44" s="576"/>
      <c r="RKT44" s="413"/>
      <c r="RKU44" s="577"/>
      <c r="RKV44" s="578"/>
      <c r="RKW44" s="576"/>
      <c r="RKX44" s="413"/>
      <c r="RKY44" s="577"/>
      <c r="RKZ44" s="578"/>
      <c r="RLA44" s="576"/>
      <c r="RLB44" s="413"/>
      <c r="RLC44" s="577"/>
      <c r="RLD44" s="578"/>
      <c r="RLE44" s="576"/>
      <c r="RLF44" s="413"/>
      <c r="RLG44" s="577"/>
      <c r="RLH44" s="578"/>
      <c r="RLI44" s="576"/>
      <c r="RLJ44" s="413"/>
      <c r="RLK44" s="577"/>
      <c r="RLL44" s="578"/>
      <c r="RLM44" s="576"/>
      <c r="RLN44" s="413"/>
      <c r="RLO44" s="577"/>
      <c r="RLP44" s="578"/>
      <c r="RLQ44" s="576"/>
      <c r="RLR44" s="413"/>
      <c r="RLS44" s="577"/>
      <c r="RLT44" s="578"/>
      <c r="RLU44" s="576"/>
      <c r="RLV44" s="413"/>
      <c r="RLW44" s="577"/>
      <c r="RLX44" s="578"/>
      <c r="RLY44" s="576"/>
      <c r="RLZ44" s="413"/>
      <c r="RMA44" s="577"/>
      <c r="RMB44" s="578"/>
      <c r="RMC44" s="576"/>
      <c r="RMD44" s="413"/>
      <c r="RME44" s="577"/>
      <c r="RMF44" s="578"/>
      <c r="RMG44" s="576"/>
      <c r="RMH44" s="413"/>
      <c r="RMI44" s="577"/>
      <c r="RMJ44" s="578"/>
      <c r="RMK44" s="576"/>
      <c r="RML44" s="413"/>
      <c r="RMM44" s="577"/>
      <c r="RMN44" s="578"/>
      <c r="RMO44" s="576"/>
      <c r="RMP44" s="413"/>
      <c r="RMQ44" s="577"/>
      <c r="RMR44" s="578"/>
      <c r="RMS44" s="576"/>
      <c r="RMT44" s="413"/>
      <c r="RMU44" s="577"/>
      <c r="RMV44" s="578"/>
      <c r="RMW44" s="576"/>
      <c r="RMX44" s="413"/>
      <c r="RMY44" s="577"/>
      <c r="RMZ44" s="578"/>
      <c r="RNA44" s="576"/>
      <c r="RNB44" s="413"/>
      <c r="RNC44" s="577"/>
      <c r="RND44" s="578"/>
      <c r="RNE44" s="576"/>
      <c r="RNF44" s="413"/>
      <c r="RNG44" s="577"/>
      <c r="RNH44" s="578"/>
      <c r="RNI44" s="576"/>
      <c r="RNJ44" s="413"/>
      <c r="RNK44" s="577"/>
      <c r="RNL44" s="578"/>
      <c r="RNM44" s="576"/>
      <c r="RNN44" s="413"/>
      <c r="RNO44" s="577"/>
      <c r="RNP44" s="578"/>
      <c r="RNQ44" s="576"/>
      <c r="RNR44" s="413"/>
      <c r="RNS44" s="577"/>
      <c r="RNT44" s="578"/>
      <c r="RNU44" s="576"/>
      <c r="RNV44" s="413"/>
      <c r="RNW44" s="577"/>
      <c r="RNX44" s="578"/>
      <c r="RNY44" s="576"/>
      <c r="RNZ44" s="413"/>
      <c r="ROA44" s="577"/>
      <c r="ROB44" s="578"/>
      <c r="ROC44" s="576"/>
      <c r="ROD44" s="413"/>
      <c r="ROE44" s="577"/>
      <c r="ROF44" s="578"/>
      <c r="ROG44" s="576"/>
      <c r="ROH44" s="413"/>
      <c r="ROI44" s="577"/>
      <c r="ROJ44" s="578"/>
      <c r="ROK44" s="576"/>
      <c r="ROL44" s="413"/>
      <c r="ROM44" s="577"/>
      <c r="RON44" s="578"/>
      <c r="ROO44" s="576"/>
      <c r="ROP44" s="413"/>
      <c r="ROQ44" s="577"/>
      <c r="ROR44" s="578"/>
      <c r="ROS44" s="576"/>
      <c r="ROT44" s="413"/>
      <c r="ROU44" s="577"/>
      <c r="ROV44" s="578"/>
      <c r="ROW44" s="576"/>
      <c r="ROX44" s="413"/>
      <c r="ROY44" s="577"/>
      <c r="ROZ44" s="578"/>
      <c r="RPA44" s="576"/>
      <c r="RPB44" s="413"/>
      <c r="RPC44" s="577"/>
      <c r="RPD44" s="578"/>
      <c r="RPE44" s="576"/>
      <c r="RPF44" s="413"/>
      <c r="RPG44" s="577"/>
      <c r="RPH44" s="578"/>
      <c r="RPI44" s="576"/>
      <c r="RPJ44" s="413"/>
      <c r="RPK44" s="577"/>
      <c r="RPL44" s="578"/>
      <c r="RPM44" s="576"/>
      <c r="RPN44" s="413"/>
      <c r="RPO44" s="577"/>
      <c r="RPP44" s="578"/>
      <c r="RPQ44" s="576"/>
      <c r="RPR44" s="413"/>
      <c r="RPS44" s="577"/>
      <c r="RPT44" s="578"/>
      <c r="RPU44" s="576"/>
      <c r="RPV44" s="413"/>
      <c r="RPW44" s="577"/>
      <c r="RPX44" s="578"/>
      <c r="RPY44" s="576"/>
      <c r="RPZ44" s="413"/>
      <c r="RQA44" s="577"/>
      <c r="RQB44" s="578"/>
      <c r="RQC44" s="576"/>
      <c r="RQD44" s="413"/>
      <c r="RQE44" s="577"/>
      <c r="RQF44" s="578"/>
      <c r="RQG44" s="576"/>
      <c r="RQH44" s="413"/>
      <c r="RQI44" s="577"/>
      <c r="RQJ44" s="578"/>
      <c r="RQK44" s="576"/>
      <c r="RQL44" s="413"/>
      <c r="RQM44" s="577"/>
      <c r="RQN44" s="578"/>
      <c r="RQO44" s="576"/>
      <c r="RQP44" s="413"/>
      <c r="RQQ44" s="577"/>
      <c r="RQR44" s="578"/>
      <c r="RQS44" s="576"/>
      <c r="RQT44" s="413"/>
      <c r="RQU44" s="577"/>
      <c r="RQV44" s="578"/>
      <c r="RQW44" s="576"/>
      <c r="RQX44" s="413"/>
      <c r="RQY44" s="577"/>
      <c r="RQZ44" s="578"/>
      <c r="RRA44" s="576"/>
      <c r="RRB44" s="413"/>
      <c r="RRC44" s="577"/>
      <c r="RRD44" s="578"/>
      <c r="RRE44" s="576"/>
      <c r="RRF44" s="413"/>
      <c r="RRG44" s="577"/>
      <c r="RRH44" s="578"/>
      <c r="RRI44" s="576"/>
      <c r="RRJ44" s="413"/>
      <c r="RRK44" s="577"/>
      <c r="RRL44" s="578"/>
      <c r="RRM44" s="576"/>
      <c r="RRN44" s="413"/>
      <c r="RRO44" s="577"/>
      <c r="RRP44" s="578"/>
      <c r="RRQ44" s="576"/>
      <c r="RRR44" s="413"/>
      <c r="RRS44" s="577"/>
      <c r="RRT44" s="578"/>
      <c r="RRU44" s="576"/>
      <c r="RRV44" s="413"/>
      <c r="RRW44" s="577"/>
      <c r="RRX44" s="578"/>
      <c r="RRY44" s="576"/>
      <c r="RRZ44" s="413"/>
      <c r="RSA44" s="577"/>
      <c r="RSB44" s="578"/>
      <c r="RSC44" s="576"/>
      <c r="RSD44" s="413"/>
      <c r="RSE44" s="577"/>
      <c r="RSF44" s="578"/>
      <c r="RSG44" s="576"/>
      <c r="RSH44" s="413"/>
      <c r="RSI44" s="577"/>
      <c r="RSJ44" s="578"/>
      <c r="RSK44" s="576"/>
      <c r="RSL44" s="413"/>
      <c r="RSM44" s="577"/>
      <c r="RSN44" s="578"/>
      <c r="RSO44" s="576"/>
      <c r="RSP44" s="413"/>
      <c r="RSQ44" s="577"/>
      <c r="RSR44" s="578"/>
      <c r="RSS44" s="576"/>
      <c r="RST44" s="413"/>
      <c r="RSU44" s="577"/>
      <c r="RSV44" s="578"/>
      <c r="RSW44" s="576"/>
      <c r="RSX44" s="413"/>
      <c r="RSY44" s="577"/>
      <c r="RSZ44" s="578"/>
      <c r="RTA44" s="576"/>
      <c r="RTB44" s="413"/>
      <c r="RTC44" s="577"/>
      <c r="RTD44" s="578"/>
      <c r="RTE44" s="576"/>
      <c r="RTF44" s="413"/>
      <c r="RTG44" s="577"/>
      <c r="RTH44" s="578"/>
      <c r="RTI44" s="576"/>
      <c r="RTJ44" s="413"/>
      <c r="RTK44" s="577"/>
      <c r="RTL44" s="578"/>
      <c r="RTM44" s="576"/>
      <c r="RTN44" s="413"/>
      <c r="RTO44" s="577"/>
      <c r="RTP44" s="578"/>
      <c r="RTQ44" s="576"/>
      <c r="RTR44" s="413"/>
      <c r="RTS44" s="577"/>
      <c r="RTT44" s="578"/>
      <c r="RTU44" s="576"/>
      <c r="RTV44" s="413"/>
      <c r="RTW44" s="577"/>
      <c r="RTX44" s="578"/>
      <c r="RTY44" s="576"/>
      <c r="RTZ44" s="413"/>
      <c r="RUA44" s="577"/>
      <c r="RUB44" s="578"/>
      <c r="RUC44" s="576"/>
      <c r="RUD44" s="413"/>
      <c r="RUE44" s="577"/>
      <c r="RUF44" s="578"/>
      <c r="RUG44" s="576"/>
      <c r="RUH44" s="413"/>
      <c r="RUI44" s="577"/>
      <c r="RUJ44" s="578"/>
      <c r="RUK44" s="576"/>
      <c r="RUL44" s="413"/>
      <c r="RUM44" s="577"/>
      <c r="RUN44" s="578"/>
      <c r="RUO44" s="576"/>
      <c r="RUP44" s="413"/>
      <c r="RUQ44" s="577"/>
      <c r="RUR44" s="578"/>
      <c r="RUS44" s="576"/>
      <c r="RUT44" s="413"/>
      <c r="RUU44" s="577"/>
      <c r="RUV44" s="578"/>
      <c r="RUW44" s="576"/>
      <c r="RUX44" s="413"/>
      <c r="RUY44" s="577"/>
      <c r="RUZ44" s="578"/>
      <c r="RVA44" s="576"/>
      <c r="RVB44" s="413"/>
      <c r="RVC44" s="577"/>
      <c r="RVD44" s="578"/>
      <c r="RVE44" s="576"/>
      <c r="RVF44" s="413"/>
      <c r="RVG44" s="577"/>
      <c r="RVH44" s="578"/>
      <c r="RVI44" s="576"/>
      <c r="RVJ44" s="413"/>
      <c r="RVK44" s="577"/>
      <c r="RVL44" s="578"/>
      <c r="RVM44" s="576"/>
      <c r="RVN44" s="413"/>
      <c r="RVO44" s="577"/>
      <c r="RVP44" s="578"/>
      <c r="RVQ44" s="576"/>
      <c r="RVR44" s="413"/>
      <c r="RVS44" s="577"/>
      <c r="RVT44" s="578"/>
      <c r="RVU44" s="576"/>
      <c r="RVV44" s="413"/>
      <c r="RVW44" s="577"/>
      <c r="RVX44" s="578"/>
      <c r="RVY44" s="576"/>
      <c r="RVZ44" s="413"/>
      <c r="RWA44" s="577"/>
      <c r="RWB44" s="578"/>
      <c r="RWC44" s="576"/>
      <c r="RWD44" s="413"/>
      <c r="RWE44" s="577"/>
      <c r="RWF44" s="578"/>
      <c r="RWG44" s="576"/>
      <c r="RWH44" s="413"/>
      <c r="RWI44" s="577"/>
      <c r="RWJ44" s="578"/>
      <c r="RWK44" s="576"/>
      <c r="RWL44" s="413"/>
      <c r="RWM44" s="577"/>
      <c r="RWN44" s="578"/>
      <c r="RWO44" s="576"/>
      <c r="RWP44" s="413"/>
      <c r="RWQ44" s="577"/>
      <c r="RWR44" s="578"/>
      <c r="RWS44" s="576"/>
      <c r="RWT44" s="413"/>
      <c r="RWU44" s="577"/>
      <c r="RWV44" s="578"/>
      <c r="RWW44" s="576"/>
      <c r="RWX44" s="413"/>
      <c r="RWY44" s="577"/>
      <c r="RWZ44" s="578"/>
      <c r="RXA44" s="576"/>
      <c r="RXB44" s="413"/>
      <c r="RXC44" s="577"/>
      <c r="RXD44" s="578"/>
      <c r="RXE44" s="576"/>
      <c r="RXF44" s="413"/>
      <c r="RXG44" s="577"/>
      <c r="RXH44" s="578"/>
      <c r="RXI44" s="576"/>
      <c r="RXJ44" s="413"/>
      <c r="RXK44" s="577"/>
      <c r="RXL44" s="578"/>
      <c r="RXM44" s="576"/>
      <c r="RXN44" s="413"/>
      <c r="RXO44" s="577"/>
      <c r="RXP44" s="578"/>
      <c r="RXQ44" s="576"/>
      <c r="RXR44" s="413"/>
      <c r="RXS44" s="577"/>
      <c r="RXT44" s="578"/>
      <c r="RXU44" s="576"/>
      <c r="RXV44" s="413"/>
      <c r="RXW44" s="577"/>
      <c r="RXX44" s="578"/>
      <c r="RXY44" s="576"/>
      <c r="RXZ44" s="413"/>
      <c r="RYA44" s="577"/>
      <c r="RYB44" s="578"/>
      <c r="RYC44" s="576"/>
      <c r="RYD44" s="413"/>
      <c r="RYE44" s="577"/>
      <c r="RYF44" s="578"/>
      <c r="RYG44" s="576"/>
      <c r="RYH44" s="413"/>
      <c r="RYI44" s="577"/>
      <c r="RYJ44" s="578"/>
      <c r="RYK44" s="576"/>
      <c r="RYL44" s="413"/>
      <c r="RYM44" s="577"/>
      <c r="RYN44" s="578"/>
      <c r="RYO44" s="576"/>
      <c r="RYP44" s="413"/>
      <c r="RYQ44" s="577"/>
      <c r="RYR44" s="578"/>
      <c r="RYS44" s="576"/>
      <c r="RYT44" s="413"/>
      <c r="RYU44" s="577"/>
      <c r="RYV44" s="578"/>
      <c r="RYW44" s="576"/>
      <c r="RYX44" s="413"/>
      <c r="RYY44" s="577"/>
      <c r="RYZ44" s="578"/>
      <c r="RZA44" s="576"/>
      <c r="RZB44" s="413"/>
      <c r="RZC44" s="577"/>
      <c r="RZD44" s="578"/>
      <c r="RZE44" s="576"/>
      <c r="RZF44" s="413"/>
      <c r="RZG44" s="577"/>
      <c r="RZH44" s="578"/>
      <c r="RZI44" s="576"/>
      <c r="RZJ44" s="413"/>
      <c r="RZK44" s="577"/>
      <c r="RZL44" s="578"/>
      <c r="RZM44" s="576"/>
      <c r="RZN44" s="413"/>
      <c r="RZO44" s="577"/>
      <c r="RZP44" s="578"/>
      <c r="RZQ44" s="576"/>
      <c r="RZR44" s="413"/>
      <c r="RZS44" s="577"/>
      <c r="RZT44" s="578"/>
      <c r="RZU44" s="576"/>
      <c r="RZV44" s="413"/>
      <c r="RZW44" s="577"/>
      <c r="RZX44" s="578"/>
      <c r="RZY44" s="576"/>
      <c r="RZZ44" s="413"/>
      <c r="SAA44" s="577"/>
      <c r="SAB44" s="578"/>
      <c r="SAC44" s="576"/>
      <c r="SAD44" s="413"/>
      <c r="SAE44" s="577"/>
      <c r="SAF44" s="578"/>
      <c r="SAG44" s="576"/>
      <c r="SAH44" s="413"/>
      <c r="SAI44" s="577"/>
      <c r="SAJ44" s="578"/>
      <c r="SAK44" s="576"/>
      <c r="SAL44" s="413"/>
      <c r="SAM44" s="577"/>
      <c r="SAN44" s="578"/>
      <c r="SAO44" s="576"/>
      <c r="SAP44" s="413"/>
      <c r="SAQ44" s="577"/>
      <c r="SAR44" s="578"/>
      <c r="SAS44" s="576"/>
      <c r="SAT44" s="413"/>
      <c r="SAU44" s="577"/>
      <c r="SAV44" s="578"/>
      <c r="SAW44" s="576"/>
      <c r="SAX44" s="413"/>
      <c r="SAY44" s="577"/>
      <c r="SAZ44" s="578"/>
      <c r="SBA44" s="576"/>
      <c r="SBB44" s="413"/>
      <c r="SBC44" s="577"/>
      <c r="SBD44" s="578"/>
      <c r="SBE44" s="576"/>
      <c r="SBF44" s="413"/>
      <c r="SBG44" s="577"/>
      <c r="SBH44" s="578"/>
      <c r="SBI44" s="576"/>
      <c r="SBJ44" s="413"/>
      <c r="SBK44" s="577"/>
      <c r="SBL44" s="578"/>
      <c r="SBM44" s="576"/>
      <c r="SBN44" s="413"/>
      <c r="SBO44" s="577"/>
      <c r="SBP44" s="578"/>
      <c r="SBQ44" s="576"/>
      <c r="SBR44" s="413"/>
      <c r="SBS44" s="577"/>
      <c r="SBT44" s="578"/>
      <c r="SBU44" s="576"/>
      <c r="SBV44" s="413"/>
      <c r="SBW44" s="577"/>
      <c r="SBX44" s="578"/>
      <c r="SBY44" s="576"/>
      <c r="SBZ44" s="413"/>
      <c r="SCA44" s="577"/>
      <c r="SCB44" s="578"/>
      <c r="SCC44" s="576"/>
      <c r="SCD44" s="413"/>
      <c r="SCE44" s="577"/>
      <c r="SCF44" s="578"/>
      <c r="SCG44" s="576"/>
      <c r="SCH44" s="413"/>
      <c r="SCI44" s="577"/>
      <c r="SCJ44" s="578"/>
      <c r="SCK44" s="576"/>
      <c r="SCL44" s="413"/>
      <c r="SCM44" s="577"/>
      <c r="SCN44" s="578"/>
      <c r="SCO44" s="576"/>
      <c r="SCP44" s="413"/>
      <c r="SCQ44" s="577"/>
      <c r="SCR44" s="578"/>
      <c r="SCS44" s="576"/>
      <c r="SCT44" s="413"/>
      <c r="SCU44" s="577"/>
      <c r="SCV44" s="578"/>
      <c r="SCW44" s="576"/>
      <c r="SCX44" s="413"/>
      <c r="SCY44" s="577"/>
      <c r="SCZ44" s="578"/>
      <c r="SDA44" s="576"/>
      <c r="SDB44" s="413"/>
      <c r="SDC44" s="577"/>
      <c r="SDD44" s="578"/>
      <c r="SDE44" s="576"/>
      <c r="SDF44" s="413"/>
      <c r="SDG44" s="577"/>
      <c r="SDH44" s="578"/>
      <c r="SDI44" s="576"/>
      <c r="SDJ44" s="413"/>
      <c r="SDK44" s="577"/>
      <c r="SDL44" s="578"/>
      <c r="SDM44" s="576"/>
      <c r="SDN44" s="413"/>
      <c r="SDO44" s="577"/>
      <c r="SDP44" s="578"/>
      <c r="SDQ44" s="576"/>
      <c r="SDR44" s="413"/>
      <c r="SDS44" s="577"/>
      <c r="SDT44" s="578"/>
      <c r="SDU44" s="576"/>
      <c r="SDV44" s="413"/>
      <c r="SDW44" s="577"/>
      <c r="SDX44" s="578"/>
      <c r="SDY44" s="576"/>
      <c r="SDZ44" s="413"/>
      <c r="SEA44" s="577"/>
      <c r="SEB44" s="578"/>
      <c r="SEC44" s="576"/>
      <c r="SED44" s="413"/>
      <c r="SEE44" s="577"/>
      <c r="SEF44" s="578"/>
      <c r="SEG44" s="576"/>
      <c r="SEH44" s="413"/>
      <c r="SEI44" s="577"/>
      <c r="SEJ44" s="578"/>
      <c r="SEK44" s="576"/>
      <c r="SEL44" s="413"/>
      <c r="SEM44" s="577"/>
      <c r="SEN44" s="578"/>
      <c r="SEO44" s="576"/>
      <c r="SEP44" s="413"/>
      <c r="SEQ44" s="577"/>
      <c r="SER44" s="578"/>
      <c r="SES44" s="576"/>
      <c r="SET44" s="413"/>
      <c r="SEU44" s="577"/>
      <c r="SEV44" s="578"/>
      <c r="SEW44" s="576"/>
      <c r="SEX44" s="413"/>
      <c r="SEY44" s="577"/>
      <c r="SEZ44" s="578"/>
      <c r="SFA44" s="576"/>
      <c r="SFB44" s="413"/>
      <c r="SFC44" s="577"/>
      <c r="SFD44" s="578"/>
      <c r="SFE44" s="576"/>
      <c r="SFF44" s="413"/>
      <c r="SFG44" s="577"/>
      <c r="SFH44" s="578"/>
      <c r="SFI44" s="576"/>
      <c r="SFJ44" s="413"/>
      <c r="SFK44" s="577"/>
      <c r="SFL44" s="578"/>
      <c r="SFM44" s="576"/>
      <c r="SFN44" s="413"/>
      <c r="SFO44" s="577"/>
      <c r="SFP44" s="578"/>
      <c r="SFQ44" s="576"/>
      <c r="SFR44" s="413"/>
      <c r="SFS44" s="577"/>
      <c r="SFT44" s="578"/>
      <c r="SFU44" s="576"/>
      <c r="SFV44" s="413"/>
      <c r="SFW44" s="577"/>
      <c r="SFX44" s="578"/>
      <c r="SFY44" s="576"/>
      <c r="SFZ44" s="413"/>
      <c r="SGA44" s="577"/>
      <c r="SGB44" s="578"/>
      <c r="SGC44" s="576"/>
      <c r="SGD44" s="413"/>
      <c r="SGE44" s="577"/>
      <c r="SGF44" s="578"/>
      <c r="SGG44" s="576"/>
      <c r="SGH44" s="413"/>
      <c r="SGI44" s="577"/>
      <c r="SGJ44" s="578"/>
      <c r="SGK44" s="576"/>
      <c r="SGL44" s="413"/>
      <c r="SGM44" s="577"/>
      <c r="SGN44" s="578"/>
      <c r="SGO44" s="576"/>
      <c r="SGP44" s="413"/>
      <c r="SGQ44" s="577"/>
      <c r="SGR44" s="578"/>
      <c r="SGS44" s="576"/>
      <c r="SGT44" s="413"/>
      <c r="SGU44" s="577"/>
      <c r="SGV44" s="578"/>
      <c r="SGW44" s="576"/>
      <c r="SGX44" s="413"/>
      <c r="SGY44" s="577"/>
      <c r="SGZ44" s="578"/>
      <c r="SHA44" s="576"/>
      <c r="SHB44" s="413"/>
      <c r="SHC44" s="577"/>
      <c r="SHD44" s="578"/>
      <c r="SHE44" s="576"/>
      <c r="SHF44" s="413"/>
      <c r="SHG44" s="577"/>
      <c r="SHH44" s="578"/>
      <c r="SHI44" s="576"/>
      <c r="SHJ44" s="413"/>
      <c r="SHK44" s="577"/>
      <c r="SHL44" s="578"/>
      <c r="SHM44" s="576"/>
      <c r="SHN44" s="413"/>
      <c r="SHO44" s="577"/>
      <c r="SHP44" s="578"/>
      <c r="SHQ44" s="576"/>
      <c r="SHR44" s="413"/>
      <c r="SHS44" s="577"/>
      <c r="SHT44" s="578"/>
      <c r="SHU44" s="576"/>
      <c r="SHV44" s="413"/>
      <c r="SHW44" s="577"/>
      <c r="SHX44" s="578"/>
      <c r="SHY44" s="576"/>
      <c r="SHZ44" s="413"/>
      <c r="SIA44" s="577"/>
      <c r="SIB44" s="578"/>
      <c r="SIC44" s="576"/>
      <c r="SID44" s="413"/>
      <c r="SIE44" s="577"/>
      <c r="SIF44" s="578"/>
      <c r="SIG44" s="576"/>
      <c r="SIH44" s="413"/>
      <c r="SII44" s="577"/>
      <c r="SIJ44" s="578"/>
      <c r="SIK44" s="576"/>
      <c r="SIL44" s="413"/>
      <c r="SIM44" s="577"/>
      <c r="SIN44" s="578"/>
      <c r="SIO44" s="576"/>
      <c r="SIP44" s="413"/>
      <c r="SIQ44" s="577"/>
      <c r="SIR44" s="578"/>
      <c r="SIS44" s="576"/>
      <c r="SIT44" s="413"/>
      <c r="SIU44" s="577"/>
      <c r="SIV44" s="578"/>
      <c r="SIW44" s="576"/>
      <c r="SIX44" s="413"/>
      <c r="SIY44" s="577"/>
      <c r="SIZ44" s="578"/>
      <c r="SJA44" s="576"/>
      <c r="SJB44" s="413"/>
      <c r="SJC44" s="577"/>
      <c r="SJD44" s="578"/>
      <c r="SJE44" s="576"/>
      <c r="SJF44" s="413"/>
      <c r="SJG44" s="577"/>
      <c r="SJH44" s="578"/>
      <c r="SJI44" s="576"/>
      <c r="SJJ44" s="413"/>
      <c r="SJK44" s="577"/>
      <c r="SJL44" s="578"/>
      <c r="SJM44" s="576"/>
      <c r="SJN44" s="413"/>
      <c r="SJO44" s="577"/>
      <c r="SJP44" s="578"/>
      <c r="SJQ44" s="576"/>
      <c r="SJR44" s="413"/>
      <c r="SJS44" s="577"/>
      <c r="SJT44" s="578"/>
      <c r="SJU44" s="576"/>
      <c r="SJV44" s="413"/>
      <c r="SJW44" s="577"/>
      <c r="SJX44" s="578"/>
      <c r="SJY44" s="576"/>
      <c r="SJZ44" s="413"/>
      <c r="SKA44" s="577"/>
      <c r="SKB44" s="578"/>
      <c r="SKC44" s="576"/>
      <c r="SKD44" s="413"/>
      <c r="SKE44" s="577"/>
      <c r="SKF44" s="578"/>
      <c r="SKG44" s="576"/>
      <c r="SKH44" s="413"/>
      <c r="SKI44" s="577"/>
      <c r="SKJ44" s="578"/>
      <c r="SKK44" s="576"/>
      <c r="SKL44" s="413"/>
      <c r="SKM44" s="577"/>
      <c r="SKN44" s="578"/>
      <c r="SKO44" s="576"/>
      <c r="SKP44" s="413"/>
      <c r="SKQ44" s="577"/>
      <c r="SKR44" s="578"/>
      <c r="SKS44" s="576"/>
      <c r="SKT44" s="413"/>
      <c r="SKU44" s="577"/>
      <c r="SKV44" s="578"/>
      <c r="SKW44" s="576"/>
      <c r="SKX44" s="413"/>
      <c r="SKY44" s="577"/>
      <c r="SKZ44" s="578"/>
      <c r="SLA44" s="576"/>
      <c r="SLB44" s="413"/>
      <c r="SLC44" s="577"/>
      <c r="SLD44" s="578"/>
      <c r="SLE44" s="576"/>
      <c r="SLF44" s="413"/>
      <c r="SLG44" s="577"/>
      <c r="SLH44" s="578"/>
      <c r="SLI44" s="576"/>
      <c r="SLJ44" s="413"/>
      <c r="SLK44" s="577"/>
      <c r="SLL44" s="578"/>
      <c r="SLM44" s="576"/>
      <c r="SLN44" s="413"/>
      <c r="SLO44" s="577"/>
      <c r="SLP44" s="578"/>
      <c r="SLQ44" s="576"/>
      <c r="SLR44" s="413"/>
      <c r="SLS44" s="577"/>
      <c r="SLT44" s="578"/>
      <c r="SLU44" s="576"/>
      <c r="SLV44" s="413"/>
      <c r="SLW44" s="577"/>
      <c r="SLX44" s="578"/>
      <c r="SLY44" s="576"/>
      <c r="SLZ44" s="413"/>
      <c r="SMA44" s="577"/>
      <c r="SMB44" s="578"/>
      <c r="SMC44" s="576"/>
      <c r="SMD44" s="413"/>
      <c r="SME44" s="577"/>
      <c r="SMF44" s="578"/>
      <c r="SMG44" s="576"/>
      <c r="SMH44" s="413"/>
      <c r="SMI44" s="577"/>
      <c r="SMJ44" s="578"/>
      <c r="SMK44" s="576"/>
      <c r="SML44" s="413"/>
      <c r="SMM44" s="577"/>
      <c r="SMN44" s="578"/>
      <c r="SMO44" s="576"/>
      <c r="SMP44" s="413"/>
      <c r="SMQ44" s="577"/>
      <c r="SMR44" s="578"/>
      <c r="SMS44" s="576"/>
      <c r="SMT44" s="413"/>
      <c r="SMU44" s="577"/>
      <c r="SMV44" s="578"/>
      <c r="SMW44" s="576"/>
      <c r="SMX44" s="413"/>
      <c r="SMY44" s="577"/>
      <c r="SMZ44" s="578"/>
      <c r="SNA44" s="576"/>
      <c r="SNB44" s="413"/>
      <c r="SNC44" s="577"/>
      <c r="SND44" s="578"/>
      <c r="SNE44" s="576"/>
      <c r="SNF44" s="413"/>
      <c r="SNG44" s="577"/>
      <c r="SNH44" s="578"/>
      <c r="SNI44" s="576"/>
      <c r="SNJ44" s="413"/>
      <c r="SNK44" s="577"/>
      <c r="SNL44" s="578"/>
      <c r="SNM44" s="576"/>
      <c r="SNN44" s="413"/>
      <c r="SNO44" s="577"/>
      <c r="SNP44" s="578"/>
      <c r="SNQ44" s="576"/>
      <c r="SNR44" s="413"/>
      <c r="SNS44" s="577"/>
      <c r="SNT44" s="578"/>
      <c r="SNU44" s="576"/>
      <c r="SNV44" s="413"/>
      <c r="SNW44" s="577"/>
      <c r="SNX44" s="578"/>
      <c r="SNY44" s="576"/>
      <c r="SNZ44" s="413"/>
      <c r="SOA44" s="577"/>
      <c r="SOB44" s="578"/>
      <c r="SOC44" s="576"/>
      <c r="SOD44" s="413"/>
      <c r="SOE44" s="577"/>
      <c r="SOF44" s="578"/>
      <c r="SOG44" s="576"/>
      <c r="SOH44" s="413"/>
      <c r="SOI44" s="577"/>
      <c r="SOJ44" s="578"/>
      <c r="SOK44" s="576"/>
      <c r="SOL44" s="413"/>
      <c r="SOM44" s="577"/>
      <c r="SON44" s="578"/>
      <c r="SOO44" s="576"/>
      <c r="SOP44" s="413"/>
      <c r="SOQ44" s="577"/>
      <c r="SOR44" s="578"/>
      <c r="SOS44" s="576"/>
      <c r="SOT44" s="413"/>
      <c r="SOU44" s="577"/>
      <c r="SOV44" s="578"/>
      <c r="SOW44" s="576"/>
      <c r="SOX44" s="413"/>
      <c r="SOY44" s="577"/>
      <c r="SOZ44" s="578"/>
      <c r="SPA44" s="576"/>
      <c r="SPB44" s="413"/>
      <c r="SPC44" s="577"/>
      <c r="SPD44" s="578"/>
      <c r="SPE44" s="576"/>
      <c r="SPF44" s="413"/>
      <c r="SPG44" s="577"/>
      <c r="SPH44" s="578"/>
      <c r="SPI44" s="576"/>
      <c r="SPJ44" s="413"/>
      <c r="SPK44" s="577"/>
      <c r="SPL44" s="578"/>
      <c r="SPM44" s="576"/>
      <c r="SPN44" s="413"/>
      <c r="SPO44" s="577"/>
      <c r="SPP44" s="578"/>
      <c r="SPQ44" s="576"/>
      <c r="SPR44" s="413"/>
      <c r="SPS44" s="577"/>
      <c r="SPT44" s="578"/>
      <c r="SPU44" s="576"/>
      <c r="SPV44" s="413"/>
      <c r="SPW44" s="577"/>
      <c r="SPX44" s="578"/>
      <c r="SPY44" s="576"/>
      <c r="SPZ44" s="413"/>
      <c r="SQA44" s="577"/>
      <c r="SQB44" s="578"/>
      <c r="SQC44" s="576"/>
      <c r="SQD44" s="413"/>
      <c r="SQE44" s="577"/>
      <c r="SQF44" s="578"/>
      <c r="SQG44" s="576"/>
      <c r="SQH44" s="413"/>
      <c r="SQI44" s="577"/>
      <c r="SQJ44" s="578"/>
      <c r="SQK44" s="576"/>
      <c r="SQL44" s="413"/>
      <c r="SQM44" s="577"/>
      <c r="SQN44" s="578"/>
      <c r="SQO44" s="576"/>
      <c r="SQP44" s="413"/>
      <c r="SQQ44" s="577"/>
      <c r="SQR44" s="578"/>
      <c r="SQS44" s="576"/>
      <c r="SQT44" s="413"/>
      <c r="SQU44" s="577"/>
      <c r="SQV44" s="578"/>
      <c r="SQW44" s="576"/>
      <c r="SQX44" s="413"/>
      <c r="SQY44" s="577"/>
      <c r="SQZ44" s="578"/>
      <c r="SRA44" s="576"/>
      <c r="SRB44" s="413"/>
      <c r="SRC44" s="577"/>
      <c r="SRD44" s="578"/>
      <c r="SRE44" s="576"/>
      <c r="SRF44" s="413"/>
      <c r="SRG44" s="577"/>
      <c r="SRH44" s="578"/>
      <c r="SRI44" s="576"/>
      <c r="SRJ44" s="413"/>
      <c r="SRK44" s="577"/>
      <c r="SRL44" s="578"/>
      <c r="SRM44" s="576"/>
      <c r="SRN44" s="413"/>
      <c r="SRO44" s="577"/>
      <c r="SRP44" s="578"/>
      <c r="SRQ44" s="576"/>
      <c r="SRR44" s="413"/>
      <c r="SRS44" s="577"/>
      <c r="SRT44" s="578"/>
      <c r="SRU44" s="576"/>
      <c r="SRV44" s="413"/>
      <c r="SRW44" s="577"/>
      <c r="SRX44" s="578"/>
      <c r="SRY44" s="576"/>
      <c r="SRZ44" s="413"/>
      <c r="SSA44" s="577"/>
      <c r="SSB44" s="578"/>
      <c r="SSC44" s="576"/>
      <c r="SSD44" s="413"/>
      <c r="SSE44" s="577"/>
      <c r="SSF44" s="578"/>
      <c r="SSG44" s="576"/>
      <c r="SSH44" s="413"/>
      <c r="SSI44" s="577"/>
      <c r="SSJ44" s="578"/>
      <c r="SSK44" s="576"/>
      <c r="SSL44" s="413"/>
      <c r="SSM44" s="577"/>
      <c r="SSN44" s="578"/>
      <c r="SSO44" s="576"/>
      <c r="SSP44" s="413"/>
      <c r="SSQ44" s="577"/>
      <c r="SSR44" s="578"/>
      <c r="SSS44" s="576"/>
      <c r="SST44" s="413"/>
      <c r="SSU44" s="577"/>
      <c r="SSV44" s="578"/>
      <c r="SSW44" s="576"/>
      <c r="SSX44" s="413"/>
      <c r="SSY44" s="577"/>
      <c r="SSZ44" s="578"/>
      <c r="STA44" s="576"/>
      <c r="STB44" s="413"/>
      <c r="STC44" s="577"/>
      <c r="STD44" s="578"/>
      <c r="STE44" s="576"/>
      <c r="STF44" s="413"/>
      <c r="STG44" s="577"/>
      <c r="STH44" s="578"/>
      <c r="STI44" s="576"/>
      <c r="STJ44" s="413"/>
      <c r="STK44" s="577"/>
      <c r="STL44" s="578"/>
      <c r="STM44" s="576"/>
      <c r="STN44" s="413"/>
      <c r="STO44" s="577"/>
      <c r="STP44" s="578"/>
      <c r="STQ44" s="576"/>
      <c r="STR44" s="413"/>
      <c r="STS44" s="577"/>
      <c r="STT44" s="578"/>
      <c r="STU44" s="576"/>
      <c r="STV44" s="413"/>
      <c r="STW44" s="577"/>
      <c r="STX44" s="578"/>
      <c r="STY44" s="576"/>
      <c r="STZ44" s="413"/>
      <c r="SUA44" s="577"/>
      <c r="SUB44" s="578"/>
      <c r="SUC44" s="576"/>
      <c r="SUD44" s="413"/>
      <c r="SUE44" s="577"/>
      <c r="SUF44" s="578"/>
      <c r="SUG44" s="576"/>
      <c r="SUH44" s="413"/>
      <c r="SUI44" s="577"/>
      <c r="SUJ44" s="578"/>
      <c r="SUK44" s="576"/>
      <c r="SUL44" s="413"/>
      <c r="SUM44" s="577"/>
      <c r="SUN44" s="578"/>
      <c r="SUO44" s="576"/>
      <c r="SUP44" s="413"/>
      <c r="SUQ44" s="577"/>
      <c r="SUR44" s="578"/>
      <c r="SUS44" s="576"/>
      <c r="SUT44" s="413"/>
      <c r="SUU44" s="577"/>
      <c r="SUV44" s="578"/>
      <c r="SUW44" s="576"/>
      <c r="SUX44" s="413"/>
      <c r="SUY44" s="577"/>
      <c r="SUZ44" s="578"/>
      <c r="SVA44" s="576"/>
      <c r="SVB44" s="413"/>
      <c r="SVC44" s="577"/>
      <c r="SVD44" s="578"/>
      <c r="SVE44" s="576"/>
      <c r="SVF44" s="413"/>
      <c r="SVG44" s="577"/>
      <c r="SVH44" s="578"/>
      <c r="SVI44" s="576"/>
      <c r="SVJ44" s="413"/>
      <c r="SVK44" s="577"/>
      <c r="SVL44" s="578"/>
      <c r="SVM44" s="576"/>
      <c r="SVN44" s="413"/>
      <c r="SVO44" s="577"/>
      <c r="SVP44" s="578"/>
      <c r="SVQ44" s="576"/>
      <c r="SVR44" s="413"/>
      <c r="SVS44" s="577"/>
      <c r="SVT44" s="578"/>
      <c r="SVU44" s="576"/>
      <c r="SVV44" s="413"/>
      <c r="SVW44" s="577"/>
      <c r="SVX44" s="578"/>
      <c r="SVY44" s="576"/>
      <c r="SVZ44" s="413"/>
      <c r="SWA44" s="577"/>
      <c r="SWB44" s="578"/>
      <c r="SWC44" s="576"/>
      <c r="SWD44" s="413"/>
      <c r="SWE44" s="577"/>
      <c r="SWF44" s="578"/>
      <c r="SWG44" s="576"/>
      <c r="SWH44" s="413"/>
      <c r="SWI44" s="577"/>
      <c r="SWJ44" s="578"/>
      <c r="SWK44" s="576"/>
      <c r="SWL44" s="413"/>
      <c r="SWM44" s="577"/>
      <c r="SWN44" s="578"/>
      <c r="SWO44" s="576"/>
      <c r="SWP44" s="413"/>
      <c r="SWQ44" s="577"/>
      <c r="SWR44" s="578"/>
      <c r="SWS44" s="576"/>
      <c r="SWT44" s="413"/>
      <c r="SWU44" s="577"/>
      <c r="SWV44" s="578"/>
      <c r="SWW44" s="576"/>
      <c r="SWX44" s="413"/>
      <c r="SWY44" s="577"/>
      <c r="SWZ44" s="578"/>
      <c r="SXA44" s="576"/>
      <c r="SXB44" s="413"/>
      <c r="SXC44" s="577"/>
      <c r="SXD44" s="578"/>
      <c r="SXE44" s="576"/>
      <c r="SXF44" s="413"/>
      <c r="SXG44" s="577"/>
      <c r="SXH44" s="578"/>
      <c r="SXI44" s="576"/>
      <c r="SXJ44" s="413"/>
      <c r="SXK44" s="577"/>
      <c r="SXL44" s="578"/>
      <c r="SXM44" s="576"/>
      <c r="SXN44" s="413"/>
      <c r="SXO44" s="577"/>
      <c r="SXP44" s="578"/>
      <c r="SXQ44" s="576"/>
      <c r="SXR44" s="413"/>
      <c r="SXS44" s="577"/>
      <c r="SXT44" s="578"/>
      <c r="SXU44" s="576"/>
      <c r="SXV44" s="413"/>
      <c r="SXW44" s="577"/>
      <c r="SXX44" s="578"/>
      <c r="SXY44" s="576"/>
      <c r="SXZ44" s="413"/>
      <c r="SYA44" s="577"/>
      <c r="SYB44" s="578"/>
      <c r="SYC44" s="576"/>
      <c r="SYD44" s="413"/>
      <c r="SYE44" s="577"/>
      <c r="SYF44" s="578"/>
      <c r="SYG44" s="576"/>
      <c r="SYH44" s="413"/>
      <c r="SYI44" s="577"/>
      <c r="SYJ44" s="578"/>
      <c r="SYK44" s="576"/>
      <c r="SYL44" s="413"/>
      <c r="SYM44" s="577"/>
      <c r="SYN44" s="578"/>
      <c r="SYO44" s="576"/>
      <c r="SYP44" s="413"/>
      <c r="SYQ44" s="577"/>
      <c r="SYR44" s="578"/>
      <c r="SYS44" s="576"/>
      <c r="SYT44" s="413"/>
      <c r="SYU44" s="577"/>
      <c r="SYV44" s="578"/>
      <c r="SYW44" s="576"/>
      <c r="SYX44" s="413"/>
      <c r="SYY44" s="577"/>
      <c r="SYZ44" s="578"/>
      <c r="SZA44" s="576"/>
      <c r="SZB44" s="413"/>
      <c r="SZC44" s="577"/>
      <c r="SZD44" s="578"/>
      <c r="SZE44" s="576"/>
      <c r="SZF44" s="413"/>
      <c r="SZG44" s="577"/>
      <c r="SZH44" s="578"/>
      <c r="SZI44" s="576"/>
      <c r="SZJ44" s="413"/>
      <c r="SZK44" s="577"/>
      <c r="SZL44" s="578"/>
      <c r="SZM44" s="576"/>
      <c r="SZN44" s="413"/>
      <c r="SZO44" s="577"/>
      <c r="SZP44" s="578"/>
      <c r="SZQ44" s="576"/>
      <c r="SZR44" s="413"/>
      <c r="SZS44" s="577"/>
      <c r="SZT44" s="578"/>
      <c r="SZU44" s="576"/>
      <c r="SZV44" s="413"/>
      <c r="SZW44" s="577"/>
      <c r="SZX44" s="578"/>
      <c r="SZY44" s="576"/>
      <c r="SZZ44" s="413"/>
      <c r="TAA44" s="577"/>
      <c r="TAB44" s="578"/>
      <c r="TAC44" s="576"/>
      <c r="TAD44" s="413"/>
      <c r="TAE44" s="577"/>
      <c r="TAF44" s="578"/>
      <c r="TAG44" s="576"/>
      <c r="TAH44" s="413"/>
      <c r="TAI44" s="577"/>
      <c r="TAJ44" s="578"/>
      <c r="TAK44" s="576"/>
      <c r="TAL44" s="413"/>
      <c r="TAM44" s="577"/>
      <c r="TAN44" s="578"/>
      <c r="TAO44" s="576"/>
      <c r="TAP44" s="413"/>
      <c r="TAQ44" s="577"/>
      <c r="TAR44" s="578"/>
      <c r="TAS44" s="576"/>
      <c r="TAT44" s="413"/>
      <c r="TAU44" s="577"/>
      <c r="TAV44" s="578"/>
      <c r="TAW44" s="576"/>
      <c r="TAX44" s="413"/>
      <c r="TAY44" s="577"/>
      <c r="TAZ44" s="578"/>
      <c r="TBA44" s="576"/>
      <c r="TBB44" s="413"/>
      <c r="TBC44" s="577"/>
      <c r="TBD44" s="578"/>
      <c r="TBE44" s="576"/>
      <c r="TBF44" s="413"/>
      <c r="TBG44" s="577"/>
      <c r="TBH44" s="578"/>
      <c r="TBI44" s="576"/>
      <c r="TBJ44" s="413"/>
      <c r="TBK44" s="577"/>
      <c r="TBL44" s="578"/>
      <c r="TBM44" s="576"/>
      <c r="TBN44" s="413"/>
      <c r="TBO44" s="577"/>
      <c r="TBP44" s="578"/>
      <c r="TBQ44" s="576"/>
      <c r="TBR44" s="413"/>
      <c r="TBS44" s="577"/>
      <c r="TBT44" s="578"/>
      <c r="TBU44" s="576"/>
      <c r="TBV44" s="413"/>
      <c r="TBW44" s="577"/>
      <c r="TBX44" s="578"/>
      <c r="TBY44" s="576"/>
      <c r="TBZ44" s="413"/>
      <c r="TCA44" s="577"/>
      <c r="TCB44" s="578"/>
      <c r="TCC44" s="576"/>
      <c r="TCD44" s="413"/>
      <c r="TCE44" s="577"/>
      <c r="TCF44" s="578"/>
      <c r="TCG44" s="576"/>
      <c r="TCH44" s="413"/>
      <c r="TCI44" s="577"/>
      <c r="TCJ44" s="578"/>
      <c r="TCK44" s="576"/>
      <c r="TCL44" s="413"/>
      <c r="TCM44" s="577"/>
      <c r="TCN44" s="578"/>
      <c r="TCO44" s="576"/>
      <c r="TCP44" s="413"/>
      <c r="TCQ44" s="577"/>
      <c r="TCR44" s="578"/>
      <c r="TCS44" s="576"/>
      <c r="TCT44" s="413"/>
      <c r="TCU44" s="577"/>
      <c r="TCV44" s="578"/>
      <c r="TCW44" s="576"/>
      <c r="TCX44" s="413"/>
      <c r="TCY44" s="577"/>
      <c r="TCZ44" s="578"/>
      <c r="TDA44" s="576"/>
      <c r="TDB44" s="413"/>
      <c r="TDC44" s="577"/>
      <c r="TDD44" s="578"/>
      <c r="TDE44" s="576"/>
      <c r="TDF44" s="413"/>
      <c r="TDG44" s="577"/>
      <c r="TDH44" s="578"/>
      <c r="TDI44" s="576"/>
      <c r="TDJ44" s="413"/>
      <c r="TDK44" s="577"/>
      <c r="TDL44" s="578"/>
      <c r="TDM44" s="576"/>
      <c r="TDN44" s="413"/>
      <c r="TDO44" s="577"/>
      <c r="TDP44" s="578"/>
      <c r="TDQ44" s="576"/>
      <c r="TDR44" s="413"/>
      <c r="TDS44" s="577"/>
      <c r="TDT44" s="578"/>
      <c r="TDU44" s="576"/>
      <c r="TDV44" s="413"/>
      <c r="TDW44" s="577"/>
      <c r="TDX44" s="578"/>
      <c r="TDY44" s="576"/>
      <c r="TDZ44" s="413"/>
      <c r="TEA44" s="577"/>
      <c r="TEB44" s="578"/>
      <c r="TEC44" s="576"/>
      <c r="TED44" s="413"/>
      <c r="TEE44" s="577"/>
      <c r="TEF44" s="578"/>
      <c r="TEG44" s="576"/>
      <c r="TEH44" s="413"/>
      <c r="TEI44" s="577"/>
      <c r="TEJ44" s="578"/>
      <c r="TEK44" s="576"/>
      <c r="TEL44" s="413"/>
      <c r="TEM44" s="577"/>
      <c r="TEN44" s="578"/>
      <c r="TEO44" s="576"/>
      <c r="TEP44" s="413"/>
      <c r="TEQ44" s="577"/>
      <c r="TER44" s="578"/>
      <c r="TES44" s="576"/>
      <c r="TET44" s="413"/>
      <c r="TEU44" s="577"/>
      <c r="TEV44" s="578"/>
      <c r="TEW44" s="576"/>
      <c r="TEX44" s="413"/>
      <c r="TEY44" s="577"/>
      <c r="TEZ44" s="578"/>
      <c r="TFA44" s="576"/>
      <c r="TFB44" s="413"/>
      <c r="TFC44" s="577"/>
      <c r="TFD44" s="578"/>
      <c r="TFE44" s="576"/>
      <c r="TFF44" s="413"/>
      <c r="TFG44" s="577"/>
      <c r="TFH44" s="578"/>
      <c r="TFI44" s="576"/>
      <c r="TFJ44" s="413"/>
      <c r="TFK44" s="577"/>
      <c r="TFL44" s="578"/>
      <c r="TFM44" s="576"/>
      <c r="TFN44" s="413"/>
      <c r="TFO44" s="577"/>
      <c r="TFP44" s="578"/>
      <c r="TFQ44" s="576"/>
      <c r="TFR44" s="413"/>
      <c r="TFS44" s="577"/>
      <c r="TFT44" s="578"/>
      <c r="TFU44" s="576"/>
      <c r="TFV44" s="413"/>
      <c r="TFW44" s="577"/>
      <c r="TFX44" s="578"/>
      <c r="TFY44" s="576"/>
      <c r="TFZ44" s="413"/>
      <c r="TGA44" s="577"/>
      <c r="TGB44" s="578"/>
      <c r="TGC44" s="576"/>
      <c r="TGD44" s="413"/>
      <c r="TGE44" s="577"/>
      <c r="TGF44" s="578"/>
      <c r="TGG44" s="576"/>
      <c r="TGH44" s="413"/>
      <c r="TGI44" s="577"/>
      <c r="TGJ44" s="578"/>
      <c r="TGK44" s="576"/>
      <c r="TGL44" s="413"/>
      <c r="TGM44" s="577"/>
      <c r="TGN44" s="578"/>
      <c r="TGO44" s="576"/>
      <c r="TGP44" s="413"/>
      <c r="TGQ44" s="577"/>
      <c r="TGR44" s="578"/>
      <c r="TGS44" s="576"/>
      <c r="TGT44" s="413"/>
      <c r="TGU44" s="577"/>
      <c r="TGV44" s="578"/>
      <c r="TGW44" s="576"/>
      <c r="TGX44" s="413"/>
      <c r="TGY44" s="577"/>
      <c r="TGZ44" s="578"/>
      <c r="THA44" s="576"/>
      <c r="THB44" s="413"/>
      <c r="THC44" s="577"/>
      <c r="THD44" s="578"/>
      <c r="THE44" s="576"/>
      <c r="THF44" s="413"/>
      <c r="THG44" s="577"/>
      <c r="THH44" s="578"/>
      <c r="THI44" s="576"/>
      <c r="THJ44" s="413"/>
      <c r="THK44" s="577"/>
      <c r="THL44" s="578"/>
      <c r="THM44" s="576"/>
      <c r="THN44" s="413"/>
      <c r="THO44" s="577"/>
      <c r="THP44" s="578"/>
      <c r="THQ44" s="576"/>
      <c r="THR44" s="413"/>
      <c r="THS44" s="577"/>
      <c r="THT44" s="578"/>
      <c r="THU44" s="576"/>
      <c r="THV44" s="413"/>
      <c r="THW44" s="577"/>
      <c r="THX44" s="578"/>
      <c r="THY44" s="576"/>
      <c r="THZ44" s="413"/>
      <c r="TIA44" s="577"/>
      <c r="TIB44" s="578"/>
      <c r="TIC44" s="576"/>
      <c r="TID44" s="413"/>
      <c r="TIE44" s="577"/>
      <c r="TIF44" s="578"/>
      <c r="TIG44" s="576"/>
      <c r="TIH44" s="413"/>
      <c r="TII44" s="577"/>
      <c r="TIJ44" s="578"/>
      <c r="TIK44" s="576"/>
      <c r="TIL44" s="413"/>
      <c r="TIM44" s="577"/>
      <c r="TIN44" s="578"/>
      <c r="TIO44" s="576"/>
      <c r="TIP44" s="413"/>
      <c r="TIQ44" s="577"/>
      <c r="TIR44" s="578"/>
      <c r="TIS44" s="576"/>
      <c r="TIT44" s="413"/>
      <c r="TIU44" s="577"/>
      <c r="TIV44" s="578"/>
      <c r="TIW44" s="576"/>
      <c r="TIX44" s="413"/>
      <c r="TIY44" s="577"/>
      <c r="TIZ44" s="578"/>
      <c r="TJA44" s="576"/>
      <c r="TJB44" s="413"/>
      <c r="TJC44" s="577"/>
      <c r="TJD44" s="578"/>
      <c r="TJE44" s="576"/>
      <c r="TJF44" s="413"/>
      <c r="TJG44" s="577"/>
      <c r="TJH44" s="578"/>
      <c r="TJI44" s="576"/>
      <c r="TJJ44" s="413"/>
      <c r="TJK44" s="577"/>
      <c r="TJL44" s="578"/>
      <c r="TJM44" s="576"/>
      <c r="TJN44" s="413"/>
      <c r="TJO44" s="577"/>
      <c r="TJP44" s="578"/>
      <c r="TJQ44" s="576"/>
      <c r="TJR44" s="413"/>
      <c r="TJS44" s="577"/>
      <c r="TJT44" s="578"/>
      <c r="TJU44" s="576"/>
      <c r="TJV44" s="413"/>
      <c r="TJW44" s="577"/>
      <c r="TJX44" s="578"/>
      <c r="TJY44" s="576"/>
      <c r="TJZ44" s="413"/>
      <c r="TKA44" s="577"/>
      <c r="TKB44" s="578"/>
      <c r="TKC44" s="576"/>
      <c r="TKD44" s="413"/>
      <c r="TKE44" s="577"/>
      <c r="TKF44" s="578"/>
      <c r="TKG44" s="576"/>
      <c r="TKH44" s="413"/>
      <c r="TKI44" s="577"/>
      <c r="TKJ44" s="578"/>
      <c r="TKK44" s="576"/>
      <c r="TKL44" s="413"/>
      <c r="TKM44" s="577"/>
      <c r="TKN44" s="578"/>
      <c r="TKO44" s="576"/>
      <c r="TKP44" s="413"/>
      <c r="TKQ44" s="577"/>
      <c r="TKR44" s="578"/>
      <c r="TKS44" s="576"/>
      <c r="TKT44" s="413"/>
      <c r="TKU44" s="577"/>
      <c r="TKV44" s="578"/>
      <c r="TKW44" s="576"/>
      <c r="TKX44" s="413"/>
      <c r="TKY44" s="577"/>
      <c r="TKZ44" s="578"/>
      <c r="TLA44" s="576"/>
      <c r="TLB44" s="413"/>
      <c r="TLC44" s="577"/>
      <c r="TLD44" s="578"/>
      <c r="TLE44" s="576"/>
      <c r="TLF44" s="413"/>
      <c r="TLG44" s="577"/>
      <c r="TLH44" s="578"/>
      <c r="TLI44" s="576"/>
      <c r="TLJ44" s="413"/>
      <c r="TLK44" s="577"/>
      <c r="TLL44" s="578"/>
      <c r="TLM44" s="576"/>
      <c r="TLN44" s="413"/>
      <c r="TLO44" s="577"/>
      <c r="TLP44" s="578"/>
      <c r="TLQ44" s="576"/>
      <c r="TLR44" s="413"/>
      <c r="TLS44" s="577"/>
      <c r="TLT44" s="578"/>
      <c r="TLU44" s="576"/>
      <c r="TLV44" s="413"/>
      <c r="TLW44" s="577"/>
      <c r="TLX44" s="578"/>
      <c r="TLY44" s="576"/>
      <c r="TLZ44" s="413"/>
      <c r="TMA44" s="577"/>
      <c r="TMB44" s="578"/>
      <c r="TMC44" s="576"/>
      <c r="TMD44" s="413"/>
      <c r="TME44" s="577"/>
      <c r="TMF44" s="578"/>
      <c r="TMG44" s="576"/>
      <c r="TMH44" s="413"/>
      <c r="TMI44" s="577"/>
      <c r="TMJ44" s="578"/>
      <c r="TMK44" s="576"/>
      <c r="TML44" s="413"/>
      <c r="TMM44" s="577"/>
      <c r="TMN44" s="578"/>
      <c r="TMO44" s="576"/>
      <c r="TMP44" s="413"/>
      <c r="TMQ44" s="577"/>
      <c r="TMR44" s="578"/>
      <c r="TMS44" s="576"/>
      <c r="TMT44" s="413"/>
      <c r="TMU44" s="577"/>
      <c r="TMV44" s="578"/>
      <c r="TMW44" s="576"/>
      <c r="TMX44" s="413"/>
      <c r="TMY44" s="577"/>
      <c r="TMZ44" s="578"/>
      <c r="TNA44" s="576"/>
      <c r="TNB44" s="413"/>
      <c r="TNC44" s="577"/>
      <c r="TND44" s="578"/>
      <c r="TNE44" s="576"/>
      <c r="TNF44" s="413"/>
      <c r="TNG44" s="577"/>
      <c r="TNH44" s="578"/>
      <c r="TNI44" s="576"/>
      <c r="TNJ44" s="413"/>
      <c r="TNK44" s="577"/>
      <c r="TNL44" s="578"/>
      <c r="TNM44" s="576"/>
      <c r="TNN44" s="413"/>
      <c r="TNO44" s="577"/>
      <c r="TNP44" s="578"/>
      <c r="TNQ44" s="576"/>
      <c r="TNR44" s="413"/>
      <c r="TNS44" s="577"/>
      <c r="TNT44" s="578"/>
      <c r="TNU44" s="576"/>
      <c r="TNV44" s="413"/>
      <c r="TNW44" s="577"/>
      <c r="TNX44" s="578"/>
      <c r="TNY44" s="576"/>
      <c r="TNZ44" s="413"/>
      <c r="TOA44" s="577"/>
      <c r="TOB44" s="578"/>
      <c r="TOC44" s="576"/>
      <c r="TOD44" s="413"/>
      <c r="TOE44" s="577"/>
      <c r="TOF44" s="578"/>
      <c r="TOG44" s="576"/>
      <c r="TOH44" s="413"/>
      <c r="TOI44" s="577"/>
      <c r="TOJ44" s="578"/>
      <c r="TOK44" s="576"/>
      <c r="TOL44" s="413"/>
      <c r="TOM44" s="577"/>
      <c r="TON44" s="578"/>
      <c r="TOO44" s="576"/>
      <c r="TOP44" s="413"/>
      <c r="TOQ44" s="577"/>
      <c r="TOR44" s="578"/>
      <c r="TOS44" s="576"/>
      <c r="TOT44" s="413"/>
      <c r="TOU44" s="577"/>
      <c r="TOV44" s="578"/>
      <c r="TOW44" s="576"/>
      <c r="TOX44" s="413"/>
      <c r="TOY44" s="577"/>
      <c r="TOZ44" s="578"/>
      <c r="TPA44" s="576"/>
      <c r="TPB44" s="413"/>
      <c r="TPC44" s="577"/>
      <c r="TPD44" s="578"/>
      <c r="TPE44" s="576"/>
      <c r="TPF44" s="413"/>
      <c r="TPG44" s="577"/>
      <c r="TPH44" s="578"/>
      <c r="TPI44" s="576"/>
      <c r="TPJ44" s="413"/>
      <c r="TPK44" s="577"/>
      <c r="TPL44" s="578"/>
      <c r="TPM44" s="576"/>
      <c r="TPN44" s="413"/>
      <c r="TPO44" s="577"/>
      <c r="TPP44" s="578"/>
      <c r="TPQ44" s="576"/>
      <c r="TPR44" s="413"/>
      <c r="TPS44" s="577"/>
      <c r="TPT44" s="578"/>
      <c r="TPU44" s="576"/>
      <c r="TPV44" s="413"/>
      <c r="TPW44" s="577"/>
      <c r="TPX44" s="578"/>
      <c r="TPY44" s="576"/>
      <c r="TPZ44" s="413"/>
      <c r="TQA44" s="577"/>
      <c r="TQB44" s="578"/>
      <c r="TQC44" s="576"/>
      <c r="TQD44" s="413"/>
      <c r="TQE44" s="577"/>
      <c r="TQF44" s="578"/>
      <c r="TQG44" s="576"/>
      <c r="TQH44" s="413"/>
      <c r="TQI44" s="577"/>
      <c r="TQJ44" s="578"/>
      <c r="TQK44" s="576"/>
      <c r="TQL44" s="413"/>
      <c r="TQM44" s="577"/>
      <c r="TQN44" s="578"/>
      <c r="TQO44" s="576"/>
      <c r="TQP44" s="413"/>
      <c r="TQQ44" s="577"/>
      <c r="TQR44" s="578"/>
      <c r="TQS44" s="576"/>
      <c r="TQT44" s="413"/>
      <c r="TQU44" s="577"/>
      <c r="TQV44" s="578"/>
      <c r="TQW44" s="576"/>
      <c r="TQX44" s="413"/>
      <c r="TQY44" s="577"/>
      <c r="TQZ44" s="578"/>
      <c r="TRA44" s="576"/>
      <c r="TRB44" s="413"/>
      <c r="TRC44" s="577"/>
      <c r="TRD44" s="578"/>
      <c r="TRE44" s="576"/>
      <c r="TRF44" s="413"/>
      <c r="TRG44" s="577"/>
      <c r="TRH44" s="578"/>
      <c r="TRI44" s="576"/>
      <c r="TRJ44" s="413"/>
      <c r="TRK44" s="577"/>
      <c r="TRL44" s="578"/>
      <c r="TRM44" s="576"/>
      <c r="TRN44" s="413"/>
      <c r="TRO44" s="577"/>
      <c r="TRP44" s="578"/>
      <c r="TRQ44" s="576"/>
      <c r="TRR44" s="413"/>
      <c r="TRS44" s="577"/>
      <c r="TRT44" s="578"/>
      <c r="TRU44" s="576"/>
      <c r="TRV44" s="413"/>
      <c r="TRW44" s="577"/>
      <c r="TRX44" s="578"/>
      <c r="TRY44" s="576"/>
      <c r="TRZ44" s="413"/>
      <c r="TSA44" s="577"/>
      <c r="TSB44" s="578"/>
      <c r="TSC44" s="576"/>
      <c r="TSD44" s="413"/>
      <c r="TSE44" s="577"/>
      <c r="TSF44" s="578"/>
      <c r="TSG44" s="576"/>
      <c r="TSH44" s="413"/>
      <c r="TSI44" s="577"/>
      <c r="TSJ44" s="578"/>
      <c r="TSK44" s="576"/>
      <c r="TSL44" s="413"/>
      <c r="TSM44" s="577"/>
      <c r="TSN44" s="578"/>
      <c r="TSO44" s="576"/>
      <c r="TSP44" s="413"/>
      <c r="TSQ44" s="577"/>
      <c r="TSR44" s="578"/>
      <c r="TSS44" s="576"/>
      <c r="TST44" s="413"/>
      <c r="TSU44" s="577"/>
      <c r="TSV44" s="578"/>
      <c r="TSW44" s="576"/>
      <c r="TSX44" s="413"/>
      <c r="TSY44" s="577"/>
      <c r="TSZ44" s="578"/>
      <c r="TTA44" s="576"/>
      <c r="TTB44" s="413"/>
      <c r="TTC44" s="577"/>
      <c r="TTD44" s="578"/>
      <c r="TTE44" s="576"/>
      <c r="TTF44" s="413"/>
      <c r="TTG44" s="577"/>
      <c r="TTH44" s="578"/>
      <c r="TTI44" s="576"/>
      <c r="TTJ44" s="413"/>
      <c r="TTK44" s="577"/>
      <c r="TTL44" s="578"/>
      <c r="TTM44" s="576"/>
      <c r="TTN44" s="413"/>
      <c r="TTO44" s="577"/>
      <c r="TTP44" s="578"/>
      <c r="TTQ44" s="576"/>
      <c r="TTR44" s="413"/>
      <c r="TTS44" s="577"/>
      <c r="TTT44" s="578"/>
      <c r="TTU44" s="576"/>
      <c r="TTV44" s="413"/>
      <c r="TTW44" s="577"/>
      <c r="TTX44" s="578"/>
      <c r="TTY44" s="576"/>
      <c r="TTZ44" s="413"/>
      <c r="TUA44" s="577"/>
      <c r="TUB44" s="578"/>
      <c r="TUC44" s="576"/>
      <c r="TUD44" s="413"/>
      <c r="TUE44" s="577"/>
      <c r="TUF44" s="578"/>
      <c r="TUG44" s="576"/>
      <c r="TUH44" s="413"/>
      <c r="TUI44" s="577"/>
      <c r="TUJ44" s="578"/>
      <c r="TUK44" s="576"/>
      <c r="TUL44" s="413"/>
      <c r="TUM44" s="577"/>
      <c r="TUN44" s="578"/>
      <c r="TUO44" s="576"/>
      <c r="TUP44" s="413"/>
      <c r="TUQ44" s="577"/>
      <c r="TUR44" s="578"/>
      <c r="TUS44" s="576"/>
      <c r="TUT44" s="413"/>
      <c r="TUU44" s="577"/>
      <c r="TUV44" s="578"/>
      <c r="TUW44" s="576"/>
      <c r="TUX44" s="413"/>
      <c r="TUY44" s="577"/>
      <c r="TUZ44" s="578"/>
      <c r="TVA44" s="576"/>
      <c r="TVB44" s="413"/>
      <c r="TVC44" s="577"/>
      <c r="TVD44" s="578"/>
      <c r="TVE44" s="576"/>
      <c r="TVF44" s="413"/>
      <c r="TVG44" s="577"/>
      <c r="TVH44" s="578"/>
      <c r="TVI44" s="576"/>
      <c r="TVJ44" s="413"/>
      <c r="TVK44" s="577"/>
      <c r="TVL44" s="578"/>
      <c r="TVM44" s="576"/>
      <c r="TVN44" s="413"/>
      <c r="TVO44" s="577"/>
      <c r="TVP44" s="578"/>
      <c r="TVQ44" s="576"/>
      <c r="TVR44" s="413"/>
      <c r="TVS44" s="577"/>
      <c r="TVT44" s="578"/>
      <c r="TVU44" s="576"/>
      <c r="TVV44" s="413"/>
      <c r="TVW44" s="577"/>
      <c r="TVX44" s="578"/>
      <c r="TVY44" s="576"/>
      <c r="TVZ44" s="413"/>
      <c r="TWA44" s="577"/>
      <c r="TWB44" s="578"/>
      <c r="TWC44" s="576"/>
      <c r="TWD44" s="413"/>
      <c r="TWE44" s="577"/>
      <c r="TWF44" s="578"/>
      <c r="TWG44" s="576"/>
      <c r="TWH44" s="413"/>
      <c r="TWI44" s="577"/>
      <c r="TWJ44" s="578"/>
      <c r="TWK44" s="576"/>
      <c r="TWL44" s="413"/>
      <c r="TWM44" s="577"/>
      <c r="TWN44" s="578"/>
      <c r="TWO44" s="576"/>
      <c r="TWP44" s="413"/>
      <c r="TWQ44" s="577"/>
      <c r="TWR44" s="578"/>
      <c r="TWS44" s="576"/>
      <c r="TWT44" s="413"/>
      <c r="TWU44" s="577"/>
      <c r="TWV44" s="578"/>
      <c r="TWW44" s="576"/>
      <c r="TWX44" s="413"/>
      <c r="TWY44" s="577"/>
      <c r="TWZ44" s="578"/>
      <c r="TXA44" s="576"/>
      <c r="TXB44" s="413"/>
      <c r="TXC44" s="577"/>
      <c r="TXD44" s="578"/>
      <c r="TXE44" s="576"/>
      <c r="TXF44" s="413"/>
      <c r="TXG44" s="577"/>
      <c r="TXH44" s="578"/>
      <c r="TXI44" s="576"/>
      <c r="TXJ44" s="413"/>
      <c r="TXK44" s="577"/>
      <c r="TXL44" s="578"/>
      <c r="TXM44" s="576"/>
      <c r="TXN44" s="413"/>
      <c r="TXO44" s="577"/>
      <c r="TXP44" s="578"/>
      <c r="TXQ44" s="576"/>
      <c r="TXR44" s="413"/>
      <c r="TXS44" s="577"/>
      <c r="TXT44" s="578"/>
      <c r="TXU44" s="576"/>
      <c r="TXV44" s="413"/>
      <c r="TXW44" s="577"/>
      <c r="TXX44" s="578"/>
      <c r="TXY44" s="576"/>
      <c r="TXZ44" s="413"/>
      <c r="TYA44" s="577"/>
      <c r="TYB44" s="578"/>
      <c r="TYC44" s="576"/>
      <c r="TYD44" s="413"/>
      <c r="TYE44" s="577"/>
      <c r="TYF44" s="578"/>
      <c r="TYG44" s="576"/>
      <c r="TYH44" s="413"/>
      <c r="TYI44" s="577"/>
      <c r="TYJ44" s="578"/>
      <c r="TYK44" s="576"/>
      <c r="TYL44" s="413"/>
      <c r="TYM44" s="577"/>
      <c r="TYN44" s="578"/>
      <c r="TYO44" s="576"/>
      <c r="TYP44" s="413"/>
      <c r="TYQ44" s="577"/>
      <c r="TYR44" s="578"/>
      <c r="TYS44" s="576"/>
      <c r="TYT44" s="413"/>
      <c r="TYU44" s="577"/>
      <c r="TYV44" s="578"/>
      <c r="TYW44" s="576"/>
      <c r="TYX44" s="413"/>
      <c r="TYY44" s="577"/>
      <c r="TYZ44" s="578"/>
      <c r="TZA44" s="576"/>
      <c r="TZB44" s="413"/>
      <c r="TZC44" s="577"/>
      <c r="TZD44" s="578"/>
      <c r="TZE44" s="576"/>
      <c r="TZF44" s="413"/>
      <c r="TZG44" s="577"/>
      <c r="TZH44" s="578"/>
      <c r="TZI44" s="576"/>
      <c r="TZJ44" s="413"/>
      <c r="TZK44" s="577"/>
      <c r="TZL44" s="578"/>
      <c r="TZM44" s="576"/>
      <c r="TZN44" s="413"/>
      <c r="TZO44" s="577"/>
      <c r="TZP44" s="578"/>
      <c r="TZQ44" s="576"/>
      <c r="TZR44" s="413"/>
      <c r="TZS44" s="577"/>
      <c r="TZT44" s="578"/>
      <c r="TZU44" s="576"/>
      <c r="TZV44" s="413"/>
      <c r="TZW44" s="577"/>
      <c r="TZX44" s="578"/>
      <c r="TZY44" s="576"/>
      <c r="TZZ44" s="413"/>
      <c r="UAA44" s="577"/>
      <c r="UAB44" s="578"/>
      <c r="UAC44" s="576"/>
      <c r="UAD44" s="413"/>
      <c r="UAE44" s="577"/>
      <c r="UAF44" s="578"/>
      <c r="UAG44" s="576"/>
      <c r="UAH44" s="413"/>
      <c r="UAI44" s="577"/>
      <c r="UAJ44" s="578"/>
      <c r="UAK44" s="576"/>
      <c r="UAL44" s="413"/>
      <c r="UAM44" s="577"/>
      <c r="UAN44" s="578"/>
      <c r="UAO44" s="576"/>
      <c r="UAP44" s="413"/>
      <c r="UAQ44" s="577"/>
      <c r="UAR44" s="578"/>
      <c r="UAS44" s="576"/>
      <c r="UAT44" s="413"/>
      <c r="UAU44" s="577"/>
      <c r="UAV44" s="578"/>
      <c r="UAW44" s="576"/>
      <c r="UAX44" s="413"/>
      <c r="UAY44" s="577"/>
      <c r="UAZ44" s="578"/>
      <c r="UBA44" s="576"/>
      <c r="UBB44" s="413"/>
      <c r="UBC44" s="577"/>
      <c r="UBD44" s="578"/>
      <c r="UBE44" s="576"/>
      <c r="UBF44" s="413"/>
      <c r="UBG44" s="577"/>
      <c r="UBH44" s="578"/>
      <c r="UBI44" s="576"/>
      <c r="UBJ44" s="413"/>
      <c r="UBK44" s="577"/>
      <c r="UBL44" s="578"/>
      <c r="UBM44" s="576"/>
      <c r="UBN44" s="413"/>
      <c r="UBO44" s="577"/>
      <c r="UBP44" s="578"/>
      <c r="UBQ44" s="576"/>
      <c r="UBR44" s="413"/>
      <c r="UBS44" s="577"/>
      <c r="UBT44" s="578"/>
      <c r="UBU44" s="576"/>
      <c r="UBV44" s="413"/>
      <c r="UBW44" s="577"/>
      <c r="UBX44" s="578"/>
      <c r="UBY44" s="576"/>
      <c r="UBZ44" s="413"/>
      <c r="UCA44" s="577"/>
      <c r="UCB44" s="578"/>
      <c r="UCC44" s="576"/>
      <c r="UCD44" s="413"/>
      <c r="UCE44" s="577"/>
      <c r="UCF44" s="578"/>
      <c r="UCG44" s="576"/>
      <c r="UCH44" s="413"/>
      <c r="UCI44" s="577"/>
      <c r="UCJ44" s="578"/>
      <c r="UCK44" s="576"/>
      <c r="UCL44" s="413"/>
      <c r="UCM44" s="577"/>
      <c r="UCN44" s="578"/>
      <c r="UCO44" s="576"/>
      <c r="UCP44" s="413"/>
      <c r="UCQ44" s="577"/>
      <c r="UCR44" s="578"/>
      <c r="UCS44" s="576"/>
      <c r="UCT44" s="413"/>
      <c r="UCU44" s="577"/>
      <c r="UCV44" s="578"/>
      <c r="UCW44" s="576"/>
      <c r="UCX44" s="413"/>
      <c r="UCY44" s="577"/>
      <c r="UCZ44" s="578"/>
      <c r="UDA44" s="576"/>
      <c r="UDB44" s="413"/>
      <c r="UDC44" s="577"/>
      <c r="UDD44" s="578"/>
      <c r="UDE44" s="576"/>
      <c r="UDF44" s="413"/>
      <c r="UDG44" s="577"/>
      <c r="UDH44" s="578"/>
      <c r="UDI44" s="576"/>
      <c r="UDJ44" s="413"/>
      <c r="UDK44" s="577"/>
      <c r="UDL44" s="578"/>
      <c r="UDM44" s="576"/>
      <c r="UDN44" s="413"/>
      <c r="UDO44" s="577"/>
      <c r="UDP44" s="578"/>
      <c r="UDQ44" s="576"/>
      <c r="UDR44" s="413"/>
      <c r="UDS44" s="577"/>
      <c r="UDT44" s="578"/>
      <c r="UDU44" s="576"/>
      <c r="UDV44" s="413"/>
      <c r="UDW44" s="577"/>
      <c r="UDX44" s="578"/>
      <c r="UDY44" s="576"/>
      <c r="UDZ44" s="413"/>
      <c r="UEA44" s="577"/>
      <c r="UEB44" s="578"/>
      <c r="UEC44" s="576"/>
      <c r="UED44" s="413"/>
      <c r="UEE44" s="577"/>
      <c r="UEF44" s="578"/>
      <c r="UEG44" s="576"/>
      <c r="UEH44" s="413"/>
      <c r="UEI44" s="577"/>
      <c r="UEJ44" s="578"/>
      <c r="UEK44" s="576"/>
      <c r="UEL44" s="413"/>
      <c r="UEM44" s="577"/>
      <c r="UEN44" s="578"/>
      <c r="UEO44" s="576"/>
      <c r="UEP44" s="413"/>
      <c r="UEQ44" s="577"/>
      <c r="UER44" s="578"/>
      <c r="UES44" s="576"/>
      <c r="UET44" s="413"/>
      <c r="UEU44" s="577"/>
      <c r="UEV44" s="578"/>
      <c r="UEW44" s="576"/>
      <c r="UEX44" s="413"/>
      <c r="UEY44" s="577"/>
      <c r="UEZ44" s="578"/>
      <c r="UFA44" s="576"/>
      <c r="UFB44" s="413"/>
      <c r="UFC44" s="577"/>
      <c r="UFD44" s="578"/>
      <c r="UFE44" s="576"/>
      <c r="UFF44" s="413"/>
      <c r="UFG44" s="577"/>
      <c r="UFH44" s="578"/>
      <c r="UFI44" s="576"/>
      <c r="UFJ44" s="413"/>
      <c r="UFK44" s="577"/>
      <c r="UFL44" s="578"/>
      <c r="UFM44" s="576"/>
      <c r="UFN44" s="413"/>
      <c r="UFO44" s="577"/>
      <c r="UFP44" s="578"/>
      <c r="UFQ44" s="576"/>
      <c r="UFR44" s="413"/>
      <c r="UFS44" s="577"/>
      <c r="UFT44" s="578"/>
      <c r="UFU44" s="576"/>
      <c r="UFV44" s="413"/>
      <c r="UFW44" s="577"/>
      <c r="UFX44" s="578"/>
      <c r="UFY44" s="576"/>
      <c r="UFZ44" s="413"/>
      <c r="UGA44" s="577"/>
      <c r="UGB44" s="578"/>
      <c r="UGC44" s="576"/>
      <c r="UGD44" s="413"/>
      <c r="UGE44" s="577"/>
      <c r="UGF44" s="578"/>
      <c r="UGG44" s="576"/>
      <c r="UGH44" s="413"/>
      <c r="UGI44" s="577"/>
      <c r="UGJ44" s="578"/>
      <c r="UGK44" s="576"/>
      <c r="UGL44" s="413"/>
      <c r="UGM44" s="577"/>
      <c r="UGN44" s="578"/>
      <c r="UGO44" s="576"/>
      <c r="UGP44" s="413"/>
      <c r="UGQ44" s="577"/>
      <c r="UGR44" s="578"/>
      <c r="UGS44" s="576"/>
      <c r="UGT44" s="413"/>
      <c r="UGU44" s="577"/>
      <c r="UGV44" s="578"/>
      <c r="UGW44" s="576"/>
      <c r="UGX44" s="413"/>
      <c r="UGY44" s="577"/>
      <c r="UGZ44" s="578"/>
      <c r="UHA44" s="576"/>
      <c r="UHB44" s="413"/>
      <c r="UHC44" s="577"/>
      <c r="UHD44" s="578"/>
      <c r="UHE44" s="576"/>
      <c r="UHF44" s="413"/>
      <c r="UHG44" s="577"/>
      <c r="UHH44" s="578"/>
      <c r="UHI44" s="576"/>
      <c r="UHJ44" s="413"/>
      <c r="UHK44" s="577"/>
      <c r="UHL44" s="578"/>
      <c r="UHM44" s="576"/>
      <c r="UHN44" s="413"/>
      <c r="UHO44" s="577"/>
      <c r="UHP44" s="578"/>
      <c r="UHQ44" s="576"/>
      <c r="UHR44" s="413"/>
      <c r="UHS44" s="577"/>
      <c r="UHT44" s="578"/>
      <c r="UHU44" s="576"/>
      <c r="UHV44" s="413"/>
      <c r="UHW44" s="577"/>
      <c r="UHX44" s="578"/>
      <c r="UHY44" s="576"/>
      <c r="UHZ44" s="413"/>
      <c r="UIA44" s="577"/>
      <c r="UIB44" s="578"/>
      <c r="UIC44" s="576"/>
      <c r="UID44" s="413"/>
      <c r="UIE44" s="577"/>
      <c r="UIF44" s="578"/>
      <c r="UIG44" s="576"/>
      <c r="UIH44" s="413"/>
      <c r="UII44" s="577"/>
      <c r="UIJ44" s="578"/>
      <c r="UIK44" s="576"/>
      <c r="UIL44" s="413"/>
      <c r="UIM44" s="577"/>
      <c r="UIN44" s="578"/>
      <c r="UIO44" s="576"/>
      <c r="UIP44" s="413"/>
      <c r="UIQ44" s="577"/>
      <c r="UIR44" s="578"/>
      <c r="UIS44" s="576"/>
      <c r="UIT44" s="413"/>
      <c r="UIU44" s="577"/>
      <c r="UIV44" s="578"/>
      <c r="UIW44" s="576"/>
      <c r="UIX44" s="413"/>
      <c r="UIY44" s="577"/>
      <c r="UIZ44" s="578"/>
      <c r="UJA44" s="576"/>
      <c r="UJB44" s="413"/>
      <c r="UJC44" s="577"/>
      <c r="UJD44" s="578"/>
      <c r="UJE44" s="576"/>
      <c r="UJF44" s="413"/>
      <c r="UJG44" s="577"/>
      <c r="UJH44" s="578"/>
      <c r="UJI44" s="576"/>
      <c r="UJJ44" s="413"/>
      <c r="UJK44" s="577"/>
      <c r="UJL44" s="578"/>
      <c r="UJM44" s="576"/>
      <c r="UJN44" s="413"/>
      <c r="UJO44" s="577"/>
      <c r="UJP44" s="578"/>
      <c r="UJQ44" s="576"/>
      <c r="UJR44" s="413"/>
      <c r="UJS44" s="577"/>
      <c r="UJT44" s="578"/>
      <c r="UJU44" s="576"/>
      <c r="UJV44" s="413"/>
      <c r="UJW44" s="577"/>
      <c r="UJX44" s="578"/>
      <c r="UJY44" s="576"/>
      <c r="UJZ44" s="413"/>
      <c r="UKA44" s="577"/>
      <c r="UKB44" s="578"/>
      <c r="UKC44" s="576"/>
      <c r="UKD44" s="413"/>
      <c r="UKE44" s="577"/>
      <c r="UKF44" s="578"/>
      <c r="UKG44" s="576"/>
      <c r="UKH44" s="413"/>
      <c r="UKI44" s="577"/>
      <c r="UKJ44" s="578"/>
      <c r="UKK44" s="576"/>
      <c r="UKL44" s="413"/>
      <c r="UKM44" s="577"/>
      <c r="UKN44" s="578"/>
      <c r="UKO44" s="576"/>
      <c r="UKP44" s="413"/>
      <c r="UKQ44" s="577"/>
      <c r="UKR44" s="578"/>
      <c r="UKS44" s="576"/>
      <c r="UKT44" s="413"/>
      <c r="UKU44" s="577"/>
      <c r="UKV44" s="578"/>
      <c r="UKW44" s="576"/>
      <c r="UKX44" s="413"/>
      <c r="UKY44" s="577"/>
      <c r="UKZ44" s="578"/>
      <c r="ULA44" s="576"/>
      <c r="ULB44" s="413"/>
      <c r="ULC44" s="577"/>
      <c r="ULD44" s="578"/>
      <c r="ULE44" s="576"/>
      <c r="ULF44" s="413"/>
      <c r="ULG44" s="577"/>
      <c r="ULH44" s="578"/>
      <c r="ULI44" s="576"/>
      <c r="ULJ44" s="413"/>
      <c r="ULK44" s="577"/>
      <c r="ULL44" s="578"/>
      <c r="ULM44" s="576"/>
      <c r="ULN44" s="413"/>
      <c r="ULO44" s="577"/>
      <c r="ULP44" s="578"/>
      <c r="ULQ44" s="576"/>
      <c r="ULR44" s="413"/>
      <c r="ULS44" s="577"/>
      <c r="ULT44" s="578"/>
      <c r="ULU44" s="576"/>
      <c r="ULV44" s="413"/>
      <c r="ULW44" s="577"/>
      <c r="ULX44" s="578"/>
      <c r="ULY44" s="576"/>
      <c r="ULZ44" s="413"/>
      <c r="UMA44" s="577"/>
      <c r="UMB44" s="578"/>
      <c r="UMC44" s="576"/>
      <c r="UMD44" s="413"/>
      <c r="UME44" s="577"/>
      <c r="UMF44" s="578"/>
      <c r="UMG44" s="576"/>
      <c r="UMH44" s="413"/>
      <c r="UMI44" s="577"/>
      <c r="UMJ44" s="578"/>
      <c r="UMK44" s="576"/>
      <c r="UML44" s="413"/>
      <c r="UMM44" s="577"/>
      <c r="UMN44" s="578"/>
      <c r="UMO44" s="576"/>
      <c r="UMP44" s="413"/>
      <c r="UMQ44" s="577"/>
      <c r="UMR44" s="578"/>
      <c r="UMS44" s="576"/>
      <c r="UMT44" s="413"/>
      <c r="UMU44" s="577"/>
      <c r="UMV44" s="578"/>
      <c r="UMW44" s="576"/>
      <c r="UMX44" s="413"/>
      <c r="UMY44" s="577"/>
      <c r="UMZ44" s="578"/>
      <c r="UNA44" s="576"/>
      <c r="UNB44" s="413"/>
      <c r="UNC44" s="577"/>
      <c r="UND44" s="578"/>
      <c r="UNE44" s="576"/>
      <c r="UNF44" s="413"/>
      <c r="UNG44" s="577"/>
      <c r="UNH44" s="578"/>
      <c r="UNI44" s="576"/>
      <c r="UNJ44" s="413"/>
      <c r="UNK44" s="577"/>
      <c r="UNL44" s="578"/>
      <c r="UNM44" s="576"/>
      <c r="UNN44" s="413"/>
      <c r="UNO44" s="577"/>
      <c r="UNP44" s="578"/>
      <c r="UNQ44" s="576"/>
      <c r="UNR44" s="413"/>
      <c r="UNS44" s="577"/>
      <c r="UNT44" s="578"/>
      <c r="UNU44" s="576"/>
      <c r="UNV44" s="413"/>
      <c r="UNW44" s="577"/>
      <c r="UNX44" s="578"/>
      <c r="UNY44" s="576"/>
      <c r="UNZ44" s="413"/>
      <c r="UOA44" s="577"/>
      <c r="UOB44" s="578"/>
      <c r="UOC44" s="576"/>
      <c r="UOD44" s="413"/>
      <c r="UOE44" s="577"/>
      <c r="UOF44" s="578"/>
      <c r="UOG44" s="576"/>
      <c r="UOH44" s="413"/>
      <c r="UOI44" s="577"/>
      <c r="UOJ44" s="578"/>
      <c r="UOK44" s="576"/>
      <c r="UOL44" s="413"/>
      <c r="UOM44" s="577"/>
      <c r="UON44" s="578"/>
      <c r="UOO44" s="576"/>
      <c r="UOP44" s="413"/>
      <c r="UOQ44" s="577"/>
      <c r="UOR44" s="578"/>
      <c r="UOS44" s="576"/>
      <c r="UOT44" s="413"/>
      <c r="UOU44" s="577"/>
      <c r="UOV44" s="578"/>
      <c r="UOW44" s="576"/>
      <c r="UOX44" s="413"/>
      <c r="UOY44" s="577"/>
      <c r="UOZ44" s="578"/>
      <c r="UPA44" s="576"/>
      <c r="UPB44" s="413"/>
      <c r="UPC44" s="577"/>
      <c r="UPD44" s="578"/>
      <c r="UPE44" s="576"/>
      <c r="UPF44" s="413"/>
      <c r="UPG44" s="577"/>
      <c r="UPH44" s="578"/>
      <c r="UPI44" s="576"/>
      <c r="UPJ44" s="413"/>
      <c r="UPK44" s="577"/>
      <c r="UPL44" s="578"/>
      <c r="UPM44" s="576"/>
      <c r="UPN44" s="413"/>
      <c r="UPO44" s="577"/>
      <c r="UPP44" s="578"/>
      <c r="UPQ44" s="576"/>
      <c r="UPR44" s="413"/>
      <c r="UPS44" s="577"/>
      <c r="UPT44" s="578"/>
      <c r="UPU44" s="576"/>
      <c r="UPV44" s="413"/>
      <c r="UPW44" s="577"/>
      <c r="UPX44" s="578"/>
      <c r="UPY44" s="576"/>
      <c r="UPZ44" s="413"/>
      <c r="UQA44" s="577"/>
      <c r="UQB44" s="578"/>
      <c r="UQC44" s="576"/>
      <c r="UQD44" s="413"/>
      <c r="UQE44" s="577"/>
      <c r="UQF44" s="578"/>
      <c r="UQG44" s="576"/>
      <c r="UQH44" s="413"/>
      <c r="UQI44" s="577"/>
      <c r="UQJ44" s="578"/>
      <c r="UQK44" s="576"/>
      <c r="UQL44" s="413"/>
      <c r="UQM44" s="577"/>
      <c r="UQN44" s="578"/>
      <c r="UQO44" s="576"/>
      <c r="UQP44" s="413"/>
      <c r="UQQ44" s="577"/>
      <c r="UQR44" s="578"/>
      <c r="UQS44" s="576"/>
      <c r="UQT44" s="413"/>
      <c r="UQU44" s="577"/>
      <c r="UQV44" s="578"/>
      <c r="UQW44" s="576"/>
      <c r="UQX44" s="413"/>
      <c r="UQY44" s="577"/>
      <c r="UQZ44" s="578"/>
      <c r="URA44" s="576"/>
      <c r="URB44" s="413"/>
      <c r="URC44" s="577"/>
      <c r="URD44" s="578"/>
      <c r="URE44" s="576"/>
      <c r="URF44" s="413"/>
      <c r="URG44" s="577"/>
      <c r="URH44" s="578"/>
      <c r="URI44" s="576"/>
      <c r="URJ44" s="413"/>
      <c r="URK44" s="577"/>
      <c r="URL44" s="578"/>
      <c r="URM44" s="576"/>
      <c r="URN44" s="413"/>
      <c r="URO44" s="577"/>
      <c r="URP44" s="578"/>
      <c r="URQ44" s="576"/>
      <c r="URR44" s="413"/>
      <c r="URS44" s="577"/>
      <c r="URT44" s="578"/>
      <c r="URU44" s="576"/>
      <c r="URV44" s="413"/>
      <c r="URW44" s="577"/>
      <c r="URX44" s="578"/>
      <c r="URY44" s="576"/>
      <c r="URZ44" s="413"/>
      <c r="USA44" s="577"/>
      <c r="USB44" s="578"/>
      <c r="USC44" s="576"/>
      <c r="USD44" s="413"/>
      <c r="USE44" s="577"/>
      <c r="USF44" s="578"/>
      <c r="USG44" s="576"/>
      <c r="USH44" s="413"/>
      <c r="USI44" s="577"/>
      <c r="USJ44" s="578"/>
      <c r="USK44" s="576"/>
      <c r="USL44" s="413"/>
      <c r="USM44" s="577"/>
      <c r="USN44" s="578"/>
      <c r="USO44" s="576"/>
      <c r="USP44" s="413"/>
      <c r="USQ44" s="577"/>
      <c r="USR44" s="578"/>
      <c r="USS44" s="576"/>
      <c r="UST44" s="413"/>
      <c r="USU44" s="577"/>
      <c r="USV44" s="578"/>
      <c r="USW44" s="576"/>
      <c r="USX44" s="413"/>
      <c r="USY44" s="577"/>
      <c r="USZ44" s="578"/>
      <c r="UTA44" s="576"/>
      <c r="UTB44" s="413"/>
      <c r="UTC44" s="577"/>
      <c r="UTD44" s="578"/>
      <c r="UTE44" s="576"/>
      <c r="UTF44" s="413"/>
      <c r="UTG44" s="577"/>
      <c r="UTH44" s="578"/>
      <c r="UTI44" s="576"/>
      <c r="UTJ44" s="413"/>
      <c r="UTK44" s="577"/>
      <c r="UTL44" s="578"/>
      <c r="UTM44" s="576"/>
      <c r="UTN44" s="413"/>
      <c r="UTO44" s="577"/>
      <c r="UTP44" s="578"/>
      <c r="UTQ44" s="576"/>
      <c r="UTR44" s="413"/>
      <c r="UTS44" s="577"/>
      <c r="UTT44" s="578"/>
      <c r="UTU44" s="576"/>
      <c r="UTV44" s="413"/>
      <c r="UTW44" s="577"/>
      <c r="UTX44" s="578"/>
      <c r="UTY44" s="576"/>
      <c r="UTZ44" s="413"/>
      <c r="UUA44" s="577"/>
      <c r="UUB44" s="578"/>
      <c r="UUC44" s="576"/>
      <c r="UUD44" s="413"/>
      <c r="UUE44" s="577"/>
      <c r="UUF44" s="578"/>
      <c r="UUG44" s="576"/>
      <c r="UUH44" s="413"/>
      <c r="UUI44" s="577"/>
      <c r="UUJ44" s="578"/>
      <c r="UUK44" s="576"/>
      <c r="UUL44" s="413"/>
      <c r="UUM44" s="577"/>
      <c r="UUN44" s="578"/>
      <c r="UUO44" s="576"/>
      <c r="UUP44" s="413"/>
      <c r="UUQ44" s="577"/>
      <c r="UUR44" s="578"/>
      <c r="UUS44" s="576"/>
      <c r="UUT44" s="413"/>
      <c r="UUU44" s="577"/>
      <c r="UUV44" s="578"/>
      <c r="UUW44" s="576"/>
      <c r="UUX44" s="413"/>
      <c r="UUY44" s="577"/>
      <c r="UUZ44" s="578"/>
      <c r="UVA44" s="576"/>
      <c r="UVB44" s="413"/>
      <c r="UVC44" s="577"/>
      <c r="UVD44" s="578"/>
      <c r="UVE44" s="576"/>
      <c r="UVF44" s="413"/>
      <c r="UVG44" s="577"/>
      <c r="UVH44" s="578"/>
      <c r="UVI44" s="576"/>
      <c r="UVJ44" s="413"/>
      <c r="UVK44" s="577"/>
      <c r="UVL44" s="578"/>
      <c r="UVM44" s="576"/>
      <c r="UVN44" s="413"/>
      <c r="UVO44" s="577"/>
      <c r="UVP44" s="578"/>
      <c r="UVQ44" s="576"/>
      <c r="UVR44" s="413"/>
      <c r="UVS44" s="577"/>
      <c r="UVT44" s="578"/>
      <c r="UVU44" s="576"/>
      <c r="UVV44" s="413"/>
      <c r="UVW44" s="577"/>
      <c r="UVX44" s="578"/>
      <c r="UVY44" s="576"/>
      <c r="UVZ44" s="413"/>
      <c r="UWA44" s="577"/>
      <c r="UWB44" s="578"/>
      <c r="UWC44" s="576"/>
      <c r="UWD44" s="413"/>
      <c r="UWE44" s="577"/>
      <c r="UWF44" s="578"/>
      <c r="UWG44" s="576"/>
      <c r="UWH44" s="413"/>
      <c r="UWI44" s="577"/>
      <c r="UWJ44" s="578"/>
      <c r="UWK44" s="576"/>
      <c r="UWL44" s="413"/>
      <c r="UWM44" s="577"/>
      <c r="UWN44" s="578"/>
      <c r="UWO44" s="576"/>
      <c r="UWP44" s="413"/>
      <c r="UWQ44" s="577"/>
      <c r="UWR44" s="578"/>
      <c r="UWS44" s="576"/>
      <c r="UWT44" s="413"/>
      <c r="UWU44" s="577"/>
      <c r="UWV44" s="578"/>
      <c r="UWW44" s="576"/>
      <c r="UWX44" s="413"/>
      <c r="UWY44" s="577"/>
      <c r="UWZ44" s="578"/>
      <c r="UXA44" s="576"/>
      <c r="UXB44" s="413"/>
      <c r="UXC44" s="577"/>
      <c r="UXD44" s="578"/>
      <c r="UXE44" s="576"/>
      <c r="UXF44" s="413"/>
      <c r="UXG44" s="577"/>
      <c r="UXH44" s="578"/>
      <c r="UXI44" s="576"/>
      <c r="UXJ44" s="413"/>
      <c r="UXK44" s="577"/>
      <c r="UXL44" s="578"/>
      <c r="UXM44" s="576"/>
      <c r="UXN44" s="413"/>
      <c r="UXO44" s="577"/>
      <c r="UXP44" s="578"/>
      <c r="UXQ44" s="576"/>
      <c r="UXR44" s="413"/>
      <c r="UXS44" s="577"/>
      <c r="UXT44" s="578"/>
      <c r="UXU44" s="576"/>
      <c r="UXV44" s="413"/>
      <c r="UXW44" s="577"/>
      <c r="UXX44" s="578"/>
      <c r="UXY44" s="576"/>
      <c r="UXZ44" s="413"/>
      <c r="UYA44" s="577"/>
      <c r="UYB44" s="578"/>
      <c r="UYC44" s="576"/>
      <c r="UYD44" s="413"/>
      <c r="UYE44" s="577"/>
      <c r="UYF44" s="578"/>
      <c r="UYG44" s="576"/>
      <c r="UYH44" s="413"/>
      <c r="UYI44" s="577"/>
      <c r="UYJ44" s="578"/>
      <c r="UYK44" s="576"/>
      <c r="UYL44" s="413"/>
      <c r="UYM44" s="577"/>
      <c r="UYN44" s="578"/>
      <c r="UYO44" s="576"/>
      <c r="UYP44" s="413"/>
      <c r="UYQ44" s="577"/>
      <c r="UYR44" s="578"/>
      <c r="UYS44" s="576"/>
      <c r="UYT44" s="413"/>
      <c r="UYU44" s="577"/>
      <c r="UYV44" s="578"/>
      <c r="UYW44" s="576"/>
      <c r="UYX44" s="413"/>
      <c r="UYY44" s="577"/>
      <c r="UYZ44" s="578"/>
      <c r="UZA44" s="576"/>
      <c r="UZB44" s="413"/>
      <c r="UZC44" s="577"/>
      <c r="UZD44" s="578"/>
      <c r="UZE44" s="576"/>
      <c r="UZF44" s="413"/>
      <c r="UZG44" s="577"/>
      <c r="UZH44" s="578"/>
      <c r="UZI44" s="576"/>
      <c r="UZJ44" s="413"/>
      <c r="UZK44" s="577"/>
      <c r="UZL44" s="578"/>
      <c r="UZM44" s="576"/>
      <c r="UZN44" s="413"/>
      <c r="UZO44" s="577"/>
      <c r="UZP44" s="578"/>
      <c r="UZQ44" s="576"/>
      <c r="UZR44" s="413"/>
      <c r="UZS44" s="577"/>
      <c r="UZT44" s="578"/>
      <c r="UZU44" s="576"/>
      <c r="UZV44" s="413"/>
      <c r="UZW44" s="577"/>
      <c r="UZX44" s="578"/>
      <c r="UZY44" s="576"/>
      <c r="UZZ44" s="413"/>
      <c r="VAA44" s="577"/>
      <c r="VAB44" s="578"/>
      <c r="VAC44" s="576"/>
      <c r="VAD44" s="413"/>
      <c r="VAE44" s="577"/>
      <c r="VAF44" s="578"/>
      <c r="VAG44" s="576"/>
      <c r="VAH44" s="413"/>
      <c r="VAI44" s="577"/>
      <c r="VAJ44" s="578"/>
      <c r="VAK44" s="576"/>
      <c r="VAL44" s="413"/>
      <c r="VAM44" s="577"/>
      <c r="VAN44" s="578"/>
      <c r="VAO44" s="576"/>
      <c r="VAP44" s="413"/>
      <c r="VAQ44" s="577"/>
      <c r="VAR44" s="578"/>
      <c r="VAS44" s="576"/>
      <c r="VAT44" s="413"/>
      <c r="VAU44" s="577"/>
      <c r="VAV44" s="578"/>
      <c r="VAW44" s="576"/>
      <c r="VAX44" s="413"/>
      <c r="VAY44" s="577"/>
      <c r="VAZ44" s="578"/>
      <c r="VBA44" s="576"/>
      <c r="VBB44" s="413"/>
      <c r="VBC44" s="577"/>
      <c r="VBD44" s="578"/>
      <c r="VBE44" s="576"/>
      <c r="VBF44" s="413"/>
      <c r="VBG44" s="577"/>
      <c r="VBH44" s="578"/>
      <c r="VBI44" s="576"/>
      <c r="VBJ44" s="413"/>
      <c r="VBK44" s="577"/>
      <c r="VBL44" s="578"/>
      <c r="VBM44" s="576"/>
      <c r="VBN44" s="413"/>
      <c r="VBO44" s="577"/>
      <c r="VBP44" s="578"/>
      <c r="VBQ44" s="576"/>
      <c r="VBR44" s="413"/>
      <c r="VBS44" s="577"/>
      <c r="VBT44" s="578"/>
      <c r="VBU44" s="576"/>
      <c r="VBV44" s="413"/>
      <c r="VBW44" s="577"/>
      <c r="VBX44" s="578"/>
      <c r="VBY44" s="576"/>
      <c r="VBZ44" s="413"/>
      <c r="VCA44" s="577"/>
      <c r="VCB44" s="578"/>
      <c r="VCC44" s="576"/>
      <c r="VCD44" s="413"/>
      <c r="VCE44" s="577"/>
      <c r="VCF44" s="578"/>
      <c r="VCG44" s="576"/>
      <c r="VCH44" s="413"/>
      <c r="VCI44" s="577"/>
      <c r="VCJ44" s="578"/>
      <c r="VCK44" s="576"/>
      <c r="VCL44" s="413"/>
      <c r="VCM44" s="577"/>
      <c r="VCN44" s="578"/>
      <c r="VCO44" s="576"/>
      <c r="VCP44" s="413"/>
      <c r="VCQ44" s="577"/>
      <c r="VCR44" s="578"/>
      <c r="VCS44" s="576"/>
      <c r="VCT44" s="413"/>
      <c r="VCU44" s="577"/>
      <c r="VCV44" s="578"/>
      <c r="VCW44" s="576"/>
      <c r="VCX44" s="413"/>
      <c r="VCY44" s="577"/>
      <c r="VCZ44" s="578"/>
      <c r="VDA44" s="576"/>
      <c r="VDB44" s="413"/>
      <c r="VDC44" s="577"/>
      <c r="VDD44" s="578"/>
      <c r="VDE44" s="576"/>
      <c r="VDF44" s="413"/>
      <c r="VDG44" s="577"/>
      <c r="VDH44" s="578"/>
      <c r="VDI44" s="576"/>
      <c r="VDJ44" s="413"/>
      <c r="VDK44" s="577"/>
      <c r="VDL44" s="578"/>
      <c r="VDM44" s="576"/>
      <c r="VDN44" s="413"/>
      <c r="VDO44" s="577"/>
      <c r="VDP44" s="578"/>
      <c r="VDQ44" s="576"/>
      <c r="VDR44" s="413"/>
      <c r="VDS44" s="577"/>
      <c r="VDT44" s="578"/>
      <c r="VDU44" s="576"/>
      <c r="VDV44" s="413"/>
      <c r="VDW44" s="577"/>
      <c r="VDX44" s="578"/>
      <c r="VDY44" s="576"/>
      <c r="VDZ44" s="413"/>
      <c r="VEA44" s="577"/>
      <c r="VEB44" s="578"/>
      <c r="VEC44" s="576"/>
      <c r="VED44" s="413"/>
      <c r="VEE44" s="577"/>
      <c r="VEF44" s="578"/>
      <c r="VEG44" s="576"/>
      <c r="VEH44" s="413"/>
      <c r="VEI44" s="577"/>
      <c r="VEJ44" s="578"/>
      <c r="VEK44" s="576"/>
      <c r="VEL44" s="413"/>
      <c r="VEM44" s="577"/>
      <c r="VEN44" s="578"/>
      <c r="VEO44" s="576"/>
      <c r="VEP44" s="413"/>
      <c r="VEQ44" s="577"/>
      <c r="VER44" s="578"/>
      <c r="VES44" s="576"/>
      <c r="VET44" s="413"/>
      <c r="VEU44" s="577"/>
      <c r="VEV44" s="578"/>
      <c r="VEW44" s="576"/>
      <c r="VEX44" s="413"/>
      <c r="VEY44" s="577"/>
      <c r="VEZ44" s="578"/>
      <c r="VFA44" s="576"/>
      <c r="VFB44" s="413"/>
      <c r="VFC44" s="577"/>
      <c r="VFD44" s="578"/>
      <c r="VFE44" s="576"/>
      <c r="VFF44" s="413"/>
      <c r="VFG44" s="577"/>
      <c r="VFH44" s="578"/>
      <c r="VFI44" s="576"/>
      <c r="VFJ44" s="413"/>
      <c r="VFK44" s="577"/>
      <c r="VFL44" s="578"/>
      <c r="VFM44" s="576"/>
      <c r="VFN44" s="413"/>
      <c r="VFO44" s="577"/>
      <c r="VFP44" s="578"/>
      <c r="VFQ44" s="576"/>
      <c r="VFR44" s="413"/>
      <c r="VFS44" s="577"/>
      <c r="VFT44" s="578"/>
      <c r="VFU44" s="576"/>
      <c r="VFV44" s="413"/>
      <c r="VFW44" s="577"/>
      <c r="VFX44" s="578"/>
      <c r="VFY44" s="576"/>
      <c r="VFZ44" s="413"/>
      <c r="VGA44" s="577"/>
      <c r="VGB44" s="578"/>
      <c r="VGC44" s="576"/>
      <c r="VGD44" s="413"/>
      <c r="VGE44" s="577"/>
      <c r="VGF44" s="578"/>
      <c r="VGG44" s="576"/>
      <c r="VGH44" s="413"/>
      <c r="VGI44" s="577"/>
      <c r="VGJ44" s="578"/>
      <c r="VGK44" s="576"/>
      <c r="VGL44" s="413"/>
      <c r="VGM44" s="577"/>
      <c r="VGN44" s="578"/>
      <c r="VGO44" s="576"/>
      <c r="VGP44" s="413"/>
      <c r="VGQ44" s="577"/>
      <c r="VGR44" s="578"/>
      <c r="VGS44" s="576"/>
      <c r="VGT44" s="413"/>
      <c r="VGU44" s="577"/>
      <c r="VGV44" s="578"/>
      <c r="VGW44" s="576"/>
      <c r="VGX44" s="413"/>
      <c r="VGY44" s="577"/>
      <c r="VGZ44" s="578"/>
      <c r="VHA44" s="576"/>
      <c r="VHB44" s="413"/>
      <c r="VHC44" s="577"/>
      <c r="VHD44" s="578"/>
      <c r="VHE44" s="576"/>
      <c r="VHF44" s="413"/>
      <c r="VHG44" s="577"/>
      <c r="VHH44" s="578"/>
      <c r="VHI44" s="576"/>
      <c r="VHJ44" s="413"/>
      <c r="VHK44" s="577"/>
      <c r="VHL44" s="578"/>
      <c r="VHM44" s="576"/>
      <c r="VHN44" s="413"/>
      <c r="VHO44" s="577"/>
      <c r="VHP44" s="578"/>
      <c r="VHQ44" s="576"/>
      <c r="VHR44" s="413"/>
      <c r="VHS44" s="577"/>
      <c r="VHT44" s="578"/>
      <c r="VHU44" s="576"/>
      <c r="VHV44" s="413"/>
      <c r="VHW44" s="577"/>
      <c r="VHX44" s="578"/>
      <c r="VHY44" s="576"/>
      <c r="VHZ44" s="413"/>
      <c r="VIA44" s="577"/>
      <c r="VIB44" s="578"/>
      <c r="VIC44" s="576"/>
      <c r="VID44" s="413"/>
      <c r="VIE44" s="577"/>
      <c r="VIF44" s="578"/>
      <c r="VIG44" s="576"/>
      <c r="VIH44" s="413"/>
      <c r="VII44" s="577"/>
      <c r="VIJ44" s="578"/>
      <c r="VIK44" s="576"/>
      <c r="VIL44" s="413"/>
      <c r="VIM44" s="577"/>
      <c r="VIN44" s="578"/>
      <c r="VIO44" s="576"/>
      <c r="VIP44" s="413"/>
      <c r="VIQ44" s="577"/>
      <c r="VIR44" s="578"/>
      <c r="VIS44" s="576"/>
      <c r="VIT44" s="413"/>
      <c r="VIU44" s="577"/>
      <c r="VIV44" s="578"/>
      <c r="VIW44" s="576"/>
      <c r="VIX44" s="413"/>
      <c r="VIY44" s="577"/>
      <c r="VIZ44" s="578"/>
      <c r="VJA44" s="576"/>
      <c r="VJB44" s="413"/>
      <c r="VJC44" s="577"/>
      <c r="VJD44" s="578"/>
      <c r="VJE44" s="576"/>
      <c r="VJF44" s="413"/>
      <c r="VJG44" s="577"/>
      <c r="VJH44" s="578"/>
      <c r="VJI44" s="576"/>
      <c r="VJJ44" s="413"/>
      <c r="VJK44" s="577"/>
      <c r="VJL44" s="578"/>
      <c r="VJM44" s="576"/>
      <c r="VJN44" s="413"/>
      <c r="VJO44" s="577"/>
      <c r="VJP44" s="578"/>
      <c r="VJQ44" s="576"/>
      <c r="VJR44" s="413"/>
      <c r="VJS44" s="577"/>
      <c r="VJT44" s="578"/>
      <c r="VJU44" s="576"/>
      <c r="VJV44" s="413"/>
      <c r="VJW44" s="577"/>
      <c r="VJX44" s="578"/>
      <c r="VJY44" s="576"/>
      <c r="VJZ44" s="413"/>
      <c r="VKA44" s="577"/>
      <c r="VKB44" s="578"/>
      <c r="VKC44" s="576"/>
      <c r="VKD44" s="413"/>
      <c r="VKE44" s="577"/>
      <c r="VKF44" s="578"/>
      <c r="VKG44" s="576"/>
      <c r="VKH44" s="413"/>
      <c r="VKI44" s="577"/>
      <c r="VKJ44" s="578"/>
      <c r="VKK44" s="576"/>
      <c r="VKL44" s="413"/>
      <c r="VKM44" s="577"/>
      <c r="VKN44" s="578"/>
      <c r="VKO44" s="576"/>
      <c r="VKP44" s="413"/>
      <c r="VKQ44" s="577"/>
      <c r="VKR44" s="578"/>
      <c r="VKS44" s="576"/>
      <c r="VKT44" s="413"/>
      <c r="VKU44" s="577"/>
      <c r="VKV44" s="578"/>
      <c r="VKW44" s="576"/>
      <c r="VKX44" s="413"/>
      <c r="VKY44" s="577"/>
      <c r="VKZ44" s="578"/>
      <c r="VLA44" s="576"/>
      <c r="VLB44" s="413"/>
      <c r="VLC44" s="577"/>
      <c r="VLD44" s="578"/>
      <c r="VLE44" s="576"/>
      <c r="VLF44" s="413"/>
      <c r="VLG44" s="577"/>
      <c r="VLH44" s="578"/>
      <c r="VLI44" s="576"/>
      <c r="VLJ44" s="413"/>
      <c r="VLK44" s="577"/>
      <c r="VLL44" s="578"/>
      <c r="VLM44" s="576"/>
      <c r="VLN44" s="413"/>
      <c r="VLO44" s="577"/>
      <c r="VLP44" s="578"/>
      <c r="VLQ44" s="576"/>
      <c r="VLR44" s="413"/>
      <c r="VLS44" s="577"/>
      <c r="VLT44" s="578"/>
      <c r="VLU44" s="576"/>
      <c r="VLV44" s="413"/>
      <c r="VLW44" s="577"/>
      <c r="VLX44" s="578"/>
      <c r="VLY44" s="576"/>
      <c r="VLZ44" s="413"/>
      <c r="VMA44" s="577"/>
      <c r="VMB44" s="578"/>
      <c r="VMC44" s="576"/>
      <c r="VMD44" s="413"/>
      <c r="VME44" s="577"/>
      <c r="VMF44" s="578"/>
      <c r="VMG44" s="576"/>
      <c r="VMH44" s="413"/>
      <c r="VMI44" s="577"/>
      <c r="VMJ44" s="578"/>
      <c r="VMK44" s="576"/>
      <c r="VML44" s="413"/>
      <c r="VMM44" s="577"/>
      <c r="VMN44" s="578"/>
      <c r="VMO44" s="576"/>
      <c r="VMP44" s="413"/>
      <c r="VMQ44" s="577"/>
      <c r="VMR44" s="578"/>
      <c r="VMS44" s="576"/>
      <c r="VMT44" s="413"/>
      <c r="VMU44" s="577"/>
      <c r="VMV44" s="578"/>
      <c r="VMW44" s="576"/>
      <c r="VMX44" s="413"/>
      <c r="VMY44" s="577"/>
      <c r="VMZ44" s="578"/>
      <c r="VNA44" s="576"/>
      <c r="VNB44" s="413"/>
      <c r="VNC44" s="577"/>
      <c r="VND44" s="578"/>
      <c r="VNE44" s="576"/>
      <c r="VNF44" s="413"/>
      <c r="VNG44" s="577"/>
      <c r="VNH44" s="578"/>
      <c r="VNI44" s="576"/>
      <c r="VNJ44" s="413"/>
      <c r="VNK44" s="577"/>
      <c r="VNL44" s="578"/>
      <c r="VNM44" s="576"/>
      <c r="VNN44" s="413"/>
      <c r="VNO44" s="577"/>
      <c r="VNP44" s="578"/>
      <c r="VNQ44" s="576"/>
      <c r="VNR44" s="413"/>
      <c r="VNS44" s="577"/>
      <c r="VNT44" s="578"/>
      <c r="VNU44" s="576"/>
      <c r="VNV44" s="413"/>
      <c r="VNW44" s="577"/>
      <c r="VNX44" s="578"/>
      <c r="VNY44" s="576"/>
      <c r="VNZ44" s="413"/>
      <c r="VOA44" s="577"/>
      <c r="VOB44" s="578"/>
      <c r="VOC44" s="576"/>
      <c r="VOD44" s="413"/>
      <c r="VOE44" s="577"/>
      <c r="VOF44" s="578"/>
      <c r="VOG44" s="576"/>
      <c r="VOH44" s="413"/>
      <c r="VOI44" s="577"/>
      <c r="VOJ44" s="578"/>
      <c r="VOK44" s="576"/>
      <c r="VOL44" s="413"/>
      <c r="VOM44" s="577"/>
      <c r="VON44" s="578"/>
      <c r="VOO44" s="576"/>
      <c r="VOP44" s="413"/>
      <c r="VOQ44" s="577"/>
      <c r="VOR44" s="578"/>
      <c r="VOS44" s="576"/>
      <c r="VOT44" s="413"/>
      <c r="VOU44" s="577"/>
      <c r="VOV44" s="578"/>
      <c r="VOW44" s="576"/>
      <c r="VOX44" s="413"/>
      <c r="VOY44" s="577"/>
      <c r="VOZ44" s="578"/>
      <c r="VPA44" s="576"/>
      <c r="VPB44" s="413"/>
      <c r="VPC44" s="577"/>
      <c r="VPD44" s="578"/>
      <c r="VPE44" s="576"/>
      <c r="VPF44" s="413"/>
      <c r="VPG44" s="577"/>
      <c r="VPH44" s="578"/>
      <c r="VPI44" s="576"/>
      <c r="VPJ44" s="413"/>
      <c r="VPK44" s="577"/>
      <c r="VPL44" s="578"/>
      <c r="VPM44" s="576"/>
      <c r="VPN44" s="413"/>
      <c r="VPO44" s="577"/>
      <c r="VPP44" s="578"/>
      <c r="VPQ44" s="576"/>
      <c r="VPR44" s="413"/>
      <c r="VPS44" s="577"/>
      <c r="VPT44" s="578"/>
      <c r="VPU44" s="576"/>
      <c r="VPV44" s="413"/>
      <c r="VPW44" s="577"/>
      <c r="VPX44" s="578"/>
      <c r="VPY44" s="576"/>
      <c r="VPZ44" s="413"/>
      <c r="VQA44" s="577"/>
      <c r="VQB44" s="578"/>
      <c r="VQC44" s="576"/>
      <c r="VQD44" s="413"/>
      <c r="VQE44" s="577"/>
      <c r="VQF44" s="578"/>
      <c r="VQG44" s="576"/>
      <c r="VQH44" s="413"/>
      <c r="VQI44" s="577"/>
      <c r="VQJ44" s="578"/>
      <c r="VQK44" s="576"/>
      <c r="VQL44" s="413"/>
      <c r="VQM44" s="577"/>
      <c r="VQN44" s="578"/>
      <c r="VQO44" s="576"/>
      <c r="VQP44" s="413"/>
      <c r="VQQ44" s="577"/>
      <c r="VQR44" s="578"/>
      <c r="VQS44" s="576"/>
      <c r="VQT44" s="413"/>
      <c r="VQU44" s="577"/>
      <c r="VQV44" s="578"/>
      <c r="VQW44" s="576"/>
      <c r="VQX44" s="413"/>
      <c r="VQY44" s="577"/>
      <c r="VQZ44" s="578"/>
      <c r="VRA44" s="576"/>
      <c r="VRB44" s="413"/>
      <c r="VRC44" s="577"/>
      <c r="VRD44" s="578"/>
      <c r="VRE44" s="576"/>
      <c r="VRF44" s="413"/>
      <c r="VRG44" s="577"/>
      <c r="VRH44" s="578"/>
      <c r="VRI44" s="576"/>
      <c r="VRJ44" s="413"/>
      <c r="VRK44" s="577"/>
      <c r="VRL44" s="578"/>
      <c r="VRM44" s="576"/>
      <c r="VRN44" s="413"/>
      <c r="VRO44" s="577"/>
      <c r="VRP44" s="578"/>
      <c r="VRQ44" s="576"/>
      <c r="VRR44" s="413"/>
      <c r="VRS44" s="577"/>
      <c r="VRT44" s="578"/>
      <c r="VRU44" s="576"/>
      <c r="VRV44" s="413"/>
      <c r="VRW44" s="577"/>
      <c r="VRX44" s="578"/>
      <c r="VRY44" s="576"/>
      <c r="VRZ44" s="413"/>
      <c r="VSA44" s="577"/>
      <c r="VSB44" s="578"/>
      <c r="VSC44" s="576"/>
      <c r="VSD44" s="413"/>
      <c r="VSE44" s="577"/>
      <c r="VSF44" s="578"/>
      <c r="VSG44" s="576"/>
      <c r="VSH44" s="413"/>
      <c r="VSI44" s="577"/>
      <c r="VSJ44" s="578"/>
      <c r="VSK44" s="576"/>
      <c r="VSL44" s="413"/>
      <c r="VSM44" s="577"/>
      <c r="VSN44" s="578"/>
      <c r="VSO44" s="576"/>
      <c r="VSP44" s="413"/>
      <c r="VSQ44" s="577"/>
      <c r="VSR44" s="578"/>
      <c r="VSS44" s="576"/>
      <c r="VST44" s="413"/>
      <c r="VSU44" s="577"/>
      <c r="VSV44" s="578"/>
      <c r="VSW44" s="576"/>
      <c r="VSX44" s="413"/>
      <c r="VSY44" s="577"/>
      <c r="VSZ44" s="578"/>
      <c r="VTA44" s="576"/>
      <c r="VTB44" s="413"/>
      <c r="VTC44" s="577"/>
      <c r="VTD44" s="578"/>
      <c r="VTE44" s="576"/>
      <c r="VTF44" s="413"/>
      <c r="VTG44" s="577"/>
      <c r="VTH44" s="578"/>
      <c r="VTI44" s="576"/>
      <c r="VTJ44" s="413"/>
      <c r="VTK44" s="577"/>
      <c r="VTL44" s="578"/>
      <c r="VTM44" s="576"/>
      <c r="VTN44" s="413"/>
      <c r="VTO44" s="577"/>
      <c r="VTP44" s="578"/>
      <c r="VTQ44" s="576"/>
      <c r="VTR44" s="413"/>
      <c r="VTS44" s="577"/>
      <c r="VTT44" s="578"/>
      <c r="VTU44" s="576"/>
      <c r="VTV44" s="413"/>
      <c r="VTW44" s="577"/>
      <c r="VTX44" s="578"/>
      <c r="VTY44" s="576"/>
      <c r="VTZ44" s="413"/>
      <c r="VUA44" s="577"/>
      <c r="VUB44" s="578"/>
      <c r="VUC44" s="576"/>
      <c r="VUD44" s="413"/>
      <c r="VUE44" s="577"/>
      <c r="VUF44" s="578"/>
      <c r="VUG44" s="576"/>
      <c r="VUH44" s="413"/>
      <c r="VUI44" s="577"/>
      <c r="VUJ44" s="578"/>
      <c r="VUK44" s="576"/>
      <c r="VUL44" s="413"/>
      <c r="VUM44" s="577"/>
      <c r="VUN44" s="578"/>
      <c r="VUO44" s="576"/>
      <c r="VUP44" s="413"/>
      <c r="VUQ44" s="577"/>
      <c r="VUR44" s="578"/>
      <c r="VUS44" s="576"/>
      <c r="VUT44" s="413"/>
      <c r="VUU44" s="577"/>
      <c r="VUV44" s="578"/>
      <c r="VUW44" s="576"/>
      <c r="VUX44" s="413"/>
      <c r="VUY44" s="577"/>
      <c r="VUZ44" s="578"/>
      <c r="VVA44" s="576"/>
      <c r="VVB44" s="413"/>
      <c r="VVC44" s="577"/>
      <c r="VVD44" s="578"/>
      <c r="VVE44" s="576"/>
      <c r="VVF44" s="413"/>
      <c r="VVG44" s="577"/>
      <c r="VVH44" s="578"/>
      <c r="VVI44" s="576"/>
      <c r="VVJ44" s="413"/>
      <c r="VVK44" s="577"/>
      <c r="VVL44" s="578"/>
      <c r="VVM44" s="576"/>
      <c r="VVN44" s="413"/>
      <c r="VVO44" s="577"/>
      <c r="VVP44" s="578"/>
      <c r="VVQ44" s="576"/>
      <c r="VVR44" s="413"/>
      <c r="VVS44" s="577"/>
      <c r="VVT44" s="578"/>
      <c r="VVU44" s="576"/>
      <c r="VVV44" s="413"/>
      <c r="VVW44" s="577"/>
      <c r="VVX44" s="578"/>
      <c r="VVY44" s="576"/>
      <c r="VVZ44" s="413"/>
      <c r="VWA44" s="577"/>
      <c r="VWB44" s="578"/>
      <c r="VWC44" s="576"/>
      <c r="VWD44" s="413"/>
      <c r="VWE44" s="577"/>
      <c r="VWF44" s="578"/>
      <c r="VWG44" s="576"/>
      <c r="VWH44" s="413"/>
      <c r="VWI44" s="577"/>
      <c r="VWJ44" s="578"/>
      <c r="VWK44" s="576"/>
      <c r="VWL44" s="413"/>
      <c r="VWM44" s="577"/>
      <c r="VWN44" s="578"/>
      <c r="VWO44" s="576"/>
      <c r="VWP44" s="413"/>
      <c r="VWQ44" s="577"/>
      <c r="VWR44" s="578"/>
      <c r="VWS44" s="576"/>
      <c r="VWT44" s="413"/>
      <c r="VWU44" s="577"/>
      <c r="VWV44" s="578"/>
      <c r="VWW44" s="576"/>
      <c r="VWX44" s="413"/>
      <c r="VWY44" s="577"/>
      <c r="VWZ44" s="578"/>
      <c r="VXA44" s="576"/>
      <c r="VXB44" s="413"/>
      <c r="VXC44" s="577"/>
      <c r="VXD44" s="578"/>
      <c r="VXE44" s="576"/>
      <c r="VXF44" s="413"/>
      <c r="VXG44" s="577"/>
      <c r="VXH44" s="578"/>
      <c r="VXI44" s="576"/>
      <c r="VXJ44" s="413"/>
      <c r="VXK44" s="577"/>
      <c r="VXL44" s="578"/>
      <c r="VXM44" s="576"/>
      <c r="VXN44" s="413"/>
      <c r="VXO44" s="577"/>
      <c r="VXP44" s="578"/>
      <c r="VXQ44" s="576"/>
      <c r="VXR44" s="413"/>
      <c r="VXS44" s="577"/>
      <c r="VXT44" s="578"/>
      <c r="VXU44" s="576"/>
      <c r="VXV44" s="413"/>
      <c r="VXW44" s="577"/>
      <c r="VXX44" s="578"/>
      <c r="VXY44" s="576"/>
      <c r="VXZ44" s="413"/>
      <c r="VYA44" s="577"/>
      <c r="VYB44" s="578"/>
      <c r="VYC44" s="576"/>
      <c r="VYD44" s="413"/>
      <c r="VYE44" s="577"/>
      <c r="VYF44" s="578"/>
      <c r="VYG44" s="576"/>
      <c r="VYH44" s="413"/>
      <c r="VYI44" s="577"/>
      <c r="VYJ44" s="578"/>
      <c r="VYK44" s="576"/>
      <c r="VYL44" s="413"/>
      <c r="VYM44" s="577"/>
      <c r="VYN44" s="578"/>
      <c r="VYO44" s="576"/>
      <c r="VYP44" s="413"/>
      <c r="VYQ44" s="577"/>
      <c r="VYR44" s="578"/>
      <c r="VYS44" s="576"/>
      <c r="VYT44" s="413"/>
      <c r="VYU44" s="577"/>
      <c r="VYV44" s="578"/>
      <c r="VYW44" s="576"/>
      <c r="VYX44" s="413"/>
      <c r="VYY44" s="577"/>
      <c r="VYZ44" s="578"/>
      <c r="VZA44" s="576"/>
      <c r="VZB44" s="413"/>
      <c r="VZC44" s="577"/>
      <c r="VZD44" s="578"/>
      <c r="VZE44" s="576"/>
      <c r="VZF44" s="413"/>
      <c r="VZG44" s="577"/>
      <c r="VZH44" s="578"/>
      <c r="VZI44" s="576"/>
      <c r="VZJ44" s="413"/>
      <c r="VZK44" s="577"/>
      <c r="VZL44" s="578"/>
      <c r="VZM44" s="576"/>
      <c r="VZN44" s="413"/>
      <c r="VZO44" s="577"/>
      <c r="VZP44" s="578"/>
      <c r="VZQ44" s="576"/>
      <c r="VZR44" s="413"/>
      <c r="VZS44" s="577"/>
      <c r="VZT44" s="578"/>
      <c r="VZU44" s="576"/>
      <c r="VZV44" s="413"/>
      <c r="VZW44" s="577"/>
      <c r="VZX44" s="578"/>
      <c r="VZY44" s="576"/>
      <c r="VZZ44" s="413"/>
      <c r="WAA44" s="577"/>
      <c r="WAB44" s="578"/>
      <c r="WAC44" s="576"/>
      <c r="WAD44" s="413"/>
      <c r="WAE44" s="577"/>
      <c r="WAF44" s="578"/>
      <c r="WAG44" s="576"/>
      <c r="WAH44" s="413"/>
      <c r="WAI44" s="577"/>
      <c r="WAJ44" s="578"/>
      <c r="WAK44" s="576"/>
      <c r="WAL44" s="413"/>
      <c r="WAM44" s="577"/>
      <c r="WAN44" s="578"/>
      <c r="WAO44" s="576"/>
      <c r="WAP44" s="413"/>
      <c r="WAQ44" s="577"/>
      <c r="WAR44" s="578"/>
      <c r="WAS44" s="576"/>
      <c r="WAT44" s="413"/>
      <c r="WAU44" s="577"/>
      <c r="WAV44" s="578"/>
      <c r="WAW44" s="576"/>
      <c r="WAX44" s="413"/>
      <c r="WAY44" s="577"/>
      <c r="WAZ44" s="578"/>
      <c r="WBA44" s="576"/>
      <c r="WBB44" s="413"/>
      <c r="WBC44" s="577"/>
      <c r="WBD44" s="578"/>
      <c r="WBE44" s="576"/>
      <c r="WBF44" s="413"/>
      <c r="WBG44" s="577"/>
      <c r="WBH44" s="578"/>
      <c r="WBI44" s="576"/>
      <c r="WBJ44" s="413"/>
      <c r="WBK44" s="577"/>
      <c r="WBL44" s="578"/>
      <c r="WBM44" s="576"/>
      <c r="WBN44" s="413"/>
      <c r="WBO44" s="577"/>
      <c r="WBP44" s="578"/>
      <c r="WBQ44" s="576"/>
      <c r="WBR44" s="413"/>
      <c r="WBS44" s="577"/>
      <c r="WBT44" s="578"/>
      <c r="WBU44" s="576"/>
      <c r="WBV44" s="413"/>
      <c r="WBW44" s="577"/>
      <c r="WBX44" s="578"/>
      <c r="WBY44" s="576"/>
      <c r="WBZ44" s="413"/>
      <c r="WCA44" s="577"/>
      <c r="WCB44" s="578"/>
      <c r="WCC44" s="576"/>
      <c r="WCD44" s="413"/>
      <c r="WCE44" s="577"/>
      <c r="WCF44" s="578"/>
      <c r="WCG44" s="576"/>
      <c r="WCH44" s="413"/>
      <c r="WCI44" s="577"/>
      <c r="WCJ44" s="578"/>
      <c r="WCK44" s="576"/>
      <c r="WCL44" s="413"/>
      <c r="WCM44" s="577"/>
      <c r="WCN44" s="578"/>
      <c r="WCO44" s="576"/>
      <c r="WCP44" s="413"/>
      <c r="WCQ44" s="577"/>
      <c r="WCR44" s="578"/>
      <c r="WCS44" s="576"/>
      <c r="WCT44" s="413"/>
      <c r="WCU44" s="577"/>
      <c r="WCV44" s="578"/>
      <c r="WCW44" s="576"/>
      <c r="WCX44" s="413"/>
      <c r="WCY44" s="577"/>
      <c r="WCZ44" s="578"/>
      <c r="WDA44" s="576"/>
      <c r="WDB44" s="413"/>
      <c r="WDC44" s="577"/>
      <c r="WDD44" s="578"/>
      <c r="WDE44" s="576"/>
      <c r="WDF44" s="413"/>
      <c r="WDG44" s="577"/>
      <c r="WDH44" s="578"/>
      <c r="WDI44" s="576"/>
      <c r="WDJ44" s="413"/>
      <c r="WDK44" s="577"/>
      <c r="WDL44" s="578"/>
      <c r="WDM44" s="576"/>
      <c r="WDN44" s="413"/>
      <c r="WDO44" s="577"/>
      <c r="WDP44" s="578"/>
      <c r="WDQ44" s="576"/>
      <c r="WDR44" s="413"/>
      <c r="WDS44" s="577"/>
      <c r="WDT44" s="578"/>
      <c r="WDU44" s="576"/>
      <c r="WDV44" s="413"/>
      <c r="WDW44" s="577"/>
      <c r="WDX44" s="578"/>
      <c r="WDY44" s="576"/>
      <c r="WDZ44" s="413"/>
      <c r="WEA44" s="577"/>
      <c r="WEB44" s="578"/>
      <c r="WEC44" s="576"/>
      <c r="WED44" s="413"/>
      <c r="WEE44" s="577"/>
      <c r="WEF44" s="578"/>
      <c r="WEG44" s="576"/>
      <c r="WEH44" s="413"/>
      <c r="WEI44" s="577"/>
      <c r="WEJ44" s="578"/>
      <c r="WEK44" s="576"/>
      <c r="WEL44" s="413"/>
      <c r="WEM44" s="577"/>
      <c r="WEN44" s="578"/>
      <c r="WEO44" s="576"/>
      <c r="WEP44" s="413"/>
      <c r="WEQ44" s="577"/>
      <c r="WER44" s="578"/>
      <c r="WES44" s="576"/>
      <c r="WET44" s="413"/>
      <c r="WEU44" s="577"/>
      <c r="WEV44" s="578"/>
      <c r="WEW44" s="576"/>
      <c r="WEX44" s="413"/>
      <c r="WEY44" s="577"/>
      <c r="WEZ44" s="578"/>
      <c r="WFA44" s="576"/>
      <c r="WFB44" s="413"/>
      <c r="WFC44" s="577"/>
      <c r="WFD44" s="578"/>
      <c r="WFE44" s="576"/>
      <c r="WFF44" s="413"/>
      <c r="WFG44" s="577"/>
      <c r="WFH44" s="578"/>
      <c r="WFI44" s="576"/>
      <c r="WFJ44" s="413"/>
      <c r="WFK44" s="577"/>
      <c r="WFL44" s="578"/>
      <c r="WFM44" s="576"/>
      <c r="WFN44" s="413"/>
      <c r="WFO44" s="577"/>
      <c r="WFP44" s="578"/>
      <c r="WFQ44" s="576"/>
      <c r="WFR44" s="413"/>
      <c r="WFS44" s="577"/>
      <c r="WFT44" s="578"/>
      <c r="WFU44" s="576"/>
      <c r="WFV44" s="413"/>
      <c r="WFW44" s="577"/>
      <c r="WFX44" s="578"/>
      <c r="WFY44" s="576"/>
      <c r="WFZ44" s="413"/>
      <c r="WGA44" s="577"/>
      <c r="WGB44" s="578"/>
      <c r="WGC44" s="576"/>
      <c r="WGD44" s="413"/>
      <c r="WGE44" s="577"/>
      <c r="WGF44" s="578"/>
      <c r="WGG44" s="576"/>
      <c r="WGH44" s="413"/>
      <c r="WGI44" s="577"/>
      <c r="WGJ44" s="578"/>
      <c r="WGK44" s="576"/>
      <c r="WGL44" s="413"/>
      <c r="WGM44" s="577"/>
      <c r="WGN44" s="578"/>
      <c r="WGO44" s="576"/>
      <c r="WGP44" s="413"/>
      <c r="WGQ44" s="577"/>
      <c r="WGR44" s="578"/>
      <c r="WGS44" s="576"/>
      <c r="WGT44" s="413"/>
      <c r="WGU44" s="577"/>
      <c r="WGV44" s="578"/>
      <c r="WGW44" s="576"/>
      <c r="WGX44" s="413"/>
      <c r="WGY44" s="577"/>
      <c r="WGZ44" s="578"/>
      <c r="WHA44" s="576"/>
      <c r="WHB44" s="413"/>
      <c r="WHC44" s="577"/>
      <c r="WHD44" s="578"/>
      <c r="WHE44" s="576"/>
      <c r="WHF44" s="413"/>
      <c r="WHG44" s="577"/>
      <c r="WHH44" s="578"/>
      <c r="WHI44" s="576"/>
      <c r="WHJ44" s="413"/>
      <c r="WHK44" s="577"/>
      <c r="WHL44" s="578"/>
      <c r="WHM44" s="576"/>
      <c r="WHN44" s="413"/>
      <c r="WHO44" s="577"/>
      <c r="WHP44" s="578"/>
      <c r="WHQ44" s="576"/>
      <c r="WHR44" s="413"/>
      <c r="WHS44" s="577"/>
      <c r="WHT44" s="578"/>
      <c r="WHU44" s="576"/>
      <c r="WHV44" s="413"/>
      <c r="WHW44" s="577"/>
      <c r="WHX44" s="578"/>
      <c r="WHY44" s="576"/>
      <c r="WHZ44" s="413"/>
      <c r="WIA44" s="577"/>
      <c r="WIB44" s="578"/>
      <c r="WIC44" s="576"/>
      <c r="WID44" s="413"/>
      <c r="WIE44" s="577"/>
      <c r="WIF44" s="578"/>
      <c r="WIG44" s="576"/>
      <c r="WIH44" s="413"/>
      <c r="WII44" s="577"/>
      <c r="WIJ44" s="578"/>
      <c r="WIK44" s="576"/>
      <c r="WIL44" s="413"/>
      <c r="WIM44" s="577"/>
      <c r="WIN44" s="578"/>
      <c r="WIO44" s="576"/>
      <c r="WIP44" s="413"/>
      <c r="WIQ44" s="577"/>
      <c r="WIR44" s="578"/>
      <c r="WIS44" s="576"/>
      <c r="WIT44" s="413"/>
      <c r="WIU44" s="577"/>
      <c r="WIV44" s="578"/>
      <c r="WIW44" s="576"/>
      <c r="WIX44" s="413"/>
      <c r="WIY44" s="577"/>
      <c r="WIZ44" s="578"/>
      <c r="WJA44" s="576"/>
      <c r="WJB44" s="413"/>
      <c r="WJC44" s="577"/>
      <c r="WJD44" s="578"/>
      <c r="WJE44" s="576"/>
      <c r="WJF44" s="413"/>
      <c r="WJG44" s="577"/>
      <c r="WJH44" s="578"/>
      <c r="WJI44" s="576"/>
      <c r="WJJ44" s="413"/>
      <c r="WJK44" s="577"/>
      <c r="WJL44" s="578"/>
      <c r="WJM44" s="576"/>
      <c r="WJN44" s="413"/>
      <c r="WJO44" s="577"/>
      <c r="WJP44" s="578"/>
      <c r="WJQ44" s="576"/>
      <c r="WJR44" s="413"/>
      <c r="WJS44" s="577"/>
      <c r="WJT44" s="578"/>
      <c r="WJU44" s="576"/>
      <c r="WJV44" s="413"/>
      <c r="WJW44" s="577"/>
      <c r="WJX44" s="578"/>
      <c r="WJY44" s="576"/>
      <c r="WJZ44" s="413"/>
      <c r="WKA44" s="577"/>
      <c r="WKB44" s="578"/>
      <c r="WKC44" s="576"/>
      <c r="WKD44" s="413"/>
      <c r="WKE44" s="577"/>
      <c r="WKF44" s="578"/>
      <c r="WKG44" s="576"/>
      <c r="WKH44" s="413"/>
      <c r="WKI44" s="577"/>
      <c r="WKJ44" s="578"/>
      <c r="WKK44" s="576"/>
      <c r="WKL44" s="413"/>
      <c r="WKM44" s="577"/>
      <c r="WKN44" s="578"/>
      <c r="WKO44" s="576"/>
      <c r="WKP44" s="413"/>
      <c r="WKQ44" s="577"/>
      <c r="WKR44" s="578"/>
      <c r="WKS44" s="576"/>
      <c r="WKT44" s="413"/>
      <c r="WKU44" s="577"/>
      <c r="WKV44" s="578"/>
      <c r="WKW44" s="576"/>
      <c r="WKX44" s="413"/>
      <c r="WKY44" s="577"/>
      <c r="WKZ44" s="578"/>
      <c r="WLA44" s="576"/>
      <c r="WLB44" s="413"/>
      <c r="WLC44" s="577"/>
      <c r="WLD44" s="578"/>
      <c r="WLE44" s="576"/>
      <c r="WLF44" s="413"/>
      <c r="WLG44" s="577"/>
      <c r="WLH44" s="578"/>
      <c r="WLI44" s="576"/>
      <c r="WLJ44" s="413"/>
      <c r="WLK44" s="577"/>
      <c r="WLL44" s="578"/>
      <c r="WLM44" s="576"/>
      <c r="WLN44" s="413"/>
      <c r="WLO44" s="577"/>
      <c r="WLP44" s="578"/>
      <c r="WLQ44" s="576"/>
      <c r="WLR44" s="413"/>
      <c r="WLS44" s="577"/>
      <c r="WLT44" s="578"/>
      <c r="WLU44" s="576"/>
      <c r="WLV44" s="413"/>
      <c r="WLW44" s="577"/>
      <c r="WLX44" s="578"/>
      <c r="WLY44" s="576"/>
      <c r="WLZ44" s="413"/>
      <c r="WMA44" s="577"/>
      <c r="WMB44" s="578"/>
      <c r="WMC44" s="576"/>
      <c r="WMD44" s="413"/>
      <c r="WME44" s="577"/>
      <c r="WMF44" s="578"/>
      <c r="WMG44" s="576"/>
      <c r="WMH44" s="413"/>
      <c r="WMI44" s="577"/>
      <c r="WMJ44" s="578"/>
      <c r="WMK44" s="576"/>
      <c r="WML44" s="413"/>
      <c r="WMM44" s="577"/>
      <c r="WMN44" s="578"/>
      <c r="WMO44" s="576"/>
      <c r="WMP44" s="413"/>
      <c r="WMQ44" s="577"/>
      <c r="WMR44" s="578"/>
      <c r="WMS44" s="576"/>
      <c r="WMT44" s="413"/>
      <c r="WMU44" s="577"/>
      <c r="WMV44" s="578"/>
      <c r="WMW44" s="576"/>
      <c r="WMX44" s="413"/>
      <c r="WMY44" s="577"/>
      <c r="WMZ44" s="578"/>
      <c r="WNA44" s="576"/>
      <c r="WNB44" s="413"/>
      <c r="WNC44" s="577"/>
      <c r="WND44" s="578"/>
      <c r="WNE44" s="576"/>
      <c r="WNF44" s="413"/>
      <c r="WNG44" s="577"/>
      <c r="WNH44" s="578"/>
      <c r="WNI44" s="576"/>
      <c r="WNJ44" s="413"/>
      <c r="WNK44" s="577"/>
      <c r="WNL44" s="578"/>
      <c r="WNM44" s="576"/>
      <c r="WNN44" s="413"/>
      <c r="WNO44" s="577"/>
      <c r="WNP44" s="578"/>
      <c r="WNQ44" s="576"/>
      <c r="WNR44" s="413"/>
      <c r="WNS44" s="577"/>
      <c r="WNT44" s="578"/>
      <c r="WNU44" s="576"/>
      <c r="WNV44" s="413"/>
      <c r="WNW44" s="577"/>
      <c r="WNX44" s="578"/>
      <c r="WNY44" s="576"/>
      <c r="WNZ44" s="413"/>
      <c r="WOA44" s="577"/>
      <c r="WOB44" s="578"/>
      <c r="WOC44" s="576"/>
      <c r="WOD44" s="413"/>
      <c r="WOE44" s="577"/>
      <c r="WOF44" s="578"/>
      <c r="WOG44" s="576"/>
      <c r="WOH44" s="413"/>
      <c r="WOI44" s="577"/>
      <c r="WOJ44" s="578"/>
      <c r="WOK44" s="576"/>
      <c r="WOL44" s="413"/>
      <c r="WOM44" s="577"/>
      <c r="WON44" s="578"/>
      <c r="WOO44" s="576"/>
      <c r="WOP44" s="413"/>
      <c r="WOQ44" s="577"/>
      <c r="WOR44" s="578"/>
      <c r="WOS44" s="576"/>
      <c r="WOT44" s="413"/>
      <c r="WOU44" s="577"/>
      <c r="WOV44" s="578"/>
      <c r="WOW44" s="576"/>
      <c r="WOX44" s="413"/>
      <c r="WOY44" s="577"/>
      <c r="WOZ44" s="578"/>
      <c r="WPA44" s="576"/>
      <c r="WPB44" s="413"/>
      <c r="WPC44" s="577"/>
      <c r="WPD44" s="578"/>
      <c r="WPE44" s="576"/>
      <c r="WPF44" s="413"/>
      <c r="WPG44" s="577"/>
      <c r="WPH44" s="578"/>
      <c r="WPI44" s="576"/>
      <c r="WPJ44" s="413"/>
      <c r="WPK44" s="577"/>
      <c r="WPL44" s="578"/>
      <c r="WPM44" s="576"/>
      <c r="WPN44" s="413"/>
      <c r="WPO44" s="577"/>
      <c r="WPP44" s="578"/>
      <c r="WPQ44" s="576"/>
      <c r="WPR44" s="413"/>
      <c r="WPS44" s="577"/>
      <c r="WPT44" s="578"/>
      <c r="WPU44" s="576"/>
      <c r="WPV44" s="413"/>
      <c r="WPW44" s="577"/>
      <c r="WPX44" s="578"/>
      <c r="WPY44" s="576"/>
      <c r="WPZ44" s="413"/>
      <c r="WQA44" s="577"/>
      <c r="WQB44" s="578"/>
      <c r="WQC44" s="576"/>
      <c r="WQD44" s="413"/>
      <c r="WQE44" s="577"/>
      <c r="WQF44" s="578"/>
      <c r="WQG44" s="576"/>
      <c r="WQH44" s="413"/>
      <c r="WQI44" s="577"/>
      <c r="WQJ44" s="578"/>
      <c r="WQK44" s="576"/>
      <c r="WQL44" s="413"/>
      <c r="WQM44" s="577"/>
      <c r="WQN44" s="578"/>
      <c r="WQO44" s="576"/>
      <c r="WQP44" s="413"/>
      <c r="WQQ44" s="577"/>
      <c r="WQR44" s="578"/>
      <c r="WQS44" s="576"/>
      <c r="WQT44" s="413"/>
      <c r="WQU44" s="577"/>
      <c r="WQV44" s="578"/>
      <c r="WQW44" s="576"/>
      <c r="WQX44" s="413"/>
      <c r="WQY44" s="577"/>
      <c r="WQZ44" s="578"/>
      <c r="WRA44" s="576"/>
      <c r="WRB44" s="413"/>
      <c r="WRC44" s="577"/>
      <c r="WRD44" s="578"/>
      <c r="WRE44" s="576"/>
      <c r="WRF44" s="413"/>
      <c r="WRG44" s="577"/>
      <c r="WRH44" s="578"/>
      <c r="WRI44" s="576"/>
      <c r="WRJ44" s="413"/>
      <c r="WRK44" s="577"/>
      <c r="WRL44" s="578"/>
      <c r="WRM44" s="576"/>
      <c r="WRN44" s="413"/>
      <c r="WRO44" s="577"/>
      <c r="WRP44" s="578"/>
      <c r="WRQ44" s="576"/>
      <c r="WRR44" s="413"/>
      <c r="WRS44" s="577"/>
      <c r="WRT44" s="578"/>
      <c r="WRU44" s="576"/>
      <c r="WRV44" s="413"/>
      <c r="WRW44" s="577"/>
      <c r="WRX44" s="578"/>
      <c r="WRY44" s="576"/>
      <c r="WRZ44" s="413"/>
      <c r="WSA44" s="577"/>
      <c r="WSB44" s="578"/>
      <c r="WSC44" s="576"/>
      <c r="WSD44" s="413"/>
      <c r="WSE44" s="577"/>
      <c r="WSF44" s="578"/>
      <c r="WSG44" s="576"/>
      <c r="WSH44" s="413"/>
      <c r="WSI44" s="577"/>
      <c r="WSJ44" s="578"/>
      <c r="WSK44" s="576"/>
      <c r="WSL44" s="413"/>
      <c r="WSM44" s="577"/>
      <c r="WSN44" s="578"/>
      <c r="WSO44" s="576"/>
      <c r="WSP44" s="413"/>
      <c r="WSQ44" s="577"/>
      <c r="WSR44" s="578"/>
      <c r="WSS44" s="576"/>
      <c r="WST44" s="413"/>
      <c r="WSU44" s="577"/>
      <c r="WSV44" s="578"/>
      <c r="WSW44" s="576"/>
      <c r="WSX44" s="413"/>
      <c r="WSY44" s="577"/>
      <c r="WSZ44" s="578"/>
      <c r="WTA44" s="576"/>
      <c r="WTB44" s="413"/>
      <c r="WTC44" s="577"/>
      <c r="WTD44" s="578"/>
      <c r="WTE44" s="576"/>
      <c r="WTF44" s="413"/>
      <c r="WTG44" s="577"/>
      <c r="WTH44" s="578"/>
      <c r="WTI44" s="576"/>
      <c r="WTJ44" s="413"/>
      <c r="WTK44" s="577"/>
      <c r="WTL44" s="578"/>
      <c r="WTM44" s="576"/>
      <c r="WTN44" s="413"/>
      <c r="WTO44" s="577"/>
      <c r="WTP44" s="578"/>
      <c r="WTQ44" s="576"/>
      <c r="WTR44" s="413"/>
      <c r="WTS44" s="577"/>
      <c r="WTT44" s="578"/>
      <c r="WTU44" s="576"/>
      <c r="WTV44" s="413"/>
      <c r="WTW44" s="577"/>
      <c r="WTX44" s="578"/>
      <c r="WTY44" s="576"/>
      <c r="WTZ44" s="413"/>
      <c r="WUA44" s="577"/>
      <c r="WUB44" s="578"/>
      <c r="WUC44" s="576"/>
      <c r="WUD44" s="413"/>
      <c r="WUE44" s="577"/>
      <c r="WUF44" s="578"/>
      <c r="WUG44" s="576"/>
      <c r="WUH44" s="413"/>
      <c r="WUI44" s="577"/>
      <c r="WUJ44" s="578"/>
      <c r="WUK44" s="576"/>
      <c r="WUL44" s="413"/>
      <c r="WUM44" s="577"/>
      <c r="WUN44" s="578"/>
      <c r="WUO44" s="576"/>
      <c r="WUP44" s="413"/>
      <c r="WUQ44" s="577"/>
      <c r="WUR44" s="578"/>
      <c r="WUS44" s="576"/>
      <c r="WUT44" s="413"/>
      <c r="WUU44" s="577"/>
      <c r="WUV44" s="578"/>
      <c r="WUW44" s="576"/>
      <c r="WUX44" s="413"/>
      <c r="WUY44" s="577"/>
      <c r="WUZ44" s="578"/>
      <c r="WVA44" s="576"/>
      <c r="WVB44" s="413"/>
      <c r="WVC44" s="577"/>
      <c r="WVD44" s="578"/>
      <c r="WVE44" s="576"/>
      <c r="WVF44" s="413"/>
      <c r="WVG44" s="577"/>
      <c r="WVH44" s="578"/>
      <c r="WVI44" s="576"/>
      <c r="WVJ44" s="413"/>
      <c r="WVK44" s="577"/>
      <c r="WVL44" s="578"/>
      <c r="WVM44" s="576"/>
      <c r="WVN44" s="413"/>
      <c r="WVO44" s="577"/>
      <c r="WVP44" s="578"/>
      <c r="WVQ44" s="576"/>
      <c r="WVR44" s="413"/>
      <c r="WVS44" s="577"/>
      <c r="WVT44" s="578"/>
      <c r="WVU44" s="576"/>
      <c r="WVV44" s="413"/>
      <c r="WVW44" s="577"/>
      <c r="WVX44" s="578"/>
      <c r="WVY44" s="576"/>
      <c r="WVZ44" s="413"/>
      <c r="WWA44" s="577"/>
      <c r="WWB44" s="578"/>
      <c r="WWC44" s="576"/>
      <c r="WWD44" s="413"/>
      <c r="WWE44" s="577"/>
      <c r="WWF44" s="578"/>
      <c r="WWG44" s="576"/>
      <c r="WWH44" s="413"/>
      <c r="WWI44" s="577"/>
      <c r="WWJ44" s="578"/>
      <c r="WWK44" s="576"/>
      <c r="WWL44" s="413"/>
      <c r="WWM44" s="577"/>
      <c r="WWN44" s="578"/>
      <c r="WWO44" s="576"/>
      <c r="WWP44" s="413"/>
      <c r="WWQ44" s="577"/>
      <c r="WWR44" s="578"/>
      <c r="WWS44" s="576"/>
      <c r="WWT44" s="413"/>
      <c r="WWU44" s="577"/>
      <c r="WWV44" s="578"/>
      <c r="WWW44" s="576"/>
      <c r="WWX44" s="413"/>
      <c r="WWY44" s="577"/>
      <c r="WWZ44" s="578"/>
      <c r="WXA44" s="576"/>
      <c r="WXB44" s="413"/>
      <c r="WXC44" s="577"/>
      <c r="WXD44" s="578"/>
      <c r="WXE44" s="576"/>
      <c r="WXF44" s="413"/>
      <c r="WXG44" s="577"/>
      <c r="WXH44" s="578"/>
      <c r="WXI44" s="576"/>
      <c r="WXJ44" s="413"/>
      <c r="WXK44" s="577"/>
      <c r="WXL44" s="578"/>
      <c r="WXM44" s="576"/>
      <c r="WXN44" s="413"/>
      <c r="WXO44" s="577"/>
      <c r="WXP44" s="578"/>
      <c r="WXQ44" s="576"/>
      <c r="WXR44" s="413"/>
      <c r="WXS44" s="577"/>
      <c r="WXT44" s="578"/>
      <c r="WXU44" s="576"/>
      <c r="WXV44" s="413"/>
      <c r="WXW44" s="577"/>
      <c r="WXX44" s="578"/>
      <c r="WXY44" s="576"/>
      <c r="WXZ44" s="413"/>
      <c r="WYA44" s="577"/>
      <c r="WYB44" s="578"/>
      <c r="WYC44" s="576"/>
      <c r="WYD44" s="413"/>
      <c r="WYE44" s="577"/>
      <c r="WYF44" s="578"/>
      <c r="WYG44" s="576"/>
      <c r="WYH44" s="413"/>
      <c r="WYI44" s="577"/>
      <c r="WYJ44" s="578"/>
      <c r="WYK44" s="576"/>
      <c r="WYL44" s="413"/>
      <c r="WYM44" s="577"/>
      <c r="WYN44" s="578"/>
      <c r="WYO44" s="576"/>
      <c r="WYP44" s="413"/>
      <c r="WYQ44" s="577"/>
      <c r="WYR44" s="578"/>
      <c r="WYS44" s="576"/>
      <c r="WYT44" s="413"/>
      <c r="WYU44" s="577"/>
      <c r="WYV44" s="578"/>
      <c r="WYW44" s="576"/>
      <c r="WYX44" s="413"/>
      <c r="WYY44" s="577"/>
      <c r="WYZ44" s="578"/>
      <c r="WZA44" s="576"/>
      <c r="WZB44" s="413"/>
      <c r="WZC44" s="577"/>
      <c r="WZD44" s="578"/>
      <c r="WZE44" s="576"/>
      <c r="WZF44" s="413"/>
      <c r="WZG44" s="577"/>
      <c r="WZH44" s="578"/>
      <c r="WZI44" s="576"/>
      <c r="WZJ44" s="413"/>
      <c r="WZK44" s="577"/>
      <c r="WZL44" s="578"/>
      <c r="WZM44" s="576"/>
      <c r="WZN44" s="413"/>
      <c r="WZO44" s="577"/>
      <c r="WZP44" s="578"/>
      <c r="WZQ44" s="576"/>
      <c r="WZR44" s="413"/>
      <c r="WZS44" s="577"/>
      <c r="WZT44" s="578"/>
      <c r="WZU44" s="576"/>
      <c r="WZV44" s="413"/>
      <c r="WZW44" s="577"/>
      <c r="WZX44" s="578"/>
      <c r="WZY44" s="576"/>
      <c r="WZZ44" s="413"/>
      <c r="XAA44" s="577"/>
      <c r="XAB44" s="578"/>
      <c r="XAC44" s="576"/>
      <c r="XAD44" s="413"/>
      <c r="XAE44" s="577"/>
      <c r="XAF44" s="578"/>
      <c r="XAG44" s="576"/>
      <c r="XAH44" s="413"/>
      <c r="XAI44" s="577"/>
      <c r="XAJ44" s="578"/>
      <c r="XAK44" s="576"/>
      <c r="XAL44" s="413"/>
      <c r="XAM44" s="577"/>
      <c r="XAN44" s="578"/>
      <c r="XAO44" s="576"/>
      <c r="XAP44" s="413"/>
      <c r="XAQ44" s="577"/>
      <c r="XAR44" s="578"/>
      <c r="XAS44" s="576"/>
      <c r="XAT44" s="413"/>
      <c r="XAU44" s="577"/>
      <c r="XAV44" s="578"/>
      <c r="XAW44" s="576"/>
      <c r="XAX44" s="413"/>
      <c r="XAY44" s="577"/>
      <c r="XAZ44" s="578"/>
      <c r="XBA44" s="576"/>
      <c r="XBB44" s="413"/>
      <c r="XBC44" s="577"/>
      <c r="XBD44" s="578"/>
      <c r="XBE44" s="576"/>
      <c r="XBF44" s="413"/>
      <c r="XBG44" s="577"/>
      <c r="XBH44" s="578"/>
      <c r="XBI44" s="576"/>
      <c r="XBJ44" s="413"/>
      <c r="XBK44" s="577"/>
      <c r="XBL44" s="578"/>
      <c r="XBM44" s="576"/>
      <c r="XBN44" s="413"/>
      <c r="XBO44" s="577"/>
      <c r="XBP44" s="578"/>
      <c r="XBQ44" s="576"/>
      <c r="XBR44" s="413"/>
      <c r="XBS44" s="577"/>
      <c r="XBT44" s="578"/>
      <c r="XBU44" s="576"/>
      <c r="XBV44" s="413"/>
      <c r="XBW44" s="577"/>
      <c r="XBX44" s="578"/>
      <c r="XBY44" s="576"/>
      <c r="XBZ44" s="413"/>
      <c r="XCA44" s="577"/>
      <c r="XCB44" s="578"/>
      <c r="XCC44" s="576"/>
      <c r="XCD44" s="413"/>
      <c r="XCE44" s="577"/>
      <c r="XCF44" s="578"/>
      <c r="XCG44" s="576"/>
      <c r="XCH44" s="413"/>
      <c r="XCI44" s="577"/>
      <c r="XCJ44" s="578"/>
      <c r="XCK44" s="576"/>
      <c r="XCL44" s="413"/>
      <c r="XCM44" s="577"/>
      <c r="XCN44" s="578"/>
      <c r="XCO44" s="576"/>
      <c r="XCP44" s="413"/>
      <c r="XCQ44" s="577"/>
      <c r="XCR44" s="578"/>
      <c r="XCS44" s="576"/>
      <c r="XCT44" s="413"/>
      <c r="XCU44" s="577"/>
      <c r="XCV44" s="578"/>
      <c r="XCW44" s="576"/>
      <c r="XCX44" s="413"/>
      <c r="XCY44" s="577"/>
      <c r="XCZ44" s="578"/>
      <c r="XDA44" s="576"/>
      <c r="XDB44" s="413"/>
      <c r="XDC44" s="577"/>
      <c r="XDD44" s="578"/>
      <c r="XDE44" s="576"/>
      <c r="XDF44" s="413"/>
      <c r="XDG44" s="577"/>
      <c r="XDH44" s="578"/>
      <c r="XDI44" s="576"/>
      <c r="XDJ44" s="413"/>
      <c r="XDK44" s="577"/>
      <c r="XDL44" s="578"/>
      <c r="XDM44" s="576"/>
      <c r="XDN44" s="413"/>
      <c r="XDO44" s="577"/>
      <c r="XDP44" s="578"/>
      <c r="XDQ44" s="576"/>
      <c r="XDR44" s="413"/>
      <c r="XDS44" s="577"/>
      <c r="XDT44" s="578"/>
      <c r="XDU44" s="576"/>
      <c r="XDV44" s="413"/>
      <c r="XDW44" s="577"/>
      <c r="XDX44" s="578"/>
      <c r="XDY44" s="576"/>
      <c r="XDZ44" s="413"/>
      <c r="XEA44" s="577"/>
      <c r="XEB44" s="578"/>
      <c r="XEC44" s="576"/>
      <c r="XED44" s="413"/>
      <c r="XEE44" s="577"/>
      <c r="XEF44" s="578"/>
      <c r="XEG44" s="576"/>
      <c r="XEH44" s="413"/>
      <c r="XEI44" s="577"/>
      <c r="XEJ44" s="578"/>
      <c r="XEK44" s="576"/>
      <c r="XEL44" s="413"/>
      <c r="XEM44" s="577"/>
      <c r="XEN44" s="578"/>
      <c r="XEO44" s="576"/>
      <c r="XEP44" s="413"/>
      <c r="XEQ44" s="577"/>
      <c r="XER44" s="578"/>
      <c r="XES44" s="576"/>
      <c r="XET44" s="413"/>
      <c r="XEU44" s="577"/>
      <c r="XEV44" s="578"/>
      <c r="XEW44" s="576"/>
      <c r="XEX44" s="413"/>
      <c r="XEY44" s="577"/>
      <c r="XEZ44" s="578"/>
      <c r="XFA44" s="576"/>
      <c r="XFB44" s="413"/>
      <c r="XFC44" s="577"/>
      <c r="XFD44" s="578"/>
    </row>
    <row r="45" spans="1:16384">
      <c r="B45" s="411"/>
      <c r="C45" s="412" t="s">
        <v>511</v>
      </c>
      <c r="D45" s="412"/>
      <c r="E45" s="412"/>
    </row>
    <row r="46" spans="1:16384">
      <c r="B46" s="414" t="s">
        <v>53</v>
      </c>
      <c r="C46" s="413" t="s">
        <v>269</v>
      </c>
      <c r="D46" s="405" t="s">
        <v>16</v>
      </c>
      <c r="E46" s="406"/>
    </row>
    <row r="47" spans="1:16384">
      <c r="B47" s="414" t="s">
        <v>54</v>
      </c>
      <c r="C47" s="413" t="s">
        <v>270</v>
      </c>
      <c r="D47" s="405" t="s">
        <v>16</v>
      </c>
      <c r="E47" s="406"/>
    </row>
    <row r="48" spans="1:16384">
      <c r="B48" s="414" t="s">
        <v>97</v>
      </c>
      <c r="C48" s="413" t="s">
        <v>271</v>
      </c>
      <c r="D48" s="405" t="s">
        <v>16</v>
      </c>
      <c r="E48" s="406"/>
    </row>
    <row r="49" spans="2:5">
      <c r="B49" s="414" t="s">
        <v>153</v>
      </c>
      <c r="C49" s="413" t="s">
        <v>272</v>
      </c>
      <c r="D49" s="405" t="s">
        <v>16</v>
      </c>
      <c r="E49" s="406"/>
    </row>
    <row r="50" spans="2:5">
      <c r="B50" s="414" t="s">
        <v>154</v>
      </c>
      <c r="C50" s="413" t="s">
        <v>273</v>
      </c>
      <c r="D50" s="405" t="s">
        <v>16</v>
      </c>
      <c r="E50" s="406"/>
    </row>
    <row r="51" spans="2:5">
      <c r="B51" s="414" t="s">
        <v>155</v>
      </c>
      <c r="C51" s="413" t="s">
        <v>274</v>
      </c>
      <c r="D51" s="405" t="s">
        <v>16</v>
      </c>
      <c r="E51" s="406"/>
    </row>
    <row r="52" spans="2:5">
      <c r="B52" s="414" t="s">
        <v>156</v>
      </c>
      <c r="C52" s="413" t="s">
        <v>275</v>
      </c>
      <c r="D52" s="405" t="s">
        <v>16</v>
      </c>
      <c r="E52" s="406"/>
    </row>
    <row r="53" spans="2:5">
      <c r="B53" s="415" t="s">
        <v>268</v>
      </c>
      <c r="C53" s="404" t="s">
        <v>276</v>
      </c>
      <c r="D53" s="405" t="s">
        <v>16</v>
      </c>
      <c r="E53" s="407"/>
    </row>
    <row r="54" spans="2:5">
      <c r="B54" s="416" t="s">
        <v>172</v>
      </c>
      <c r="C54" s="417" t="s">
        <v>277</v>
      </c>
      <c r="D54" s="418" t="s">
        <v>16</v>
      </c>
      <c r="E54" s="419"/>
    </row>
    <row r="55" spans="2:5" ht="13.5" thickBot="1">
      <c r="B55" s="334"/>
      <c r="C55" s="335"/>
      <c r="D55" s="336"/>
      <c r="E55" s="337"/>
    </row>
    <row r="56" spans="2:5" ht="6.75" customHeight="1" thickBot="1">
      <c r="B56" s="343"/>
      <c r="C56" s="341"/>
      <c r="D56" s="343"/>
      <c r="E56" s="244"/>
    </row>
    <row r="57" spans="2:5" ht="26.25" customHeight="1" thickBot="1">
      <c r="B57" s="343"/>
      <c r="C57" s="341"/>
      <c r="D57" s="342" t="s">
        <v>491</v>
      </c>
      <c r="E57" s="366" t="s">
        <v>17</v>
      </c>
    </row>
  </sheetData>
  <mergeCells count="8">
    <mergeCell ref="B7:E7"/>
    <mergeCell ref="B8:D8"/>
    <mergeCell ref="C20:D20"/>
    <mergeCell ref="B2:E2"/>
    <mergeCell ref="B3:E3"/>
    <mergeCell ref="B4:E4"/>
    <mergeCell ref="B5:E5"/>
    <mergeCell ref="B6:E6"/>
  </mergeCells>
  <printOptions horizontalCentered="1" verticalCentered="1"/>
  <pageMargins left="0.39370078740157483" right="0.19685039370078741" top="0.39370078740157483" bottom="0.39370078740157483" header="0.51181102362204722" footer="0.51181102362204722"/>
  <pageSetup scale="70" orientation="portrait" blackAndWhite="1" horizontalDpi="300" verticalDpi="300" r:id="rId1"/>
  <headerFooter alignWithMargins="0">
    <oddHeader>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4271"/>
  <sheetViews>
    <sheetView topLeftCell="A52" zoomScale="50" zoomScaleNormal="50" zoomScaleSheetLayoutView="69" workbookViewId="0">
      <selection activeCell="B1" sqref="B1:N130"/>
    </sheetView>
  </sheetViews>
  <sheetFormatPr baseColWidth="10" defaultRowHeight="12.75"/>
  <cols>
    <col min="1" max="1" width="3.28515625" customWidth="1"/>
    <col min="2" max="2" width="6.7109375" customWidth="1"/>
    <col min="3" max="3" width="4" customWidth="1"/>
    <col min="4" max="4" width="6.140625" customWidth="1"/>
    <col min="5" max="5" width="39.85546875" style="9" customWidth="1"/>
    <col min="6" max="6" width="5.5703125" style="9" customWidth="1"/>
    <col min="7" max="7" width="27.28515625" style="9" customWidth="1"/>
    <col min="8" max="8" width="20.85546875" style="9" customWidth="1"/>
    <col min="9" max="9" width="21" style="9" customWidth="1"/>
    <col min="10" max="10" width="21.5703125" style="9" customWidth="1"/>
    <col min="11" max="11" width="20.42578125" style="9" customWidth="1"/>
    <col min="12" max="13" width="19.28515625" style="9" customWidth="1"/>
    <col min="14" max="14" width="38" customWidth="1"/>
    <col min="15" max="15" width="14.28515625" bestFit="1" customWidth="1"/>
    <col min="16" max="16" width="15.5703125" bestFit="1" customWidth="1"/>
    <col min="18" max="18" width="16.85546875" bestFit="1" customWidth="1"/>
    <col min="19" max="19" width="14.28515625" bestFit="1" customWidth="1"/>
    <col min="20" max="20" width="12.5703125" bestFit="1" customWidth="1"/>
  </cols>
  <sheetData>
    <row r="2" spans="1:21" ht="24.95" customHeight="1">
      <c r="B2" s="663" t="str">
        <f>'DOCUMENTOS HABILITANTES'!B2</f>
        <v>REPUBLICA DE COLOMBIA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</row>
    <row r="3" spans="1:21" ht="24.95" customHeight="1">
      <c r="B3" s="663" t="str">
        <f>'DOCUMENTOS HABILITANTES'!B3</f>
        <v>INSTITUTO COLOMBIANO PARA LA EVALUACIÓN DE LA EDUCACIÓN - ICFES</v>
      </c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</row>
    <row r="4" spans="1:21" ht="24.95" customHeight="1">
      <c r="B4" s="663" t="str">
        <f>'DOCUMENTOS HABILITANTES'!B4</f>
        <v>CONVOCATORIA PUBLICA CP - 003 - 2013</v>
      </c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</row>
    <row r="5" spans="1:21" ht="24.95" customHeight="1" thickBot="1">
      <c r="B5" s="664" t="str">
        <f>'DOCUMENTOS HABILITANTES'!B5</f>
        <v>CONTRATAR LA DISTRIBUCIÓN, RECOLECCIÓN, ALMACENAMIENTO Y DESTRUCCIÓN DE MATERIALES PARA PRUEBAS DEL ICFES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</row>
    <row r="6" spans="1:21" ht="21.75" customHeight="1">
      <c r="B6" s="758" t="s">
        <v>161</v>
      </c>
      <c r="C6" s="759"/>
      <c r="D6" s="759"/>
      <c r="E6" s="759"/>
      <c r="F6" s="759"/>
      <c r="G6" s="759"/>
      <c r="H6" s="759"/>
      <c r="I6" s="759"/>
      <c r="J6" s="759"/>
      <c r="K6" s="759"/>
      <c r="L6" s="759"/>
      <c r="M6" s="759"/>
      <c r="N6" s="760"/>
    </row>
    <row r="7" spans="1:21" s="10" customFormat="1" ht="23.25" customHeight="1" thickBot="1">
      <c r="B7" s="761" t="s">
        <v>177</v>
      </c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3"/>
      <c r="R7" s="11"/>
    </row>
    <row r="8" spans="1:21" s="12" customFormat="1" ht="29.25" customHeight="1" thickBot="1">
      <c r="B8" s="765" t="str">
        <f>'DOCUMENTOS HABILITANTES'!B8</f>
        <v>PROPONENTE: CF LOGISTICA S.A.S.</v>
      </c>
      <c r="C8" s="766"/>
      <c r="D8" s="766"/>
      <c r="E8" s="766"/>
      <c r="F8" s="766"/>
      <c r="G8" s="766"/>
      <c r="H8" s="766"/>
      <c r="I8" s="766"/>
      <c r="J8" s="766"/>
      <c r="K8" s="766"/>
      <c r="L8" s="766"/>
      <c r="M8" s="767" t="str">
        <f>'DOCUMENTOS HABILITANTES'!E8</f>
        <v>PROPUESTA No.1</v>
      </c>
      <c r="N8" s="768"/>
    </row>
    <row r="9" spans="1:21" s="10" customFormat="1" ht="17.25" customHeight="1" thickBot="1">
      <c r="A9" s="51"/>
      <c r="B9" s="110"/>
      <c r="C9" s="109"/>
      <c r="D9" s="109"/>
      <c r="E9" s="111"/>
      <c r="F9" s="111"/>
      <c r="G9" s="112"/>
      <c r="H9" s="112"/>
      <c r="I9" s="112"/>
      <c r="J9" s="764"/>
      <c r="K9" s="764"/>
      <c r="L9" s="764"/>
      <c r="M9" s="112"/>
      <c r="N9" s="100"/>
    </row>
    <row r="10" spans="1:21" ht="36.950000000000003" customHeight="1" thickBot="1">
      <c r="A10" s="51"/>
      <c r="B10" s="94"/>
      <c r="C10" s="1"/>
      <c r="D10" s="753" t="s">
        <v>162</v>
      </c>
      <c r="E10" s="754"/>
      <c r="F10" s="146"/>
      <c r="G10" s="189"/>
      <c r="H10" s="189"/>
      <c r="I10" s="189"/>
      <c r="J10" s="190"/>
      <c r="K10" s="190"/>
      <c r="L10" s="189"/>
      <c r="M10" s="189"/>
      <c r="N10" s="1"/>
    </row>
    <row r="11" spans="1:21" s="15" customFormat="1" ht="36.950000000000003" customHeight="1">
      <c r="A11" s="51"/>
      <c r="B11" s="94"/>
      <c r="D11" s="738" t="s">
        <v>41</v>
      </c>
      <c r="E11" s="739"/>
      <c r="F11" s="739"/>
      <c r="G11" s="97" t="s">
        <v>278</v>
      </c>
      <c r="H11" s="98" t="s">
        <v>164</v>
      </c>
      <c r="I11" s="98" t="s">
        <v>547</v>
      </c>
      <c r="J11" s="225"/>
      <c r="K11" s="314"/>
      <c r="L11" s="314"/>
      <c r="M11" s="314"/>
      <c r="N11" s="314"/>
    </row>
    <row r="12" spans="1:21" s="15" customFormat="1" ht="36.950000000000003" customHeight="1" thickBot="1">
      <c r="A12" s="51"/>
      <c r="B12" s="94"/>
      <c r="D12" s="740" t="s">
        <v>346</v>
      </c>
      <c r="E12" s="741"/>
      <c r="F12" s="741"/>
      <c r="G12" s="647" t="s">
        <v>347</v>
      </c>
      <c r="H12" s="191">
        <v>31238</v>
      </c>
      <c r="I12" s="318" t="s">
        <v>16</v>
      </c>
      <c r="J12" s="319"/>
      <c r="K12" s="79"/>
      <c r="L12" s="316"/>
      <c r="M12" s="317"/>
      <c r="N12" s="315"/>
      <c r="P12" s="22">
        <v>40826</v>
      </c>
    </row>
    <row r="13" spans="1:21" s="15" customFormat="1" ht="9.9499999999999993" customHeight="1">
      <c r="A13" s="51"/>
      <c r="B13" s="94"/>
      <c r="D13" s="113"/>
      <c r="E13" s="113"/>
      <c r="F13" s="113"/>
      <c r="G13" s="79"/>
      <c r="H13" s="114"/>
      <c r="I13" s="114"/>
      <c r="J13" s="79"/>
      <c r="K13" s="79"/>
      <c r="L13" s="113"/>
      <c r="M13" s="80"/>
      <c r="N13" s="118"/>
      <c r="P13" s="22"/>
    </row>
    <row r="14" spans="1:21" ht="9.9499999999999993" customHeight="1" thickBot="1">
      <c r="A14" s="51"/>
      <c r="B14" s="94"/>
      <c r="C14" s="1"/>
      <c r="D14" s="1"/>
      <c r="E14" s="189"/>
      <c r="F14" s="189"/>
      <c r="G14" s="189"/>
      <c r="H14" s="189"/>
      <c r="I14" s="189"/>
      <c r="J14" s="189"/>
      <c r="K14" s="189"/>
      <c r="L14" s="189"/>
      <c r="M14" s="190"/>
      <c r="N14" s="190"/>
      <c r="Q14" s="16"/>
      <c r="R14" s="16"/>
      <c r="S14" s="17"/>
      <c r="T14" s="18"/>
      <c r="U14" s="19"/>
    </row>
    <row r="15" spans="1:21" s="13" customFormat="1" ht="36.950000000000003" customHeight="1" thickBot="1">
      <c r="A15" s="51"/>
      <c r="B15" s="94"/>
      <c r="C15" s="192"/>
      <c r="D15" s="755" t="s">
        <v>280</v>
      </c>
      <c r="E15" s="756"/>
      <c r="F15" s="756"/>
      <c r="G15" s="756"/>
      <c r="H15" s="756"/>
      <c r="I15" s="756"/>
      <c r="J15" s="756"/>
      <c r="K15" s="756"/>
      <c r="L15" s="757"/>
      <c r="M15" s="194"/>
      <c r="N15" s="194"/>
    </row>
    <row r="16" spans="1:21" s="14" customFormat="1" ht="27.75" customHeight="1">
      <c r="A16" s="51"/>
      <c r="B16" s="94"/>
      <c r="D16" s="723" t="s">
        <v>26</v>
      </c>
      <c r="E16" s="725" t="s">
        <v>64</v>
      </c>
      <c r="F16" s="727" t="s">
        <v>65</v>
      </c>
      <c r="G16" s="728"/>
      <c r="H16" s="729"/>
      <c r="I16" s="725" t="s">
        <v>42</v>
      </c>
      <c r="J16" s="725"/>
      <c r="K16" s="725" t="s">
        <v>279</v>
      </c>
      <c r="L16" s="725" t="s">
        <v>17</v>
      </c>
      <c r="M16" s="725"/>
      <c r="N16" s="714" t="s">
        <v>166</v>
      </c>
      <c r="U16" s="20"/>
    </row>
    <row r="17" spans="1:16" s="14" customFormat="1" ht="29.25" customHeight="1" thickBot="1">
      <c r="A17" s="49"/>
      <c r="B17" s="94"/>
      <c r="D17" s="724"/>
      <c r="E17" s="726"/>
      <c r="F17" s="730"/>
      <c r="G17" s="731"/>
      <c r="H17" s="732"/>
      <c r="I17" s="50" t="s">
        <v>44</v>
      </c>
      <c r="J17" s="50" t="s">
        <v>43</v>
      </c>
      <c r="K17" s="726"/>
      <c r="L17" s="50" t="s">
        <v>16</v>
      </c>
      <c r="M17" s="50" t="s">
        <v>25</v>
      </c>
      <c r="N17" s="715"/>
    </row>
    <row r="18" spans="1:16" s="13" customFormat="1" ht="9.9499999999999993" customHeight="1">
      <c r="A18" s="49"/>
      <c r="B18" s="195"/>
      <c r="C18" s="192"/>
      <c r="D18" s="192"/>
      <c r="E18" s="193"/>
      <c r="F18" s="193"/>
      <c r="G18" s="192"/>
      <c r="H18" s="192"/>
      <c r="I18" s="193"/>
      <c r="J18" s="194"/>
      <c r="K18" s="194"/>
      <c r="L18" s="193"/>
      <c r="M18" s="194"/>
      <c r="N18" s="194"/>
    </row>
    <row r="19" spans="1:16" s="13" customFormat="1" ht="9.9499999999999993" customHeight="1" thickBot="1">
      <c r="A19" s="49"/>
      <c r="B19" s="195"/>
      <c r="C19" s="192"/>
      <c r="D19" s="192"/>
      <c r="E19" s="77"/>
      <c r="F19" s="77"/>
      <c r="G19" s="78"/>
      <c r="H19" s="78"/>
      <c r="I19" s="196"/>
      <c r="J19" s="194"/>
      <c r="K19" s="194"/>
      <c r="L19" s="193"/>
      <c r="M19" s="194"/>
      <c r="N19" s="194"/>
    </row>
    <row r="20" spans="1:16" s="13" customFormat="1" ht="36.950000000000003" customHeight="1">
      <c r="A20" s="49"/>
      <c r="B20" s="195"/>
      <c r="C20" s="192"/>
      <c r="D20" s="53">
        <v>1</v>
      </c>
      <c r="E20" s="197" t="s">
        <v>348</v>
      </c>
      <c r="F20" s="717" t="s">
        <v>512</v>
      </c>
      <c r="G20" s="717"/>
      <c r="H20" s="717"/>
      <c r="I20" s="198">
        <v>39904</v>
      </c>
      <c r="J20" s="199">
        <v>41372</v>
      </c>
      <c r="K20" s="200">
        <f>((J20-I20)/(365))</f>
        <v>4.021917808219178</v>
      </c>
      <c r="L20" s="201" t="s">
        <v>45</v>
      </c>
      <c r="M20" s="150" t="s">
        <v>17</v>
      </c>
      <c r="N20" s="202" t="s">
        <v>16</v>
      </c>
    </row>
    <row r="21" spans="1:16" s="13" customFormat="1" ht="36.950000000000003" customHeight="1">
      <c r="A21" s="49"/>
      <c r="B21" s="195"/>
      <c r="C21" s="192"/>
      <c r="D21" s="54">
        <v>2</v>
      </c>
      <c r="E21" s="203" t="s">
        <v>348</v>
      </c>
      <c r="F21" s="733" t="s">
        <v>349</v>
      </c>
      <c r="G21" s="734"/>
      <c r="H21" s="735"/>
      <c r="I21" s="204">
        <v>39083</v>
      </c>
      <c r="J21" s="205">
        <v>39873</v>
      </c>
      <c r="K21" s="206">
        <v>0</v>
      </c>
      <c r="L21" s="459" t="s">
        <v>45</v>
      </c>
      <c r="M21" s="460" t="s">
        <v>513</v>
      </c>
      <c r="N21" s="461" t="s">
        <v>16</v>
      </c>
    </row>
    <row r="22" spans="1:16" s="13" customFormat="1" ht="36.950000000000003" customHeight="1">
      <c r="A22" s="52"/>
      <c r="B22" s="195"/>
      <c r="C22" s="192"/>
      <c r="D22" s="54">
        <v>3</v>
      </c>
      <c r="E22" s="203" t="s">
        <v>350</v>
      </c>
      <c r="F22" s="717" t="s">
        <v>351</v>
      </c>
      <c r="G22" s="717"/>
      <c r="H22" s="717"/>
      <c r="I22" s="204">
        <v>38719</v>
      </c>
      <c r="J22" s="205">
        <v>39081</v>
      </c>
      <c r="K22" s="206">
        <f>((J22-I22)/(365))</f>
        <v>0.99178082191780825</v>
      </c>
      <c r="L22" s="207" t="s">
        <v>45</v>
      </c>
      <c r="M22" s="151" t="s">
        <v>17</v>
      </c>
      <c r="N22" s="208" t="s">
        <v>16</v>
      </c>
    </row>
    <row r="23" spans="1:16" s="13" customFormat="1" ht="36.950000000000003" customHeight="1">
      <c r="A23" s="52"/>
      <c r="B23" s="195"/>
      <c r="C23" s="192"/>
      <c r="D23" s="54">
        <v>4</v>
      </c>
      <c r="E23" s="203" t="s">
        <v>352</v>
      </c>
      <c r="F23" s="717" t="s">
        <v>353</v>
      </c>
      <c r="G23" s="717"/>
      <c r="H23" s="717"/>
      <c r="I23" s="204">
        <v>31413</v>
      </c>
      <c r="J23" s="205">
        <v>38718</v>
      </c>
      <c r="K23" s="206">
        <f>((J23-I23)/(365))</f>
        <v>20.013698630136986</v>
      </c>
      <c r="L23" s="207" t="s">
        <v>45</v>
      </c>
      <c r="M23" s="151" t="s">
        <v>17</v>
      </c>
      <c r="N23" s="208" t="s">
        <v>16</v>
      </c>
    </row>
    <row r="24" spans="1:16" s="13" customFormat="1" ht="10.5" customHeight="1" thickBot="1">
      <c r="A24" s="52"/>
      <c r="B24" s="195"/>
      <c r="C24" s="192"/>
      <c r="D24" s="55"/>
      <c r="E24" s="91"/>
      <c r="F24" s="718"/>
      <c r="G24" s="718"/>
      <c r="H24" s="718"/>
      <c r="I24" s="119"/>
      <c r="J24" s="120"/>
      <c r="K24" s="121"/>
      <c r="L24" s="122"/>
      <c r="M24" s="50"/>
      <c r="N24" s="92"/>
    </row>
    <row r="25" spans="1:16" s="13" customFormat="1" ht="10.5" customHeight="1" thickBot="1">
      <c r="A25" s="52"/>
      <c r="B25" s="195"/>
      <c r="C25" s="192"/>
      <c r="D25" s="74"/>
      <c r="E25" s="115"/>
      <c r="F25" s="320"/>
      <c r="G25" s="320"/>
      <c r="H25" s="320"/>
      <c r="I25" s="321"/>
      <c r="J25" s="322"/>
      <c r="K25" s="323"/>
      <c r="L25" s="324"/>
      <c r="M25" s="265"/>
      <c r="N25" s="212"/>
    </row>
    <row r="26" spans="1:16" s="13" customFormat="1" ht="36.950000000000003" customHeight="1" thickBot="1">
      <c r="A26" s="75"/>
      <c r="B26" s="209"/>
      <c r="C26" s="210"/>
      <c r="D26" s="74"/>
      <c r="E26" s="115"/>
      <c r="F26" s="116"/>
      <c r="G26" s="116"/>
      <c r="H26" s="116"/>
      <c r="I26" s="719" t="s">
        <v>80</v>
      </c>
      <c r="J26" s="720"/>
      <c r="K26" s="211">
        <f>SUM(K20:K24)</f>
        <v>25.027397260273972</v>
      </c>
      <c r="L26" s="721" t="str">
        <f>IF(K26&gt;=5,"CUMPLE","NO CUMPLE")</f>
        <v>CUMPLE</v>
      </c>
      <c r="M26" s="722"/>
      <c r="N26" s="117"/>
    </row>
    <row r="27" spans="1:16" ht="13.5" thickBot="1">
      <c r="P27" s="13"/>
    </row>
    <row r="28" spans="1:16" ht="36.950000000000003" customHeight="1" thickBot="1">
      <c r="D28" s="753" t="s">
        <v>204</v>
      </c>
      <c r="E28" s="754"/>
      <c r="F28" s="146"/>
      <c r="G28" s="189"/>
      <c r="H28" s="189"/>
      <c r="I28" s="189"/>
      <c r="J28" s="190"/>
      <c r="K28" s="190"/>
      <c r="L28" s="189"/>
      <c r="M28" s="189"/>
      <c r="N28" s="1"/>
      <c r="P28" s="13"/>
    </row>
    <row r="29" spans="1:16" ht="36.950000000000003" customHeight="1">
      <c r="D29" s="738" t="s">
        <v>41</v>
      </c>
      <c r="E29" s="739"/>
      <c r="F29" s="739"/>
      <c r="G29" s="97" t="s">
        <v>278</v>
      </c>
      <c r="H29" s="98" t="s">
        <v>164</v>
      </c>
      <c r="I29" s="98" t="s">
        <v>547</v>
      </c>
      <c r="J29" s="225"/>
      <c r="K29" s="314"/>
      <c r="L29" s="314"/>
      <c r="M29" s="314"/>
      <c r="N29" s="314"/>
      <c r="P29" s="13"/>
    </row>
    <row r="30" spans="1:16" ht="36.950000000000003" customHeight="1" thickBot="1">
      <c r="D30" s="740" t="s">
        <v>354</v>
      </c>
      <c r="E30" s="741"/>
      <c r="F30" s="741"/>
      <c r="G30" s="647" t="s">
        <v>169</v>
      </c>
      <c r="H30" s="191">
        <v>32394</v>
      </c>
      <c r="I30" s="318" t="s">
        <v>16</v>
      </c>
      <c r="J30" s="319"/>
      <c r="K30" s="79"/>
      <c r="L30" s="316"/>
      <c r="M30" s="317"/>
      <c r="N30" s="315"/>
      <c r="P30" s="13"/>
    </row>
    <row r="31" spans="1:16" ht="9" customHeight="1">
      <c r="D31" s="113"/>
      <c r="E31" s="113"/>
      <c r="F31" s="113"/>
      <c r="G31" s="79"/>
      <c r="H31" s="114"/>
      <c r="I31" s="114"/>
      <c r="J31" s="79"/>
      <c r="K31" s="79"/>
      <c r="L31" s="113"/>
      <c r="M31" s="80"/>
      <c r="N31" s="118"/>
      <c r="P31" s="13"/>
    </row>
    <row r="32" spans="1:16" ht="9" customHeight="1">
      <c r="D32" s="1"/>
      <c r="E32" s="189"/>
      <c r="F32" s="189"/>
      <c r="G32" s="189"/>
      <c r="H32" s="189"/>
      <c r="I32" s="189"/>
      <c r="J32" s="189"/>
      <c r="K32" s="189"/>
      <c r="L32" s="189"/>
      <c r="M32" s="190"/>
      <c r="N32" s="190"/>
      <c r="P32" s="13"/>
    </row>
    <row r="33" spans="4:16" ht="28.5" customHeight="1" thickBot="1">
      <c r="D33" s="750" t="s">
        <v>281</v>
      </c>
      <c r="E33" s="751"/>
      <c r="F33" s="751"/>
      <c r="G33" s="751"/>
      <c r="H33" s="751"/>
      <c r="I33" s="751"/>
      <c r="J33" s="752"/>
      <c r="K33" s="420"/>
      <c r="L33" s="325"/>
      <c r="M33" s="194"/>
      <c r="N33" s="194"/>
      <c r="P33" s="13"/>
    </row>
    <row r="34" spans="4:16" ht="25.5" customHeight="1">
      <c r="D34" s="746" t="s">
        <v>26</v>
      </c>
      <c r="E34" s="745" t="s">
        <v>64</v>
      </c>
      <c r="F34" s="747" t="s">
        <v>65</v>
      </c>
      <c r="G34" s="748"/>
      <c r="H34" s="749"/>
      <c r="I34" s="745" t="s">
        <v>42</v>
      </c>
      <c r="J34" s="745"/>
      <c r="K34" s="725" t="s">
        <v>165</v>
      </c>
      <c r="L34" s="725" t="s">
        <v>17</v>
      </c>
      <c r="M34" s="725"/>
      <c r="N34" s="714" t="s">
        <v>166</v>
      </c>
      <c r="P34" s="13"/>
    </row>
    <row r="35" spans="4:16" ht="33.75" customHeight="1" thickBot="1">
      <c r="D35" s="724"/>
      <c r="E35" s="726"/>
      <c r="F35" s="730"/>
      <c r="G35" s="731"/>
      <c r="H35" s="732"/>
      <c r="I35" s="50" t="s">
        <v>44</v>
      </c>
      <c r="J35" s="50" t="s">
        <v>43</v>
      </c>
      <c r="K35" s="726"/>
      <c r="L35" s="50" t="s">
        <v>16</v>
      </c>
      <c r="M35" s="50" t="s">
        <v>25</v>
      </c>
      <c r="N35" s="715"/>
      <c r="P35" s="13"/>
    </row>
    <row r="36" spans="4:16">
      <c r="D36" s="192"/>
      <c r="E36" s="193"/>
      <c r="F36" s="193"/>
      <c r="G36" s="192"/>
      <c r="H36" s="192"/>
      <c r="I36" s="193"/>
      <c r="J36" s="194"/>
      <c r="K36" s="194"/>
      <c r="L36" s="193"/>
      <c r="M36" s="194"/>
      <c r="N36" s="194"/>
      <c r="P36" s="13"/>
    </row>
    <row r="37" spans="4:16" ht="13.5" thickBot="1">
      <c r="D37" s="192"/>
      <c r="E37" s="77"/>
      <c r="F37" s="77"/>
      <c r="G37" s="78"/>
      <c r="H37" s="78"/>
      <c r="I37" s="196"/>
      <c r="J37" s="194"/>
      <c r="K37" s="194"/>
      <c r="L37" s="193"/>
      <c r="M37" s="194"/>
      <c r="N37" s="194"/>
      <c r="P37" s="13"/>
    </row>
    <row r="38" spans="4:16" ht="36.950000000000003" customHeight="1">
      <c r="D38" s="53">
        <v>1</v>
      </c>
      <c r="E38" s="203" t="s">
        <v>355</v>
      </c>
      <c r="F38" s="716" t="s">
        <v>356</v>
      </c>
      <c r="G38" s="716"/>
      <c r="H38" s="716"/>
      <c r="I38" s="198">
        <v>37438</v>
      </c>
      <c r="J38" s="199">
        <v>41275</v>
      </c>
      <c r="K38" s="200">
        <f>((J38-I38)/(365))</f>
        <v>10.512328767123288</v>
      </c>
      <c r="L38" s="201" t="s">
        <v>45</v>
      </c>
      <c r="M38" s="150"/>
      <c r="N38" s="202" t="s">
        <v>16</v>
      </c>
      <c r="P38" s="13"/>
    </row>
    <row r="39" spans="4:16" ht="36.950000000000003" customHeight="1">
      <c r="D39" s="54">
        <v>2</v>
      </c>
      <c r="E39" s="203" t="s">
        <v>355</v>
      </c>
      <c r="F39" s="717" t="s">
        <v>514</v>
      </c>
      <c r="G39" s="717"/>
      <c r="H39" s="717"/>
      <c r="I39" s="204">
        <v>36800</v>
      </c>
      <c r="J39" s="205">
        <v>37408</v>
      </c>
      <c r="K39" s="206">
        <f>((J39-I39)/(365))</f>
        <v>1.6657534246575343</v>
      </c>
      <c r="L39" s="207" t="s">
        <v>45</v>
      </c>
      <c r="M39" s="151"/>
      <c r="N39" s="208" t="s">
        <v>16</v>
      </c>
      <c r="P39" s="13"/>
    </row>
    <row r="40" spans="4:16" ht="36.950000000000003" customHeight="1">
      <c r="D40" s="54">
        <v>3</v>
      </c>
      <c r="E40" s="203" t="s">
        <v>355</v>
      </c>
      <c r="F40" s="733" t="s">
        <v>357</v>
      </c>
      <c r="G40" s="734"/>
      <c r="H40" s="735"/>
      <c r="I40" s="204">
        <v>36526</v>
      </c>
      <c r="J40" s="205">
        <v>36770</v>
      </c>
      <c r="K40" s="206">
        <f t="shared" ref="K40:K41" si="0">((J40-I40)/(365))</f>
        <v>0.66849315068493154</v>
      </c>
      <c r="L40" s="207" t="s">
        <v>45</v>
      </c>
      <c r="M40" s="151"/>
      <c r="N40" s="208" t="s">
        <v>16</v>
      </c>
      <c r="P40" s="13"/>
    </row>
    <row r="41" spans="4:16" ht="36.950000000000003" customHeight="1">
      <c r="D41" s="54">
        <v>4</v>
      </c>
      <c r="E41" s="203" t="s">
        <v>355</v>
      </c>
      <c r="F41" s="733" t="s">
        <v>358</v>
      </c>
      <c r="G41" s="734"/>
      <c r="H41" s="735"/>
      <c r="I41" s="204">
        <v>36192</v>
      </c>
      <c r="J41" s="205">
        <v>36495</v>
      </c>
      <c r="K41" s="206">
        <f t="shared" si="0"/>
        <v>0.83013698630136989</v>
      </c>
      <c r="L41" s="207" t="s">
        <v>45</v>
      </c>
      <c r="M41" s="151"/>
      <c r="N41" s="208" t="s">
        <v>16</v>
      </c>
      <c r="P41" s="13"/>
    </row>
    <row r="42" spans="4:16" ht="36.950000000000003" customHeight="1">
      <c r="D42" s="54">
        <v>5</v>
      </c>
      <c r="E42" s="203" t="s">
        <v>359</v>
      </c>
      <c r="F42" s="733" t="s">
        <v>360</v>
      </c>
      <c r="G42" s="734"/>
      <c r="H42" s="735"/>
      <c r="I42" s="204">
        <v>34881</v>
      </c>
      <c r="J42" s="205">
        <v>36039</v>
      </c>
      <c r="K42" s="206">
        <v>0</v>
      </c>
      <c r="L42" s="207"/>
      <c r="M42" s="151" t="s">
        <v>516</v>
      </c>
      <c r="N42" s="208" t="s">
        <v>25</v>
      </c>
      <c r="P42" s="13"/>
    </row>
    <row r="43" spans="4:16" ht="36.950000000000003" customHeight="1">
      <c r="D43" s="54">
        <v>6</v>
      </c>
      <c r="E43" s="203" t="s">
        <v>361</v>
      </c>
      <c r="F43" s="733" t="s">
        <v>362</v>
      </c>
      <c r="G43" s="734"/>
      <c r="H43" s="735"/>
      <c r="I43" s="204">
        <v>34547</v>
      </c>
      <c r="J43" s="205">
        <v>34851</v>
      </c>
      <c r="K43" s="206">
        <v>0</v>
      </c>
      <c r="L43" s="207"/>
      <c r="M43" s="151" t="s">
        <v>516</v>
      </c>
      <c r="N43" s="208" t="s">
        <v>16</v>
      </c>
      <c r="P43" s="13"/>
    </row>
    <row r="44" spans="4:16" ht="36.950000000000003" customHeight="1">
      <c r="D44" s="54">
        <v>7</v>
      </c>
      <c r="E44" s="203" t="s">
        <v>363</v>
      </c>
      <c r="F44" s="717" t="s">
        <v>364</v>
      </c>
      <c r="G44" s="717"/>
      <c r="H44" s="717"/>
      <c r="I44" s="204">
        <v>32509</v>
      </c>
      <c r="J44" s="205">
        <v>34516</v>
      </c>
      <c r="K44" s="206">
        <v>0</v>
      </c>
      <c r="L44" s="207"/>
      <c r="M44" s="151" t="s">
        <v>515</v>
      </c>
      <c r="N44" s="208" t="s">
        <v>25</v>
      </c>
      <c r="P44" s="13"/>
    </row>
    <row r="45" spans="4:16" ht="13.5" thickBot="1">
      <c r="D45" s="55"/>
      <c r="E45" s="91"/>
      <c r="F45" s="718"/>
      <c r="G45" s="718"/>
      <c r="H45" s="718"/>
      <c r="I45" s="119"/>
      <c r="J45" s="120"/>
      <c r="K45" s="121"/>
      <c r="L45" s="122"/>
      <c r="M45" s="50"/>
      <c r="N45" s="92"/>
      <c r="P45" s="13"/>
    </row>
    <row r="46" spans="4:16" ht="13.5" thickBot="1">
      <c r="D46" s="74"/>
      <c r="E46" s="115"/>
      <c r="F46" s="320"/>
      <c r="G46" s="320"/>
      <c r="H46" s="320"/>
      <c r="I46" s="321"/>
      <c r="J46" s="322"/>
      <c r="K46" s="323"/>
      <c r="L46" s="324"/>
      <c r="M46" s="265"/>
      <c r="N46" s="212"/>
      <c r="P46" s="13"/>
    </row>
    <row r="47" spans="4:16" ht="36.950000000000003" customHeight="1" thickBot="1">
      <c r="D47" s="74"/>
      <c r="E47" s="115"/>
      <c r="F47" s="116"/>
      <c r="G47" s="116"/>
      <c r="H47" s="116"/>
      <c r="I47" s="719" t="s">
        <v>80</v>
      </c>
      <c r="J47" s="720"/>
      <c r="K47" s="211">
        <f>SUM(K38:K45)</f>
        <v>13.676712328767124</v>
      </c>
      <c r="L47" s="721" t="str">
        <f>IF(K47&gt;=3,"CUMPLE","NO CUMPLE")</f>
        <v>CUMPLE</v>
      </c>
      <c r="M47" s="722"/>
      <c r="N47" s="117"/>
      <c r="P47" s="13"/>
    </row>
    <row r="48" spans="4:16" ht="13.5" thickBot="1">
      <c r="P48" s="13"/>
    </row>
    <row r="49" spans="4:16" ht="36.950000000000003" customHeight="1" thickBot="1">
      <c r="D49" s="753" t="s">
        <v>136</v>
      </c>
      <c r="E49" s="754"/>
      <c r="F49" s="146"/>
      <c r="G49" s="189"/>
      <c r="H49" s="189"/>
      <c r="I49" s="189"/>
      <c r="J49" s="190"/>
      <c r="K49" s="190"/>
      <c r="L49" s="189"/>
      <c r="M49" s="189"/>
      <c r="N49" s="1"/>
      <c r="P49" s="13"/>
    </row>
    <row r="50" spans="4:16" ht="36.950000000000003" customHeight="1">
      <c r="D50" s="738" t="s">
        <v>41</v>
      </c>
      <c r="E50" s="739"/>
      <c r="F50" s="739"/>
      <c r="G50" s="97" t="s">
        <v>163</v>
      </c>
      <c r="H50" s="98" t="s">
        <v>164</v>
      </c>
      <c r="I50" s="98" t="s">
        <v>547</v>
      </c>
      <c r="J50" s="225"/>
      <c r="K50" s="314"/>
      <c r="L50" s="314"/>
      <c r="M50" s="314"/>
      <c r="N50" s="314"/>
      <c r="P50" s="13"/>
    </row>
    <row r="51" spans="4:16" ht="36.950000000000003" customHeight="1" thickBot="1">
      <c r="D51" s="740" t="s">
        <v>365</v>
      </c>
      <c r="E51" s="741"/>
      <c r="F51" s="741"/>
      <c r="G51" s="647" t="s">
        <v>366</v>
      </c>
      <c r="H51" s="191">
        <v>38702</v>
      </c>
      <c r="I51" s="318" t="s">
        <v>16</v>
      </c>
      <c r="J51" s="319"/>
      <c r="K51" s="79"/>
      <c r="L51" s="316"/>
      <c r="M51" s="317"/>
      <c r="N51" s="315"/>
      <c r="P51" s="13"/>
    </row>
    <row r="52" spans="4:16" ht="9.9499999999999993" customHeight="1">
      <c r="D52" s="113"/>
      <c r="E52" s="113"/>
      <c r="F52" s="113"/>
      <c r="G52" s="79"/>
      <c r="H52" s="114"/>
      <c r="I52" s="114"/>
      <c r="J52" s="79"/>
      <c r="K52" s="79"/>
      <c r="L52" s="113"/>
      <c r="M52" s="80"/>
      <c r="N52" s="118"/>
      <c r="P52" s="13"/>
    </row>
    <row r="53" spans="4:16" ht="9.9499999999999993" customHeight="1">
      <c r="D53" s="1"/>
      <c r="E53" s="189"/>
      <c r="F53" s="189"/>
      <c r="G53" s="189"/>
      <c r="H53" s="189"/>
      <c r="I53" s="189"/>
      <c r="J53" s="189"/>
      <c r="K53" s="189"/>
      <c r="L53" s="189"/>
      <c r="M53" s="190"/>
      <c r="N53" s="190"/>
      <c r="P53" s="13"/>
    </row>
    <row r="54" spans="4:16" ht="9.9499999999999993" customHeight="1" thickBot="1">
      <c r="D54" s="1"/>
      <c r="E54" s="189"/>
      <c r="F54" s="189"/>
      <c r="G54" s="189"/>
      <c r="H54" s="189"/>
      <c r="I54" s="189"/>
      <c r="J54" s="189"/>
      <c r="K54" s="189"/>
      <c r="L54" s="189"/>
      <c r="M54" s="190"/>
      <c r="N54" s="190"/>
      <c r="P54" s="13"/>
    </row>
    <row r="55" spans="4:16" ht="36.950000000000003" customHeight="1" thickBot="1">
      <c r="D55" s="755" t="s">
        <v>282</v>
      </c>
      <c r="E55" s="756"/>
      <c r="F55" s="756"/>
      <c r="G55" s="756"/>
      <c r="H55" s="756"/>
      <c r="I55" s="756"/>
      <c r="J55" s="756"/>
      <c r="K55" s="757"/>
      <c r="L55" s="325"/>
      <c r="M55" s="194"/>
      <c r="N55" s="194"/>
      <c r="P55" s="13"/>
    </row>
    <row r="56" spans="4:16" ht="36.950000000000003" customHeight="1">
      <c r="D56" s="723" t="s">
        <v>26</v>
      </c>
      <c r="E56" s="725" t="s">
        <v>64</v>
      </c>
      <c r="F56" s="727" t="s">
        <v>65</v>
      </c>
      <c r="G56" s="728"/>
      <c r="H56" s="729"/>
      <c r="I56" s="725" t="s">
        <v>42</v>
      </c>
      <c r="J56" s="725"/>
      <c r="K56" s="725" t="s">
        <v>165</v>
      </c>
      <c r="L56" s="725" t="s">
        <v>17</v>
      </c>
      <c r="M56" s="725"/>
      <c r="N56" s="714" t="s">
        <v>166</v>
      </c>
      <c r="P56" s="13"/>
    </row>
    <row r="57" spans="4:16" ht="36.950000000000003" customHeight="1" thickBot="1">
      <c r="D57" s="724"/>
      <c r="E57" s="726"/>
      <c r="F57" s="730"/>
      <c r="G57" s="731"/>
      <c r="H57" s="732"/>
      <c r="I57" s="50" t="s">
        <v>44</v>
      </c>
      <c r="J57" s="50" t="s">
        <v>43</v>
      </c>
      <c r="K57" s="726"/>
      <c r="L57" s="50" t="s">
        <v>16</v>
      </c>
      <c r="M57" s="50" t="s">
        <v>25</v>
      </c>
      <c r="N57" s="715"/>
      <c r="P57" s="13"/>
    </row>
    <row r="58" spans="4:16" ht="9.9499999999999993" customHeight="1">
      <c r="D58" s="192"/>
      <c r="E58" s="193"/>
      <c r="F58" s="193"/>
      <c r="G58" s="192"/>
      <c r="H58" s="192"/>
      <c r="I58" s="193"/>
      <c r="J58" s="194"/>
      <c r="K58" s="194"/>
      <c r="L58" s="193"/>
      <c r="M58" s="194"/>
      <c r="N58" s="194"/>
      <c r="P58" s="13"/>
    </row>
    <row r="59" spans="4:16" ht="9.9499999999999993" customHeight="1" thickBot="1">
      <c r="D59" s="192"/>
      <c r="E59" s="77"/>
      <c r="F59" s="77"/>
      <c r="G59" s="78"/>
      <c r="H59" s="78"/>
      <c r="I59" s="196"/>
      <c r="J59" s="194"/>
      <c r="K59" s="194"/>
      <c r="L59" s="193"/>
      <c r="M59" s="194"/>
      <c r="N59" s="194"/>
      <c r="P59" s="13"/>
    </row>
    <row r="60" spans="4:16" ht="36.950000000000003" customHeight="1">
      <c r="D60" s="53">
        <v>1</v>
      </c>
      <c r="E60" s="197" t="s">
        <v>367</v>
      </c>
      <c r="F60" s="716" t="s">
        <v>368</v>
      </c>
      <c r="G60" s="716"/>
      <c r="H60" s="716"/>
      <c r="I60" s="198">
        <v>40848</v>
      </c>
      <c r="J60" s="199">
        <v>41365</v>
      </c>
      <c r="K60" s="200">
        <f>((J60-I60)/(365))</f>
        <v>1.4164383561643836</v>
      </c>
      <c r="L60" s="201" t="s">
        <v>45</v>
      </c>
      <c r="M60" s="150"/>
      <c r="N60" s="202" t="s">
        <v>16</v>
      </c>
      <c r="P60" s="13"/>
    </row>
    <row r="61" spans="4:16" ht="36.950000000000003" customHeight="1">
      <c r="D61" s="455">
        <v>2</v>
      </c>
      <c r="E61" s="456" t="s">
        <v>369</v>
      </c>
      <c r="F61" s="733" t="s">
        <v>370</v>
      </c>
      <c r="G61" s="734"/>
      <c r="H61" s="735"/>
      <c r="I61" s="457">
        <v>40787</v>
      </c>
      <c r="J61" s="458">
        <v>40846</v>
      </c>
      <c r="K61" s="206">
        <f t="shared" ref="K61:K64" si="1">((J61-I61)/(365))</f>
        <v>0.16164383561643836</v>
      </c>
      <c r="L61" s="459" t="s">
        <v>45</v>
      </c>
      <c r="M61" s="460"/>
      <c r="N61" s="461" t="s">
        <v>16</v>
      </c>
      <c r="P61" s="13"/>
    </row>
    <row r="62" spans="4:16" ht="36.950000000000003" customHeight="1">
      <c r="D62" s="455">
        <v>3</v>
      </c>
      <c r="E62" s="456" t="s">
        <v>367</v>
      </c>
      <c r="F62" s="733" t="s">
        <v>370</v>
      </c>
      <c r="G62" s="734"/>
      <c r="H62" s="735"/>
      <c r="I62" s="457">
        <v>40179</v>
      </c>
      <c r="J62" s="458">
        <v>40544</v>
      </c>
      <c r="K62" s="206">
        <f t="shared" si="1"/>
        <v>1</v>
      </c>
      <c r="L62" s="459" t="s">
        <v>45</v>
      </c>
      <c r="M62" s="460"/>
      <c r="N62" s="461" t="s">
        <v>16</v>
      </c>
      <c r="P62" s="13"/>
    </row>
    <row r="63" spans="4:16" ht="36.950000000000003" customHeight="1">
      <c r="D63" s="455">
        <v>4</v>
      </c>
      <c r="E63" s="456" t="s">
        <v>367</v>
      </c>
      <c r="F63" s="733" t="s">
        <v>371</v>
      </c>
      <c r="G63" s="734"/>
      <c r="H63" s="735"/>
      <c r="I63" s="457">
        <v>39479</v>
      </c>
      <c r="J63" s="458">
        <v>40178</v>
      </c>
      <c r="K63" s="206">
        <f t="shared" si="1"/>
        <v>1.9150684931506849</v>
      </c>
      <c r="L63" s="459" t="s">
        <v>45</v>
      </c>
      <c r="M63" s="460"/>
      <c r="N63" s="461" t="s">
        <v>16</v>
      </c>
      <c r="P63" s="13"/>
    </row>
    <row r="64" spans="4:16" ht="36.950000000000003" customHeight="1">
      <c r="D64" s="455">
        <v>5</v>
      </c>
      <c r="E64" s="456" t="s">
        <v>367</v>
      </c>
      <c r="F64" s="733" t="s">
        <v>372</v>
      </c>
      <c r="G64" s="734"/>
      <c r="H64" s="735"/>
      <c r="I64" s="457">
        <v>39114</v>
      </c>
      <c r="J64" s="458">
        <v>39448</v>
      </c>
      <c r="K64" s="206">
        <f t="shared" si="1"/>
        <v>0.91506849315068495</v>
      </c>
      <c r="L64" s="459" t="s">
        <v>45</v>
      </c>
      <c r="M64" s="460"/>
      <c r="N64" s="461" t="s">
        <v>16</v>
      </c>
      <c r="P64" s="13"/>
    </row>
    <row r="65" spans="4:16" ht="36.950000000000003" customHeight="1">
      <c r="D65" s="455">
        <v>6</v>
      </c>
      <c r="E65" s="456" t="s">
        <v>373</v>
      </c>
      <c r="F65" s="733" t="s">
        <v>374</v>
      </c>
      <c r="G65" s="734"/>
      <c r="H65" s="735"/>
      <c r="I65" s="457">
        <v>38718</v>
      </c>
      <c r="J65" s="458">
        <v>39083</v>
      </c>
      <c r="K65" s="582">
        <v>0</v>
      </c>
      <c r="L65" s="459"/>
      <c r="M65" s="460" t="s">
        <v>516</v>
      </c>
      <c r="N65" s="461" t="s">
        <v>16</v>
      </c>
      <c r="P65" s="13"/>
    </row>
    <row r="66" spans="4:16" ht="36.950000000000003" customHeight="1">
      <c r="D66" s="54">
        <v>7</v>
      </c>
      <c r="E66" s="203" t="s">
        <v>375</v>
      </c>
      <c r="F66" s="717" t="s">
        <v>376</v>
      </c>
      <c r="G66" s="717"/>
      <c r="H66" s="717"/>
      <c r="I66" s="204">
        <v>37653</v>
      </c>
      <c r="J66" s="205">
        <v>38717</v>
      </c>
      <c r="K66" s="206">
        <v>0</v>
      </c>
      <c r="L66" s="207"/>
      <c r="M66" s="151" t="s">
        <v>517</v>
      </c>
      <c r="N66" s="208" t="s">
        <v>25</v>
      </c>
      <c r="P66" s="13"/>
    </row>
    <row r="67" spans="4:16" ht="36.950000000000003" customHeight="1">
      <c r="D67" s="54">
        <v>8</v>
      </c>
      <c r="E67" s="203" t="s">
        <v>377</v>
      </c>
      <c r="F67" s="717" t="s">
        <v>378</v>
      </c>
      <c r="G67" s="717"/>
      <c r="H67" s="717"/>
      <c r="I67" s="204">
        <v>37622</v>
      </c>
      <c r="J67" s="205">
        <v>38353</v>
      </c>
      <c r="K67" s="206">
        <v>0</v>
      </c>
      <c r="L67" s="207"/>
      <c r="M67" s="151" t="s">
        <v>517</v>
      </c>
      <c r="N67" s="208" t="s">
        <v>25</v>
      </c>
      <c r="P67" s="13"/>
    </row>
    <row r="68" spans="4:16" ht="10.5" customHeight="1" thickBot="1">
      <c r="D68" s="55"/>
      <c r="E68" s="91"/>
      <c r="F68" s="718"/>
      <c r="G68" s="718"/>
      <c r="H68" s="718"/>
      <c r="I68" s="119"/>
      <c r="J68" s="120"/>
      <c r="K68" s="121"/>
      <c r="L68" s="122"/>
      <c r="M68" s="50"/>
      <c r="N68" s="92"/>
      <c r="P68" s="13"/>
    </row>
    <row r="69" spans="4:16" ht="8.25" customHeight="1" thickBot="1">
      <c r="D69" s="74"/>
      <c r="E69" s="115"/>
      <c r="F69" s="320"/>
      <c r="G69" s="320"/>
      <c r="H69" s="320"/>
      <c r="I69" s="321"/>
      <c r="J69" s="322"/>
      <c r="K69" s="323"/>
      <c r="L69" s="324"/>
      <c r="M69" s="265"/>
      <c r="N69" s="212"/>
      <c r="P69" s="13"/>
    </row>
    <row r="70" spans="4:16" ht="36.950000000000003" customHeight="1" thickBot="1">
      <c r="D70" s="74"/>
      <c r="E70" s="115"/>
      <c r="F70" s="116"/>
      <c r="G70" s="116"/>
      <c r="H70" s="116"/>
      <c r="I70" s="719" t="s">
        <v>80</v>
      </c>
      <c r="J70" s="720"/>
      <c r="K70" s="211">
        <f>SUM(K60:K68)</f>
        <v>5.4082191780821915</v>
      </c>
      <c r="L70" s="721" t="str">
        <f>IF(K70&gt;=3,"CUMPLE","NO CUMPLE")</f>
        <v>CUMPLE</v>
      </c>
      <c r="M70" s="722"/>
      <c r="N70" s="117"/>
      <c r="P70" s="13"/>
    </row>
    <row r="71" spans="4:16" ht="14.25" customHeight="1" thickBot="1">
      <c r="P71" s="13"/>
    </row>
    <row r="72" spans="4:16" ht="36.950000000000003" customHeight="1" thickBot="1">
      <c r="D72" s="753" t="s">
        <v>168</v>
      </c>
      <c r="E72" s="754"/>
      <c r="F72" s="146"/>
      <c r="G72" s="189"/>
      <c r="H72" s="189"/>
      <c r="I72" s="189"/>
      <c r="J72" s="190"/>
      <c r="K72" s="190"/>
      <c r="L72" s="189"/>
      <c r="M72" s="189"/>
      <c r="N72" s="1"/>
      <c r="P72" s="13"/>
    </row>
    <row r="73" spans="4:16" ht="36.950000000000003" customHeight="1">
      <c r="D73" s="738" t="s">
        <v>41</v>
      </c>
      <c r="E73" s="739"/>
      <c r="F73" s="739"/>
      <c r="G73" s="97" t="s">
        <v>163</v>
      </c>
      <c r="H73" s="98" t="s">
        <v>164</v>
      </c>
      <c r="I73" s="98" t="s">
        <v>547</v>
      </c>
      <c r="J73" s="225"/>
      <c r="K73" s="314"/>
      <c r="L73" s="314"/>
      <c r="M73" s="314"/>
      <c r="N73" s="314"/>
      <c r="P73" s="13"/>
    </row>
    <row r="74" spans="4:16" ht="36.950000000000003" customHeight="1" thickBot="1">
      <c r="D74" s="740" t="s">
        <v>379</v>
      </c>
      <c r="E74" s="741"/>
      <c r="F74" s="741"/>
      <c r="G74" s="647" t="s">
        <v>93</v>
      </c>
      <c r="H74" s="191">
        <v>38044</v>
      </c>
      <c r="I74" s="318" t="s">
        <v>16</v>
      </c>
      <c r="J74" s="319"/>
      <c r="K74" s="79"/>
      <c r="L74" s="316"/>
      <c r="M74" s="317"/>
      <c r="N74" s="315"/>
      <c r="P74" s="13"/>
    </row>
    <row r="75" spans="4:16" ht="9.9499999999999993" customHeight="1">
      <c r="D75" s="113"/>
      <c r="E75" s="113"/>
      <c r="F75" s="113"/>
      <c r="G75" s="79"/>
      <c r="H75" s="114"/>
      <c r="I75" s="114"/>
      <c r="J75" s="79"/>
      <c r="K75" s="79"/>
      <c r="L75" s="113"/>
      <c r="M75" s="80"/>
      <c r="N75" s="118"/>
      <c r="P75" s="13"/>
    </row>
    <row r="76" spans="4:16" ht="9.9499999999999993" customHeight="1">
      <c r="D76" s="1"/>
      <c r="E76" s="189"/>
      <c r="F76" s="189"/>
      <c r="G76" s="189"/>
      <c r="H76" s="189"/>
      <c r="I76" s="189"/>
      <c r="J76" s="189"/>
      <c r="K76" s="189"/>
      <c r="L76" s="189"/>
      <c r="M76" s="190"/>
      <c r="N76" s="190"/>
      <c r="P76" s="13"/>
    </row>
    <row r="77" spans="4:16" ht="36.950000000000003" customHeight="1" thickBot="1">
      <c r="D77" s="750" t="s">
        <v>283</v>
      </c>
      <c r="E77" s="751"/>
      <c r="F77" s="751"/>
      <c r="G77" s="751"/>
      <c r="H77" s="751"/>
      <c r="I77" s="751"/>
      <c r="J77" s="751"/>
      <c r="K77" s="751"/>
      <c r="L77" s="751"/>
      <c r="M77" s="752"/>
      <c r="N77" s="194"/>
      <c r="P77" s="13"/>
    </row>
    <row r="78" spans="4:16" ht="36.950000000000003" customHeight="1">
      <c r="D78" s="746" t="s">
        <v>26</v>
      </c>
      <c r="E78" s="745" t="s">
        <v>64</v>
      </c>
      <c r="F78" s="747" t="s">
        <v>65</v>
      </c>
      <c r="G78" s="748"/>
      <c r="H78" s="749"/>
      <c r="I78" s="745" t="s">
        <v>42</v>
      </c>
      <c r="J78" s="745"/>
      <c r="K78" s="745" t="s">
        <v>165</v>
      </c>
      <c r="L78" s="745" t="s">
        <v>17</v>
      </c>
      <c r="M78" s="745"/>
      <c r="N78" s="714" t="s">
        <v>166</v>
      </c>
      <c r="P78" s="13"/>
    </row>
    <row r="79" spans="4:16" ht="36.950000000000003" customHeight="1" thickBot="1">
      <c r="D79" s="724"/>
      <c r="E79" s="726"/>
      <c r="F79" s="730"/>
      <c r="G79" s="731"/>
      <c r="H79" s="732"/>
      <c r="I79" s="50" t="s">
        <v>44</v>
      </c>
      <c r="J79" s="50" t="s">
        <v>43</v>
      </c>
      <c r="K79" s="726"/>
      <c r="L79" s="50" t="s">
        <v>16</v>
      </c>
      <c r="M79" s="50" t="s">
        <v>25</v>
      </c>
      <c r="N79" s="715"/>
      <c r="P79" s="13"/>
    </row>
    <row r="80" spans="4:16" ht="9.9499999999999993" customHeight="1">
      <c r="D80" s="192"/>
      <c r="E80" s="193"/>
      <c r="F80" s="193"/>
      <c r="G80" s="192"/>
      <c r="H80" s="192"/>
      <c r="I80" s="193"/>
      <c r="J80" s="194"/>
      <c r="K80" s="194"/>
      <c r="L80" s="193"/>
      <c r="M80" s="194"/>
      <c r="N80" s="194"/>
      <c r="P80" s="13"/>
    </row>
    <row r="81" spans="4:16" ht="9.9499999999999993" customHeight="1" thickBot="1">
      <c r="D81" s="192"/>
      <c r="E81" s="77"/>
      <c r="F81" s="77"/>
      <c r="G81" s="78"/>
      <c r="H81" s="78"/>
      <c r="I81" s="196"/>
      <c r="J81" s="194"/>
      <c r="K81" s="194"/>
      <c r="L81" s="193"/>
      <c r="M81" s="194"/>
      <c r="N81" s="194"/>
      <c r="P81" s="13"/>
    </row>
    <row r="82" spans="4:16" ht="36.950000000000003" customHeight="1">
      <c r="D82" s="53">
        <v>1</v>
      </c>
      <c r="E82" s="197" t="s">
        <v>380</v>
      </c>
      <c r="F82" s="716" t="s">
        <v>518</v>
      </c>
      <c r="G82" s="716"/>
      <c r="H82" s="716"/>
      <c r="I82" s="198">
        <v>38749</v>
      </c>
      <c r="J82" s="199">
        <v>41365</v>
      </c>
      <c r="K82" s="200">
        <f>((J82-I82)/(365))</f>
        <v>7.1671232876712327</v>
      </c>
      <c r="L82" s="201" t="s">
        <v>45</v>
      </c>
      <c r="M82" s="150"/>
      <c r="N82" s="202" t="s">
        <v>16</v>
      </c>
      <c r="P82" s="13"/>
    </row>
    <row r="83" spans="4:16" ht="36.950000000000003" customHeight="1">
      <c r="D83" s="54">
        <v>2</v>
      </c>
      <c r="E83" s="203" t="s">
        <v>380</v>
      </c>
      <c r="F83" s="717" t="s">
        <v>381</v>
      </c>
      <c r="G83" s="717"/>
      <c r="H83" s="717"/>
      <c r="I83" s="204">
        <v>36557</v>
      </c>
      <c r="J83" s="205">
        <v>38718</v>
      </c>
      <c r="K83" s="206">
        <f>((J83-I83)/(365))</f>
        <v>5.9205479452054792</v>
      </c>
      <c r="L83" s="207" t="s">
        <v>45</v>
      </c>
      <c r="M83" s="151"/>
      <c r="N83" s="208" t="s">
        <v>16</v>
      </c>
      <c r="P83" s="13"/>
    </row>
    <row r="84" spans="4:16" ht="36.950000000000003" customHeight="1">
      <c r="D84" s="54">
        <v>3</v>
      </c>
      <c r="E84" s="203" t="s">
        <v>382</v>
      </c>
      <c r="F84" s="733" t="s">
        <v>383</v>
      </c>
      <c r="G84" s="734"/>
      <c r="H84" s="735"/>
      <c r="I84" s="204">
        <v>35096</v>
      </c>
      <c r="J84" s="205">
        <v>36526</v>
      </c>
      <c r="K84" s="206">
        <v>0</v>
      </c>
      <c r="L84" s="207"/>
      <c r="M84" s="151" t="s">
        <v>517</v>
      </c>
      <c r="N84" s="208" t="s">
        <v>16</v>
      </c>
      <c r="P84" s="13"/>
    </row>
    <row r="85" spans="4:16" ht="36.950000000000003" customHeight="1">
      <c r="D85" s="54">
        <v>4</v>
      </c>
      <c r="E85" s="203" t="s">
        <v>382</v>
      </c>
      <c r="F85" s="733" t="s">
        <v>384</v>
      </c>
      <c r="G85" s="734"/>
      <c r="H85" s="735"/>
      <c r="I85" s="204">
        <v>34731</v>
      </c>
      <c r="J85" s="205">
        <v>35065</v>
      </c>
      <c r="K85" s="206">
        <v>0</v>
      </c>
      <c r="L85" s="207"/>
      <c r="M85" s="151" t="s">
        <v>513</v>
      </c>
      <c r="N85" s="208" t="s">
        <v>25</v>
      </c>
      <c r="P85" s="13"/>
    </row>
    <row r="86" spans="4:16" ht="36.950000000000003" customHeight="1">
      <c r="D86" s="54">
        <v>5</v>
      </c>
      <c r="E86" s="203" t="s">
        <v>385</v>
      </c>
      <c r="F86" s="717" t="s">
        <v>386</v>
      </c>
      <c r="G86" s="717"/>
      <c r="H86" s="717"/>
      <c r="I86" s="204">
        <v>34335</v>
      </c>
      <c r="J86" s="205">
        <v>34700</v>
      </c>
      <c r="K86" s="206">
        <v>0</v>
      </c>
      <c r="L86" s="207"/>
      <c r="M86" s="151" t="s">
        <v>513</v>
      </c>
      <c r="N86" s="208" t="s">
        <v>25</v>
      </c>
      <c r="P86" s="13"/>
    </row>
    <row r="87" spans="4:16" ht="12.75" customHeight="1" thickBot="1">
      <c r="D87" s="55"/>
      <c r="E87" s="91"/>
      <c r="F87" s="718"/>
      <c r="G87" s="718"/>
      <c r="H87" s="718"/>
      <c r="I87" s="119"/>
      <c r="J87" s="120"/>
      <c r="K87" s="121"/>
      <c r="L87" s="122"/>
      <c r="M87" s="50"/>
      <c r="N87" s="92"/>
      <c r="P87" s="13"/>
    </row>
    <row r="88" spans="4:16" ht="14.25" customHeight="1" thickBot="1">
      <c r="D88" s="74"/>
      <c r="E88" s="115"/>
      <c r="F88" s="320"/>
      <c r="G88" s="320"/>
      <c r="H88" s="320"/>
      <c r="I88" s="321"/>
      <c r="J88" s="322"/>
      <c r="K88" s="323"/>
      <c r="L88" s="324"/>
      <c r="M88" s="265"/>
      <c r="N88" s="212"/>
      <c r="P88" s="13"/>
    </row>
    <row r="89" spans="4:16" ht="36.950000000000003" customHeight="1" thickBot="1">
      <c r="D89" s="74"/>
      <c r="E89" s="115"/>
      <c r="F89" s="116"/>
      <c r="G89" s="116"/>
      <c r="H89" s="116"/>
      <c r="I89" s="719" t="s">
        <v>80</v>
      </c>
      <c r="J89" s="720"/>
      <c r="K89" s="211">
        <f>SUM(K82:K84)</f>
        <v>13.087671232876712</v>
      </c>
      <c r="L89" s="721" t="str">
        <f>IF(K89&gt;=3,"CUMPLE","NO CUMPLE")</f>
        <v>CUMPLE</v>
      </c>
      <c r="M89" s="722"/>
      <c r="N89" s="117"/>
      <c r="P89" s="13"/>
    </row>
    <row r="90" spans="4:16" ht="12" customHeight="1" thickBot="1">
      <c r="P90" s="13"/>
    </row>
    <row r="91" spans="4:16" ht="36.950000000000003" customHeight="1" thickBot="1">
      <c r="D91" s="736" t="s">
        <v>205</v>
      </c>
      <c r="E91" s="737"/>
      <c r="F91" s="146"/>
      <c r="G91" s="189"/>
      <c r="H91" s="189"/>
      <c r="I91" s="189"/>
      <c r="J91" s="190"/>
      <c r="K91" s="190"/>
      <c r="L91" s="189"/>
      <c r="M91" s="189"/>
      <c r="N91" s="1"/>
      <c r="P91" s="13"/>
    </row>
    <row r="92" spans="4:16" ht="36.950000000000003" customHeight="1">
      <c r="D92" s="738" t="s">
        <v>41</v>
      </c>
      <c r="E92" s="739"/>
      <c r="F92" s="739"/>
      <c r="G92" s="97" t="s">
        <v>163</v>
      </c>
      <c r="H92" s="98" t="s">
        <v>164</v>
      </c>
      <c r="I92" s="98" t="s">
        <v>547</v>
      </c>
      <c r="J92" s="225"/>
      <c r="K92" s="314"/>
      <c r="L92" s="314"/>
      <c r="M92" s="314"/>
      <c r="N92" s="314"/>
      <c r="P92" s="13"/>
    </row>
    <row r="93" spans="4:16" ht="36.950000000000003" customHeight="1" thickBot="1">
      <c r="D93" s="740" t="s">
        <v>387</v>
      </c>
      <c r="E93" s="741"/>
      <c r="F93" s="741"/>
      <c r="G93" s="647" t="s">
        <v>169</v>
      </c>
      <c r="H93" s="191">
        <v>36755</v>
      </c>
      <c r="I93" s="318" t="s">
        <v>16</v>
      </c>
      <c r="J93" s="319"/>
      <c r="K93" s="79"/>
      <c r="L93" s="316"/>
      <c r="M93" s="317"/>
      <c r="N93" s="315"/>
      <c r="P93" s="13"/>
    </row>
    <row r="94" spans="4:16" ht="9.9499999999999993" customHeight="1">
      <c r="D94" s="113"/>
      <c r="E94" s="113"/>
      <c r="F94" s="113"/>
      <c r="G94" s="79"/>
      <c r="H94" s="114"/>
      <c r="I94" s="114"/>
      <c r="J94" s="79"/>
      <c r="K94" s="79"/>
      <c r="L94" s="113"/>
      <c r="M94" s="80"/>
      <c r="N94" s="118"/>
      <c r="P94" s="13"/>
    </row>
    <row r="95" spans="4:16" ht="9.9499999999999993" customHeight="1">
      <c r="D95" s="1"/>
      <c r="E95" s="189"/>
      <c r="F95" s="189"/>
      <c r="G95" s="189"/>
      <c r="H95" s="189"/>
      <c r="I95" s="189"/>
      <c r="J95" s="189"/>
      <c r="K95" s="189"/>
      <c r="L95" s="189"/>
      <c r="M95" s="190"/>
      <c r="N95" s="190"/>
      <c r="P95" s="13"/>
    </row>
    <row r="96" spans="4:16" ht="36.950000000000003" customHeight="1" thickBot="1">
      <c r="D96" s="750" t="s">
        <v>284</v>
      </c>
      <c r="E96" s="751"/>
      <c r="F96" s="751"/>
      <c r="G96" s="751"/>
      <c r="H96" s="751"/>
      <c r="I96" s="751"/>
      <c r="J96" s="751"/>
      <c r="K96" s="751"/>
      <c r="L96" s="752"/>
      <c r="M96" s="420"/>
      <c r="N96" s="194"/>
      <c r="P96" s="13"/>
    </row>
    <row r="97" spans="4:16" ht="36.950000000000003" customHeight="1">
      <c r="D97" s="746" t="s">
        <v>26</v>
      </c>
      <c r="E97" s="745" t="s">
        <v>64</v>
      </c>
      <c r="F97" s="747" t="s">
        <v>65</v>
      </c>
      <c r="G97" s="748"/>
      <c r="H97" s="749"/>
      <c r="I97" s="745" t="s">
        <v>42</v>
      </c>
      <c r="J97" s="745"/>
      <c r="K97" s="745" t="s">
        <v>167</v>
      </c>
      <c r="L97" s="745" t="s">
        <v>17</v>
      </c>
      <c r="M97" s="725"/>
      <c r="N97" s="714" t="s">
        <v>166</v>
      </c>
      <c r="P97" s="13"/>
    </row>
    <row r="98" spans="4:16" ht="36.950000000000003" customHeight="1" thickBot="1">
      <c r="D98" s="724"/>
      <c r="E98" s="726"/>
      <c r="F98" s="730"/>
      <c r="G98" s="731"/>
      <c r="H98" s="732"/>
      <c r="I98" s="50" t="s">
        <v>44</v>
      </c>
      <c r="J98" s="50" t="s">
        <v>43</v>
      </c>
      <c r="K98" s="726"/>
      <c r="L98" s="50" t="s">
        <v>16</v>
      </c>
      <c r="M98" s="50" t="s">
        <v>25</v>
      </c>
      <c r="N98" s="715"/>
      <c r="P98" s="13"/>
    </row>
    <row r="99" spans="4:16" ht="9.9499999999999993" customHeight="1">
      <c r="D99" s="192"/>
      <c r="E99" s="193"/>
      <c r="F99" s="193"/>
      <c r="G99" s="192"/>
      <c r="H99" s="192"/>
      <c r="I99" s="193"/>
      <c r="J99" s="194"/>
      <c r="K99" s="194"/>
      <c r="L99" s="193"/>
      <c r="M99" s="194"/>
      <c r="N99" s="194"/>
      <c r="P99" s="13"/>
    </row>
    <row r="100" spans="4:16" ht="9.9499999999999993" customHeight="1" thickBot="1">
      <c r="D100" s="192"/>
      <c r="E100" s="77"/>
      <c r="F100" s="77"/>
      <c r="G100" s="78"/>
      <c r="H100" s="78"/>
      <c r="I100" s="196"/>
      <c r="J100" s="194"/>
      <c r="K100" s="194"/>
      <c r="L100" s="193"/>
      <c r="M100" s="194"/>
      <c r="N100" s="194"/>
      <c r="P100" s="13"/>
    </row>
    <row r="101" spans="4:16" ht="36.950000000000003" customHeight="1">
      <c r="D101" s="53">
        <v>1</v>
      </c>
      <c r="E101" s="197" t="s">
        <v>388</v>
      </c>
      <c r="F101" s="716" t="s">
        <v>389</v>
      </c>
      <c r="G101" s="716"/>
      <c r="H101" s="716"/>
      <c r="I101" s="198">
        <v>40422</v>
      </c>
      <c r="J101" s="199">
        <v>41154</v>
      </c>
      <c r="K101" s="200">
        <f>((J101-I101)/(365))</f>
        <v>2.0054794520547947</v>
      </c>
      <c r="L101" s="201" t="s">
        <v>45</v>
      </c>
      <c r="M101" s="150"/>
      <c r="N101" s="202" t="s">
        <v>16</v>
      </c>
      <c r="P101" s="13"/>
    </row>
    <row r="102" spans="4:16" ht="36.950000000000003" customHeight="1">
      <c r="D102" s="455">
        <v>2</v>
      </c>
      <c r="E102" s="456" t="s">
        <v>390</v>
      </c>
      <c r="F102" s="733" t="s">
        <v>362</v>
      </c>
      <c r="G102" s="734"/>
      <c r="H102" s="735"/>
      <c r="I102" s="457">
        <v>39846</v>
      </c>
      <c r="J102" s="458">
        <v>40204</v>
      </c>
      <c r="K102" s="206">
        <f t="shared" ref="K102:K103" si="2">((J102-I102)/(365))</f>
        <v>0.98082191780821915</v>
      </c>
      <c r="L102" s="459" t="s">
        <v>45</v>
      </c>
      <c r="M102" s="460"/>
      <c r="N102" s="461" t="s">
        <v>16</v>
      </c>
      <c r="P102" s="13"/>
    </row>
    <row r="103" spans="4:16" ht="36.950000000000003" customHeight="1">
      <c r="D103" s="455">
        <v>3</v>
      </c>
      <c r="E103" s="456" t="s">
        <v>391</v>
      </c>
      <c r="F103" s="733" t="s">
        <v>389</v>
      </c>
      <c r="G103" s="734"/>
      <c r="H103" s="735"/>
      <c r="I103" s="457">
        <v>39084</v>
      </c>
      <c r="J103" s="458">
        <v>39813</v>
      </c>
      <c r="K103" s="206">
        <f t="shared" si="2"/>
        <v>1.9972602739726026</v>
      </c>
      <c r="L103" s="459" t="s">
        <v>45</v>
      </c>
      <c r="M103" s="460"/>
      <c r="N103" s="461" t="s">
        <v>16</v>
      </c>
      <c r="P103" s="13"/>
    </row>
    <row r="104" spans="4:16" ht="36.950000000000003" customHeight="1">
      <c r="D104" s="455">
        <v>4</v>
      </c>
      <c r="E104" s="456" t="s">
        <v>392</v>
      </c>
      <c r="F104" s="733" t="s">
        <v>393</v>
      </c>
      <c r="G104" s="734"/>
      <c r="H104" s="735"/>
      <c r="I104" s="457">
        <v>38775</v>
      </c>
      <c r="J104" s="458">
        <v>39443</v>
      </c>
      <c r="K104" s="206">
        <v>0</v>
      </c>
      <c r="L104" s="459" t="s">
        <v>45</v>
      </c>
      <c r="M104" s="460" t="s">
        <v>517</v>
      </c>
      <c r="N104" s="461" t="s">
        <v>16</v>
      </c>
      <c r="P104" s="13"/>
    </row>
    <row r="105" spans="4:16" ht="36.950000000000003" customHeight="1">
      <c r="D105" s="54">
        <v>5</v>
      </c>
      <c r="E105" s="203" t="s">
        <v>394</v>
      </c>
      <c r="F105" s="717" t="s">
        <v>395</v>
      </c>
      <c r="G105" s="717"/>
      <c r="H105" s="717"/>
      <c r="I105" s="204">
        <v>38216</v>
      </c>
      <c r="J105" s="205">
        <v>38407</v>
      </c>
      <c r="K105" s="206">
        <f>((J105-I105)/(365))</f>
        <v>0.52328767123287667</v>
      </c>
      <c r="L105" s="207" t="s">
        <v>45</v>
      </c>
      <c r="M105" s="151"/>
      <c r="N105" s="208" t="s">
        <v>16</v>
      </c>
      <c r="P105" s="13"/>
    </row>
    <row r="106" spans="4:16" ht="36.950000000000003" customHeight="1">
      <c r="D106" s="54">
        <v>6</v>
      </c>
      <c r="E106" s="203" t="s">
        <v>396</v>
      </c>
      <c r="F106" s="717" t="s">
        <v>397</v>
      </c>
      <c r="G106" s="717"/>
      <c r="H106" s="717"/>
      <c r="I106" s="204">
        <v>37053</v>
      </c>
      <c r="J106" s="205">
        <v>38214</v>
      </c>
      <c r="K106" s="206">
        <v>0</v>
      </c>
      <c r="L106" s="207"/>
      <c r="M106" s="151" t="s">
        <v>517</v>
      </c>
      <c r="N106" s="208" t="s">
        <v>25</v>
      </c>
      <c r="P106" s="13"/>
    </row>
    <row r="107" spans="4:16" ht="12.75" customHeight="1" thickBot="1">
      <c r="D107" s="55"/>
      <c r="E107" s="91"/>
      <c r="F107" s="718"/>
      <c r="G107" s="718"/>
      <c r="H107" s="718"/>
      <c r="I107" s="119"/>
      <c r="J107" s="120"/>
      <c r="K107" s="121"/>
      <c r="L107" s="122"/>
      <c r="M107" s="50"/>
      <c r="N107" s="92"/>
      <c r="P107" s="13"/>
    </row>
    <row r="108" spans="4:16" ht="10.5" customHeight="1" thickBot="1">
      <c r="D108" s="74"/>
      <c r="E108" s="115"/>
      <c r="F108" s="320"/>
      <c r="G108" s="320"/>
      <c r="H108" s="320"/>
      <c r="I108" s="321"/>
      <c r="J108" s="322"/>
      <c r="K108" s="323"/>
      <c r="L108" s="324"/>
      <c r="M108" s="265"/>
      <c r="N108" s="212"/>
      <c r="P108" s="13"/>
    </row>
    <row r="109" spans="4:16" ht="36.950000000000003" customHeight="1" thickBot="1">
      <c r="D109" s="74"/>
      <c r="E109" s="115"/>
      <c r="F109" s="116"/>
      <c r="G109" s="116"/>
      <c r="H109" s="116"/>
      <c r="I109" s="719" t="s">
        <v>80</v>
      </c>
      <c r="J109" s="720"/>
      <c r="K109" s="211">
        <f>SUM(K101:K107)</f>
        <v>5.506849315068493</v>
      </c>
      <c r="L109" s="721" t="str">
        <f>IF(K109&gt;=3,"CUMPLE","NO CUMPLE")</f>
        <v>CUMPLE</v>
      </c>
      <c r="M109" s="722"/>
      <c r="N109" s="117"/>
      <c r="P109" s="13"/>
    </row>
    <row r="110" spans="4:16" ht="10.5" customHeight="1" thickBot="1">
      <c r="P110" s="13"/>
    </row>
    <row r="111" spans="4:16" ht="36.950000000000003" customHeight="1" thickBot="1">
      <c r="D111" s="736" t="s">
        <v>285</v>
      </c>
      <c r="E111" s="737"/>
      <c r="F111" s="146"/>
      <c r="G111" s="189"/>
      <c r="H111" s="189"/>
      <c r="I111" s="189"/>
      <c r="J111" s="190"/>
      <c r="K111" s="190"/>
      <c r="L111" s="189"/>
      <c r="M111" s="189"/>
      <c r="N111" s="1"/>
      <c r="P111" s="13"/>
    </row>
    <row r="112" spans="4:16" ht="36.950000000000003" customHeight="1">
      <c r="D112" s="738" t="s">
        <v>41</v>
      </c>
      <c r="E112" s="739"/>
      <c r="F112" s="739"/>
      <c r="G112" s="97" t="s">
        <v>163</v>
      </c>
      <c r="H112" s="98" t="s">
        <v>164</v>
      </c>
      <c r="I112" s="98" t="s">
        <v>547</v>
      </c>
      <c r="J112" s="225"/>
      <c r="K112" s="314"/>
      <c r="L112" s="314"/>
      <c r="M112" s="314"/>
      <c r="N112" s="314"/>
      <c r="P112" s="13"/>
    </row>
    <row r="113" spans="4:16" ht="36.950000000000003" customHeight="1" thickBot="1">
      <c r="D113" s="740" t="s">
        <v>398</v>
      </c>
      <c r="E113" s="741"/>
      <c r="F113" s="741"/>
      <c r="G113" s="607" t="s">
        <v>399</v>
      </c>
      <c r="H113" s="191">
        <v>38051</v>
      </c>
      <c r="I113" s="318" t="s">
        <v>16</v>
      </c>
      <c r="J113" s="319"/>
      <c r="K113" s="79"/>
      <c r="L113" s="316"/>
      <c r="M113" s="317"/>
      <c r="N113" s="315"/>
      <c r="P113" s="13"/>
    </row>
    <row r="114" spans="4:16" ht="9.9499999999999993" customHeight="1">
      <c r="D114" s="113"/>
      <c r="E114" s="113"/>
      <c r="F114" s="113"/>
      <c r="G114" s="79"/>
      <c r="H114" s="114"/>
      <c r="I114" s="114"/>
      <c r="J114" s="79"/>
      <c r="K114" s="79"/>
      <c r="L114" s="113"/>
      <c r="M114" s="80"/>
      <c r="N114" s="118"/>
      <c r="P114" s="13"/>
    </row>
    <row r="115" spans="4:16" ht="9.9499999999999993" customHeight="1" thickBot="1">
      <c r="D115" s="1"/>
      <c r="E115" s="189"/>
      <c r="F115" s="189"/>
      <c r="G115" s="189"/>
      <c r="H115" s="189"/>
      <c r="I115" s="189"/>
      <c r="J115" s="189"/>
      <c r="K115" s="189"/>
      <c r="L115" s="189"/>
      <c r="M115" s="190"/>
      <c r="N115" s="190"/>
      <c r="P115" s="13"/>
    </row>
    <row r="116" spans="4:16" ht="36.950000000000003" customHeight="1" thickBot="1">
      <c r="D116" s="742" t="s">
        <v>286</v>
      </c>
      <c r="E116" s="743"/>
      <c r="F116" s="743"/>
      <c r="G116" s="743"/>
      <c r="H116" s="743"/>
      <c r="I116" s="743"/>
      <c r="J116" s="743"/>
      <c r="K116" s="743"/>
      <c r="L116" s="743"/>
      <c r="M116" s="743"/>
      <c r="N116" s="744"/>
      <c r="P116" s="13"/>
    </row>
    <row r="117" spans="4:16" ht="36.950000000000003" customHeight="1">
      <c r="D117" s="723" t="s">
        <v>26</v>
      </c>
      <c r="E117" s="725" t="s">
        <v>64</v>
      </c>
      <c r="F117" s="727" t="s">
        <v>65</v>
      </c>
      <c r="G117" s="728"/>
      <c r="H117" s="729"/>
      <c r="I117" s="725" t="s">
        <v>42</v>
      </c>
      <c r="J117" s="725"/>
      <c r="K117" s="725" t="s">
        <v>287</v>
      </c>
      <c r="L117" s="725" t="s">
        <v>17</v>
      </c>
      <c r="M117" s="725"/>
      <c r="N117" s="714" t="s">
        <v>166</v>
      </c>
      <c r="P117" s="13"/>
    </row>
    <row r="118" spans="4:16" ht="36.950000000000003" customHeight="1" thickBot="1">
      <c r="D118" s="724"/>
      <c r="E118" s="726"/>
      <c r="F118" s="730"/>
      <c r="G118" s="731"/>
      <c r="H118" s="732"/>
      <c r="I118" s="50" t="s">
        <v>44</v>
      </c>
      <c r="J118" s="50" t="s">
        <v>43</v>
      </c>
      <c r="K118" s="726"/>
      <c r="L118" s="50" t="s">
        <v>16</v>
      </c>
      <c r="M118" s="50" t="s">
        <v>25</v>
      </c>
      <c r="N118" s="715"/>
      <c r="P118" s="13"/>
    </row>
    <row r="119" spans="4:16" ht="9.9499999999999993" customHeight="1">
      <c r="D119" s="192"/>
      <c r="E119" s="193"/>
      <c r="F119" s="193"/>
      <c r="G119" s="192"/>
      <c r="H119" s="192"/>
      <c r="I119" s="193"/>
      <c r="J119" s="194"/>
      <c r="K119" s="194"/>
      <c r="L119" s="193"/>
      <c r="M119" s="194"/>
      <c r="N119" s="194"/>
      <c r="P119" s="13"/>
    </row>
    <row r="120" spans="4:16" ht="9.9499999999999993" customHeight="1" thickBot="1">
      <c r="D120" s="192"/>
      <c r="E120" s="77"/>
      <c r="F120" s="77"/>
      <c r="G120" s="78"/>
      <c r="H120" s="78"/>
      <c r="I120" s="196"/>
      <c r="J120" s="194"/>
      <c r="K120" s="194"/>
      <c r="L120" s="193"/>
      <c r="M120" s="194"/>
      <c r="N120" s="194"/>
      <c r="P120" s="13"/>
    </row>
    <row r="121" spans="4:16" ht="36.950000000000003" customHeight="1">
      <c r="D121" s="53">
        <v>1</v>
      </c>
      <c r="E121" s="197" t="s">
        <v>400</v>
      </c>
      <c r="F121" s="716" t="s">
        <v>519</v>
      </c>
      <c r="G121" s="716"/>
      <c r="H121" s="716"/>
      <c r="I121" s="198">
        <v>41091</v>
      </c>
      <c r="J121" s="199">
        <v>41365</v>
      </c>
      <c r="K121" s="200">
        <f>((J121-I121)/(365))</f>
        <v>0.75068493150684934</v>
      </c>
      <c r="L121" s="201" t="s">
        <v>45</v>
      </c>
      <c r="M121" s="150"/>
      <c r="N121" s="202" t="s">
        <v>16</v>
      </c>
      <c r="P121" s="13"/>
    </row>
    <row r="122" spans="4:16" ht="36.950000000000003" customHeight="1">
      <c r="D122" s="54">
        <v>2</v>
      </c>
      <c r="E122" s="203" t="s">
        <v>400</v>
      </c>
      <c r="F122" s="717" t="s">
        <v>401</v>
      </c>
      <c r="G122" s="717"/>
      <c r="H122" s="717"/>
      <c r="I122" s="204">
        <v>39569</v>
      </c>
      <c r="J122" s="205">
        <v>41061</v>
      </c>
      <c r="K122" s="206">
        <f>((J122-I122)/(365))</f>
        <v>4.087671232876712</v>
      </c>
      <c r="L122" s="207" t="s">
        <v>45</v>
      </c>
      <c r="M122" s="151"/>
      <c r="N122" s="208" t="s">
        <v>16</v>
      </c>
      <c r="P122" s="13"/>
    </row>
    <row r="123" spans="4:16" ht="36.950000000000003" customHeight="1">
      <c r="D123" s="54">
        <v>3</v>
      </c>
      <c r="E123" s="203" t="s">
        <v>400</v>
      </c>
      <c r="F123" s="733" t="s">
        <v>402</v>
      </c>
      <c r="G123" s="734"/>
      <c r="H123" s="735"/>
      <c r="I123" s="204">
        <v>38353</v>
      </c>
      <c r="J123" s="205">
        <v>39539</v>
      </c>
      <c r="K123" s="206">
        <f t="shared" ref="K123" si="3">((J123-I123)/(365))</f>
        <v>3.2493150684931509</v>
      </c>
      <c r="L123" s="207" t="s">
        <v>45</v>
      </c>
      <c r="M123" s="151"/>
      <c r="N123" s="208" t="s">
        <v>16</v>
      </c>
      <c r="P123" s="13"/>
    </row>
    <row r="124" spans="4:16" ht="36.950000000000003" customHeight="1">
      <c r="D124" s="54">
        <v>4</v>
      </c>
      <c r="E124" s="203" t="s">
        <v>403</v>
      </c>
      <c r="F124" s="733" t="s">
        <v>404</v>
      </c>
      <c r="G124" s="734"/>
      <c r="H124" s="735"/>
      <c r="I124" s="204">
        <v>37653</v>
      </c>
      <c r="J124" s="205">
        <v>38473</v>
      </c>
      <c r="K124" s="206">
        <v>0</v>
      </c>
      <c r="L124" s="207"/>
      <c r="M124" s="151" t="s">
        <v>513</v>
      </c>
      <c r="N124" s="208" t="s">
        <v>16</v>
      </c>
      <c r="P124" s="13"/>
    </row>
    <row r="125" spans="4:16" ht="36.950000000000003" customHeight="1">
      <c r="D125" s="54">
        <v>5</v>
      </c>
      <c r="E125" s="203" t="s">
        <v>405</v>
      </c>
      <c r="F125" s="717" t="s">
        <v>406</v>
      </c>
      <c r="G125" s="717"/>
      <c r="H125" s="717"/>
      <c r="I125" s="204">
        <v>35947</v>
      </c>
      <c r="J125" s="205">
        <v>36923</v>
      </c>
      <c r="K125" s="206">
        <v>0</v>
      </c>
      <c r="L125" s="207"/>
      <c r="M125" s="151" t="s">
        <v>513</v>
      </c>
      <c r="N125" s="208" t="s">
        <v>16</v>
      </c>
      <c r="P125" s="13"/>
    </row>
    <row r="126" spans="4:16" ht="12.75" customHeight="1" thickBot="1">
      <c r="D126" s="55"/>
      <c r="E126" s="91"/>
      <c r="F126" s="718"/>
      <c r="G126" s="718"/>
      <c r="H126" s="718"/>
      <c r="I126" s="119"/>
      <c r="J126" s="120"/>
      <c r="K126" s="121"/>
      <c r="L126" s="122"/>
      <c r="M126" s="50"/>
      <c r="N126" s="92"/>
      <c r="P126" s="13"/>
    </row>
    <row r="127" spans="4:16" ht="9.75" customHeight="1" thickBot="1">
      <c r="D127" s="74"/>
      <c r="E127" s="115"/>
      <c r="F127" s="320"/>
      <c r="G127" s="320"/>
      <c r="H127" s="320"/>
      <c r="I127" s="321"/>
      <c r="J127" s="322"/>
      <c r="K127" s="323"/>
      <c r="L127" s="324"/>
      <c r="M127" s="265"/>
      <c r="N127" s="212"/>
      <c r="P127" s="13"/>
    </row>
    <row r="128" spans="4:16" ht="36.75" customHeight="1" thickBot="1">
      <c r="D128" s="74"/>
      <c r="E128" s="115"/>
      <c r="F128" s="116"/>
      <c r="G128" s="116"/>
      <c r="H128" s="116"/>
      <c r="I128" s="719" t="s">
        <v>80</v>
      </c>
      <c r="J128" s="720"/>
      <c r="K128" s="211">
        <f>SUM(K121:K126)</f>
        <v>8.087671232876712</v>
      </c>
      <c r="L128" s="721" t="str">
        <f>IF(K128&gt;=3,"CUMPLE","NO CUMPLE")</f>
        <v>CUMPLE</v>
      </c>
      <c r="M128" s="722"/>
      <c r="N128" s="117"/>
      <c r="P128" s="13"/>
    </row>
    <row r="129" spans="16:16" ht="10.5" customHeight="1">
      <c r="P129" s="13"/>
    </row>
    <row r="130" spans="16:16" ht="15" customHeight="1">
      <c r="P130" s="13"/>
    </row>
    <row r="131" spans="16:16" ht="15" customHeight="1">
      <c r="P131" s="13"/>
    </row>
    <row r="132" spans="16:16" ht="15" customHeight="1">
      <c r="P132" s="13"/>
    </row>
    <row r="133" spans="16:16" ht="15" customHeight="1">
      <c r="P133" s="13"/>
    </row>
    <row r="134" spans="16:16" ht="15" customHeight="1">
      <c r="P134" s="13"/>
    </row>
    <row r="135" spans="16:16" ht="15" customHeight="1">
      <c r="P135" s="13"/>
    </row>
    <row r="136" spans="16:16" ht="15" customHeight="1">
      <c r="P136" s="13"/>
    </row>
    <row r="137" spans="16:16" ht="15" customHeight="1">
      <c r="P137" s="13"/>
    </row>
    <row r="138" spans="16:16" ht="15" customHeight="1">
      <c r="P138" s="13"/>
    </row>
    <row r="139" spans="16:16" ht="15" customHeight="1">
      <c r="P139" s="13"/>
    </row>
    <row r="140" spans="16:16" ht="15" customHeight="1">
      <c r="P140" s="13"/>
    </row>
    <row r="141" spans="16:16" ht="15" customHeight="1">
      <c r="P141" s="13"/>
    </row>
    <row r="142" spans="16:16" ht="15" customHeight="1">
      <c r="P142" s="13"/>
    </row>
    <row r="143" spans="16:16" ht="15" customHeight="1">
      <c r="P143" s="13"/>
    </row>
    <row r="144" spans="16:16" ht="15" customHeight="1">
      <c r="P144" s="13"/>
    </row>
    <row r="145" spans="16:16" ht="15" customHeight="1">
      <c r="P145" s="13"/>
    </row>
    <row r="146" spans="16:16" ht="15" customHeight="1">
      <c r="P146" s="13"/>
    </row>
    <row r="147" spans="16:16" ht="15" customHeight="1">
      <c r="P147" s="13"/>
    </row>
    <row r="148" spans="16:16" ht="15" customHeight="1">
      <c r="P148" s="13"/>
    </row>
    <row r="149" spans="16:16" ht="15" customHeight="1">
      <c r="P149" s="13"/>
    </row>
    <row r="150" spans="16:16" ht="15" customHeight="1">
      <c r="P150" s="13"/>
    </row>
    <row r="151" spans="16:16" ht="15" customHeight="1">
      <c r="P151" s="13"/>
    </row>
    <row r="152" spans="16:16" ht="15" customHeight="1">
      <c r="P152" s="13"/>
    </row>
    <row r="153" spans="16:16" ht="15" customHeight="1">
      <c r="P153" s="13"/>
    </row>
    <row r="154" spans="16:16" ht="15" customHeight="1">
      <c r="P154" s="13"/>
    </row>
    <row r="155" spans="16:16" ht="15" customHeight="1">
      <c r="P155" s="13"/>
    </row>
    <row r="156" spans="16:16" ht="15" customHeight="1">
      <c r="P156" s="13"/>
    </row>
    <row r="157" spans="16:16" ht="15" customHeight="1">
      <c r="P157" s="13"/>
    </row>
    <row r="158" spans="16:16" ht="15" customHeight="1">
      <c r="P158" s="13"/>
    </row>
    <row r="159" spans="16:16" ht="15" customHeight="1">
      <c r="P159" s="13"/>
    </row>
    <row r="160" spans="16:16" ht="15" customHeight="1">
      <c r="P160" s="13"/>
    </row>
    <row r="161" spans="16:16" ht="15" customHeight="1">
      <c r="P161" s="13"/>
    </row>
    <row r="162" spans="16:16" ht="15" customHeight="1">
      <c r="P162" s="13"/>
    </row>
    <row r="163" spans="16:16" ht="15" customHeight="1">
      <c r="P163" s="13"/>
    </row>
    <row r="164" spans="16:16" ht="15" customHeight="1">
      <c r="P164" s="13"/>
    </row>
    <row r="165" spans="16:16" ht="15" customHeight="1">
      <c r="P165" s="13"/>
    </row>
    <row r="166" spans="16:16" ht="15" customHeight="1">
      <c r="P166" s="13"/>
    </row>
    <row r="167" spans="16:16" ht="15" customHeight="1">
      <c r="P167" s="13"/>
    </row>
    <row r="168" spans="16:16" ht="15" customHeight="1">
      <c r="P168" s="13"/>
    </row>
    <row r="169" spans="16:16" ht="15" customHeight="1">
      <c r="P169" s="13"/>
    </row>
    <row r="170" spans="16:16" ht="15" customHeight="1">
      <c r="P170" s="13"/>
    </row>
    <row r="171" spans="16:16" ht="15" customHeight="1">
      <c r="P171" s="13"/>
    </row>
    <row r="172" spans="16:16" ht="15" customHeight="1">
      <c r="P172" s="13"/>
    </row>
    <row r="173" spans="16:16" ht="15" customHeight="1">
      <c r="P173" s="13"/>
    </row>
    <row r="174" spans="16:16" ht="15" customHeight="1">
      <c r="P174" s="13"/>
    </row>
    <row r="175" spans="16:16" ht="15" customHeight="1">
      <c r="P175" s="13"/>
    </row>
    <row r="176" spans="16:16" ht="15" customHeight="1">
      <c r="P176" s="13"/>
    </row>
    <row r="177" spans="16:16" ht="15" customHeight="1">
      <c r="P177" s="13"/>
    </row>
    <row r="178" spans="16:16" ht="15" customHeight="1">
      <c r="P178" s="13"/>
    </row>
    <row r="179" spans="16:16" ht="15" customHeight="1">
      <c r="P179" s="13"/>
    </row>
    <row r="180" spans="16:16" ht="15" customHeight="1">
      <c r="P180" s="13"/>
    </row>
    <row r="181" spans="16:16" ht="15" customHeight="1">
      <c r="P181" s="13"/>
    </row>
    <row r="182" spans="16:16" ht="15" customHeight="1">
      <c r="P182" s="13"/>
    </row>
    <row r="183" spans="16:16" ht="15" customHeight="1">
      <c r="P183" s="13"/>
    </row>
    <row r="184" spans="16:16" ht="15" customHeight="1">
      <c r="P184" s="13"/>
    </row>
    <row r="185" spans="16:16" ht="15" customHeight="1">
      <c r="P185" s="13"/>
    </row>
    <row r="186" spans="16:16" ht="15" customHeight="1">
      <c r="P186" s="13"/>
    </row>
    <row r="187" spans="16:16" ht="15" customHeight="1">
      <c r="P187" s="13"/>
    </row>
    <row r="188" spans="16:16" ht="15" customHeight="1">
      <c r="P188" s="13"/>
    </row>
    <row r="189" spans="16:16" ht="15" customHeight="1">
      <c r="P189" s="13"/>
    </row>
    <row r="190" spans="16:16" ht="15" customHeight="1">
      <c r="P190" s="13"/>
    </row>
    <row r="191" spans="16:16" ht="15" customHeight="1">
      <c r="P191" s="13"/>
    </row>
    <row r="192" spans="16:16" ht="15" customHeight="1">
      <c r="P192" s="13"/>
    </row>
    <row r="193" spans="16:16" ht="15" customHeight="1">
      <c r="P193" s="13"/>
    </row>
    <row r="194" spans="16:16" ht="15" customHeight="1">
      <c r="P194" s="13"/>
    </row>
    <row r="195" spans="16:16" ht="15" customHeight="1">
      <c r="P195" s="13"/>
    </row>
    <row r="196" spans="16:16" ht="15" customHeight="1">
      <c r="P196" s="13"/>
    </row>
    <row r="197" spans="16:16" ht="15" customHeight="1">
      <c r="P197" s="13"/>
    </row>
    <row r="198" spans="16:16" ht="15" customHeight="1">
      <c r="P198" s="13"/>
    </row>
    <row r="199" spans="16:16" ht="15" customHeight="1">
      <c r="P199" s="13"/>
    </row>
    <row r="200" spans="16:16" ht="15" customHeight="1">
      <c r="P200" s="13"/>
    </row>
    <row r="201" spans="16:16" ht="15" customHeight="1">
      <c r="P201" s="13"/>
    </row>
    <row r="202" spans="16:16" ht="15" customHeight="1">
      <c r="P202" s="13"/>
    </row>
    <row r="203" spans="16:16" ht="15" customHeight="1">
      <c r="P203" s="13"/>
    </row>
    <row r="204" spans="16:16" ht="15" customHeight="1">
      <c r="P204" s="13"/>
    </row>
    <row r="205" spans="16:16" ht="15" customHeight="1">
      <c r="P205" s="13"/>
    </row>
    <row r="206" spans="16:16" ht="15" customHeight="1">
      <c r="P206" s="13"/>
    </row>
    <row r="207" spans="16:16" ht="15" customHeight="1">
      <c r="P207" s="13"/>
    </row>
    <row r="208" spans="16:16" ht="15" customHeight="1">
      <c r="P208" s="13"/>
    </row>
    <row r="209" spans="16:16" ht="15" customHeight="1">
      <c r="P209" s="13"/>
    </row>
    <row r="210" spans="16:16" ht="15" customHeight="1">
      <c r="P210" s="13"/>
    </row>
    <row r="211" spans="16:16" ht="15" customHeight="1">
      <c r="P211" s="13"/>
    </row>
    <row r="212" spans="16:16" ht="15" customHeight="1">
      <c r="P212" s="13"/>
    </row>
    <row r="213" spans="16:16" ht="15" customHeight="1">
      <c r="P213" s="13"/>
    </row>
    <row r="214" spans="16:16" ht="15" customHeight="1">
      <c r="P214" s="13"/>
    </row>
    <row r="215" spans="16:16" ht="15" customHeight="1">
      <c r="P215" s="13"/>
    </row>
    <row r="216" spans="16:16" ht="15" customHeight="1">
      <c r="P216" s="13"/>
    </row>
    <row r="217" spans="16:16" ht="15" customHeight="1">
      <c r="P217" s="13"/>
    </row>
    <row r="218" spans="16:16" ht="15" customHeight="1">
      <c r="P218" s="13"/>
    </row>
    <row r="219" spans="16:16" ht="15" customHeight="1">
      <c r="P219" s="13"/>
    </row>
    <row r="220" spans="16:16" ht="15" customHeight="1">
      <c r="P220" s="13"/>
    </row>
    <row r="221" spans="16:16" ht="15" customHeight="1">
      <c r="P221" s="13"/>
    </row>
    <row r="222" spans="16:16" ht="15" customHeight="1">
      <c r="P222" s="13"/>
    </row>
    <row r="223" spans="16:16" ht="15" customHeight="1">
      <c r="P223" s="13"/>
    </row>
    <row r="224" spans="16:16" ht="15" customHeight="1">
      <c r="P224" s="13"/>
    </row>
    <row r="225" spans="16:16" ht="15" customHeight="1">
      <c r="P225" s="13"/>
    </row>
    <row r="226" spans="16:16" ht="15" customHeight="1">
      <c r="P226" s="13"/>
    </row>
    <row r="227" spans="16:16" ht="15" customHeight="1">
      <c r="P227" s="13"/>
    </row>
    <row r="228" spans="16:16" ht="15" customHeight="1">
      <c r="P228" s="13"/>
    </row>
    <row r="229" spans="16:16" ht="15" customHeight="1">
      <c r="P229" s="13"/>
    </row>
    <row r="230" spans="16:16" ht="15" customHeight="1">
      <c r="P230" s="13"/>
    </row>
    <row r="231" spans="16:16" ht="15" customHeight="1">
      <c r="P231" s="13"/>
    </row>
    <row r="232" spans="16:16" ht="15" customHeight="1">
      <c r="P232" s="13"/>
    </row>
    <row r="233" spans="16:16" ht="15" customHeight="1">
      <c r="P233" s="13"/>
    </row>
    <row r="234" spans="16:16" ht="15" customHeight="1">
      <c r="P234" s="13"/>
    </row>
    <row r="235" spans="16:16" ht="15" customHeight="1">
      <c r="P235" s="13"/>
    </row>
    <row r="236" spans="16:16" ht="15" customHeight="1">
      <c r="P236" s="13"/>
    </row>
    <row r="237" spans="16:16" ht="15" customHeight="1">
      <c r="P237" s="13"/>
    </row>
    <row r="238" spans="16:16" ht="15" customHeight="1">
      <c r="P238" s="13"/>
    </row>
    <row r="239" spans="16:16" ht="15" customHeight="1">
      <c r="P239" s="13"/>
    </row>
    <row r="240" spans="16:16" ht="15" customHeight="1">
      <c r="P240" s="13"/>
    </row>
    <row r="241" spans="16:16" ht="15" customHeight="1">
      <c r="P241" s="13"/>
    </row>
    <row r="242" spans="16:16" ht="15" customHeight="1">
      <c r="P242" s="13"/>
    </row>
    <row r="243" spans="16:16" ht="15" customHeight="1">
      <c r="P243" s="13"/>
    </row>
    <row r="244" spans="16:16" ht="15" customHeight="1">
      <c r="P244" s="13"/>
    </row>
    <row r="245" spans="16:16" ht="15" customHeight="1">
      <c r="P245" s="13"/>
    </row>
    <row r="246" spans="16:16" ht="15" customHeight="1">
      <c r="P246" s="13"/>
    </row>
    <row r="247" spans="16:16" ht="15" customHeight="1">
      <c r="P247" s="13"/>
    </row>
    <row r="248" spans="16:16" ht="15" customHeight="1">
      <c r="P248" s="13"/>
    </row>
    <row r="249" spans="16:16" ht="15" customHeight="1">
      <c r="P249" s="13"/>
    </row>
    <row r="250" spans="16:16" ht="15" customHeight="1">
      <c r="P250" s="13"/>
    </row>
    <row r="251" spans="16:16" ht="15" customHeight="1">
      <c r="P251" s="13"/>
    </row>
    <row r="252" spans="16:16" ht="15" customHeight="1">
      <c r="P252" s="13"/>
    </row>
    <row r="253" spans="16:16" ht="15" customHeight="1">
      <c r="P253" s="13"/>
    </row>
    <row r="254" spans="16:16" ht="15" customHeight="1">
      <c r="P254" s="13"/>
    </row>
    <row r="255" spans="16:16" ht="15" customHeight="1">
      <c r="P255" s="13"/>
    </row>
    <row r="256" spans="16:16" ht="15" customHeight="1">
      <c r="P256" s="13"/>
    </row>
    <row r="257" spans="16:16" ht="15" customHeight="1">
      <c r="P257" s="13"/>
    </row>
    <row r="258" spans="16:16" ht="15" customHeight="1">
      <c r="P258" s="13"/>
    </row>
    <row r="259" spans="16:16" ht="15" customHeight="1">
      <c r="P259" s="13"/>
    </row>
    <row r="260" spans="16:16" ht="15" customHeight="1">
      <c r="P260" s="13"/>
    </row>
    <row r="261" spans="16:16" ht="15" customHeight="1">
      <c r="P261" s="13"/>
    </row>
    <row r="262" spans="16:16" ht="15" customHeight="1">
      <c r="P262" s="13"/>
    </row>
    <row r="263" spans="16:16" ht="15" customHeight="1">
      <c r="P263" s="13"/>
    </row>
    <row r="264" spans="16:16" ht="15" customHeight="1">
      <c r="P264" s="13"/>
    </row>
    <row r="265" spans="16:16" ht="15" customHeight="1">
      <c r="P265" s="13"/>
    </row>
    <row r="266" spans="16:16" ht="15" customHeight="1">
      <c r="P266" s="13"/>
    </row>
    <row r="267" spans="16:16" ht="15" customHeight="1">
      <c r="P267" s="13"/>
    </row>
    <row r="268" spans="16:16" ht="15" customHeight="1">
      <c r="P268" s="13"/>
    </row>
    <row r="269" spans="16:16" ht="15" customHeight="1">
      <c r="P269" s="13"/>
    </row>
    <row r="270" spans="16:16" ht="15" customHeight="1">
      <c r="P270" s="13"/>
    </row>
    <row r="271" spans="16:16" ht="15" customHeight="1">
      <c r="P271" s="13"/>
    </row>
    <row r="272" spans="16:16" ht="15" customHeight="1">
      <c r="P272" s="13"/>
    </row>
    <row r="273" spans="16:16" ht="15" customHeight="1">
      <c r="P273" s="13"/>
    </row>
    <row r="274" spans="16:16" ht="15" customHeight="1">
      <c r="P274" s="13"/>
    </row>
    <row r="275" spans="16:16" ht="15" customHeight="1">
      <c r="P275" s="13"/>
    </row>
    <row r="276" spans="16:16" ht="15" customHeight="1">
      <c r="P276" s="13"/>
    </row>
    <row r="277" spans="16:16" ht="15" customHeight="1">
      <c r="P277" s="13"/>
    </row>
    <row r="278" spans="16:16" ht="15" customHeight="1">
      <c r="P278" s="13"/>
    </row>
    <row r="279" spans="16:16" ht="15" customHeight="1">
      <c r="P279" s="13"/>
    </row>
    <row r="280" spans="16:16" ht="15" customHeight="1">
      <c r="P280" s="13"/>
    </row>
    <row r="281" spans="16:16" ht="15" customHeight="1">
      <c r="P281" s="13"/>
    </row>
    <row r="282" spans="16:16" ht="15" customHeight="1">
      <c r="P282" s="13"/>
    </row>
    <row r="283" spans="16:16" ht="15" customHeight="1">
      <c r="P283" s="13"/>
    </row>
    <row r="284" spans="16:16" ht="15" customHeight="1">
      <c r="P284" s="13"/>
    </row>
    <row r="285" spans="16:16" ht="15" customHeight="1">
      <c r="P285" s="13"/>
    </row>
    <row r="286" spans="16:16" ht="15" customHeight="1">
      <c r="P286" s="13"/>
    </row>
    <row r="287" spans="16:16" ht="15" customHeight="1">
      <c r="P287" s="13"/>
    </row>
    <row r="288" spans="16:16" ht="15" customHeight="1">
      <c r="P288" s="13"/>
    </row>
    <row r="289" spans="16:16" ht="15" customHeight="1">
      <c r="P289" s="13"/>
    </row>
    <row r="290" spans="16:16" ht="15" customHeight="1">
      <c r="P290" s="13"/>
    </row>
    <row r="291" spans="16:16" ht="15" customHeight="1">
      <c r="P291" s="13"/>
    </row>
    <row r="292" spans="16:16" ht="15" customHeight="1">
      <c r="P292" s="13"/>
    </row>
    <row r="293" spans="16:16" ht="15" customHeight="1">
      <c r="P293" s="13"/>
    </row>
    <row r="294" spans="16:16" ht="15" customHeight="1">
      <c r="P294" s="13"/>
    </row>
    <row r="295" spans="16:16" ht="15" customHeight="1">
      <c r="P295" s="13"/>
    </row>
    <row r="296" spans="16:16" ht="15" customHeight="1">
      <c r="P296" s="13"/>
    </row>
    <row r="297" spans="16:16" ht="15" customHeight="1">
      <c r="P297" s="13"/>
    </row>
    <row r="298" spans="16:16" ht="15" customHeight="1">
      <c r="P298" s="13"/>
    </row>
    <row r="299" spans="16:16" ht="15" customHeight="1">
      <c r="P299" s="13"/>
    </row>
    <row r="300" spans="16:16" ht="15" customHeight="1">
      <c r="P300" s="13"/>
    </row>
    <row r="301" spans="16:16" ht="15" customHeight="1">
      <c r="P301" s="13"/>
    </row>
    <row r="302" spans="16:16" ht="15" customHeight="1">
      <c r="P302" s="13"/>
    </row>
    <row r="303" spans="16:16" ht="15" customHeight="1">
      <c r="P303" s="13"/>
    </row>
    <row r="304" spans="16:16" ht="15" customHeight="1">
      <c r="P304" s="13"/>
    </row>
    <row r="305" spans="16:16" ht="15" customHeight="1">
      <c r="P305" s="13"/>
    </row>
    <row r="306" spans="16:16" ht="15" customHeight="1">
      <c r="P306" s="13"/>
    </row>
    <row r="307" spans="16:16" ht="15" customHeight="1">
      <c r="P307" s="13"/>
    </row>
    <row r="308" spans="16:16" ht="15" customHeight="1">
      <c r="P308" s="13"/>
    </row>
    <row r="309" spans="16:16" ht="15" customHeight="1">
      <c r="P309" s="13"/>
    </row>
    <row r="310" spans="16:16" ht="15" customHeight="1">
      <c r="P310" s="13"/>
    </row>
    <row r="311" spans="16:16" ht="15" customHeight="1">
      <c r="P311" s="13"/>
    </row>
    <row r="312" spans="16:16" ht="15" customHeight="1">
      <c r="P312" s="13"/>
    </row>
    <row r="313" spans="16:16" ht="15" customHeight="1">
      <c r="P313" s="13"/>
    </row>
    <row r="314" spans="16:16" ht="15" customHeight="1">
      <c r="P314" s="13"/>
    </row>
    <row r="315" spans="16:16" ht="15" customHeight="1">
      <c r="P315" s="13"/>
    </row>
    <row r="316" spans="16:16" ht="15" customHeight="1">
      <c r="P316" s="13"/>
    </row>
    <row r="317" spans="16:16" ht="15" customHeight="1">
      <c r="P317" s="13"/>
    </row>
    <row r="318" spans="16:16" ht="15" customHeight="1">
      <c r="P318" s="13"/>
    </row>
    <row r="319" spans="16:16" ht="15" customHeight="1">
      <c r="P319" s="13"/>
    </row>
    <row r="320" spans="16:16" ht="15" customHeight="1">
      <c r="P320" s="13"/>
    </row>
    <row r="321" spans="16:16" ht="15" customHeight="1">
      <c r="P321" s="13"/>
    </row>
    <row r="322" spans="16:16" ht="15" customHeight="1">
      <c r="P322" s="13"/>
    </row>
    <row r="323" spans="16:16" ht="15" customHeight="1">
      <c r="P323" s="13"/>
    </row>
    <row r="324" spans="16:16" ht="15" customHeight="1">
      <c r="P324" s="13"/>
    </row>
    <row r="325" spans="16:16" ht="15" customHeight="1">
      <c r="P325" s="13"/>
    </row>
    <row r="326" spans="16:16" ht="15" customHeight="1">
      <c r="P326" s="13"/>
    </row>
    <row r="327" spans="16:16" ht="15" customHeight="1">
      <c r="P327" s="13"/>
    </row>
    <row r="328" spans="16:16" ht="15" customHeight="1">
      <c r="P328" s="13"/>
    </row>
    <row r="329" spans="16:16" ht="15" customHeight="1">
      <c r="P329" s="13"/>
    </row>
    <row r="330" spans="16:16" ht="15" customHeight="1">
      <c r="P330" s="13"/>
    </row>
    <row r="331" spans="16:16" ht="15" customHeight="1">
      <c r="P331" s="13"/>
    </row>
    <row r="332" spans="16:16" ht="15" customHeight="1">
      <c r="P332" s="13"/>
    </row>
    <row r="333" spans="16:16" ht="15" customHeight="1">
      <c r="P333" s="13"/>
    </row>
    <row r="334" spans="16:16" ht="15" customHeight="1">
      <c r="P334" s="13"/>
    </row>
    <row r="335" spans="16:16" ht="15" customHeight="1">
      <c r="P335" s="13"/>
    </row>
    <row r="336" spans="16:16" ht="15" customHeight="1">
      <c r="P336" s="13"/>
    </row>
    <row r="337" spans="16:16" ht="15" customHeight="1">
      <c r="P337" s="13"/>
    </row>
    <row r="338" spans="16:16" ht="15" customHeight="1">
      <c r="P338" s="13"/>
    </row>
    <row r="339" spans="16:16" ht="15" customHeight="1">
      <c r="P339" s="13"/>
    </row>
    <row r="340" spans="16:16" ht="15" customHeight="1">
      <c r="P340" s="13"/>
    </row>
    <row r="341" spans="16:16" ht="15" customHeight="1">
      <c r="P341" s="13"/>
    </row>
    <row r="342" spans="16:16" ht="15" customHeight="1">
      <c r="P342" s="13"/>
    </row>
    <row r="343" spans="16:16" ht="15" customHeight="1">
      <c r="P343" s="13"/>
    </row>
    <row r="344" spans="16:16" ht="15" customHeight="1">
      <c r="P344" s="13"/>
    </row>
    <row r="345" spans="16:16" ht="15" customHeight="1">
      <c r="P345" s="13"/>
    </row>
    <row r="346" spans="16:16" ht="15" customHeight="1">
      <c r="P346" s="13"/>
    </row>
    <row r="347" spans="16:16" ht="15" customHeight="1">
      <c r="P347" s="13"/>
    </row>
    <row r="348" spans="16:16" ht="15" customHeight="1">
      <c r="P348" s="13"/>
    </row>
    <row r="349" spans="16:16" ht="15" customHeight="1">
      <c r="P349" s="13"/>
    </row>
    <row r="350" spans="16:16" ht="15" customHeight="1">
      <c r="P350" s="13"/>
    </row>
    <row r="351" spans="16:16" ht="15" customHeight="1">
      <c r="P351" s="13"/>
    </row>
    <row r="352" spans="16:16" ht="15" customHeight="1">
      <c r="P352" s="13"/>
    </row>
    <row r="353" spans="16:16" ht="15" customHeight="1">
      <c r="P353" s="13"/>
    </row>
    <row r="354" spans="16:16" ht="15" customHeight="1">
      <c r="P354" s="13"/>
    </row>
    <row r="355" spans="16:16" ht="15" customHeight="1">
      <c r="P355" s="13"/>
    </row>
    <row r="356" spans="16:16" ht="15" customHeight="1">
      <c r="P356" s="13"/>
    </row>
    <row r="357" spans="16:16" ht="15" customHeight="1">
      <c r="P357" s="13"/>
    </row>
    <row r="358" spans="16:16" ht="15" customHeight="1">
      <c r="P358" s="13"/>
    </row>
    <row r="359" spans="16:16" ht="15" customHeight="1">
      <c r="P359" s="13"/>
    </row>
    <row r="360" spans="16:16" ht="15" customHeight="1">
      <c r="P360" s="13"/>
    </row>
    <row r="361" spans="16:16" ht="15" customHeight="1">
      <c r="P361" s="13"/>
    </row>
    <row r="362" spans="16:16" ht="15" customHeight="1">
      <c r="P362" s="13"/>
    </row>
    <row r="363" spans="16:16" ht="15" customHeight="1">
      <c r="P363" s="13"/>
    </row>
    <row r="364" spans="16:16" ht="15" customHeight="1">
      <c r="P364" s="13"/>
    </row>
    <row r="365" spans="16:16" ht="15" customHeight="1">
      <c r="P365" s="13"/>
    </row>
    <row r="366" spans="16:16" ht="15" customHeight="1">
      <c r="P366" s="13"/>
    </row>
    <row r="367" spans="16:16" ht="15" customHeight="1">
      <c r="P367" s="13"/>
    </row>
    <row r="368" spans="16:16" ht="15" customHeight="1">
      <c r="P368" s="13"/>
    </row>
    <row r="369" spans="16:16" ht="15" customHeight="1">
      <c r="P369" s="13"/>
    </row>
    <row r="370" spans="16:16" ht="15" customHeight="1">
      <c r="P370" s="13"/>
    </row>
    <row r="371" spans="16:16" ht="15" customHeight="1">
      <c r="P371" s="13"/>
    </row>
    <row r="372" spans="16:16" ht="15" customHeight="1">
      <c r="P372" s="13"/>
    </row>
    <row r="373" spans="16:16" ht="15" customHeight="1">
      <c r="P373" s="13"/>
    </row>
    <row r="374" spans="16:16" ht="15" customHeight="1">
      <c r="P374" s="13"/>
    </row>
    <row r="375" spans="16:16" ht="15" customHeight="1">
      <c r="P375" s="13"/>
    </row>
    <row r="376" spans="16:16" ht="15" customHeight="1">
      <c r="P376" s="13"/>
    </row>
    <row r="377" spans="16:16" ht="15" customHeight="1">
      <c r="P377" s="13"/>
    </row>
    <row r="378" spans="16:16" ht="15" customHeight="1">
      <c r="P378" s="13"/>
    </row>
    <row r="379" spans="16:16" ht="15" customHeight="1">
      <c r="P379" s="13"/>
    </row>
    <row r="380" spans="16:16" ht="15" customHeight="1">
      <c r="P380" s="13"/>
    </row>
    <row r="381" spans="16:16" ht="15" customHeight="1">
      <c r="P381" s="13"/>
    </row>
    <row r="382" spans="16:16" ht="15" customHeight="1">
      <c r="P382" s="13"/>
    </row>
    <row r="383" spans="16:16" ht="15" customHeight="1">
      <c r="P383" s="13"/>
    </row>
    <row r="384" spans="16:16" ht="15" customHeight="1">
      <c r="P384" s="13"/>
    </row>
    <row r="385" spans="16:16" ht="15" customHeight="1">
      <c r="P385" s="13"/>
    </row>
    <row r="386" spans="16:16" ht="15" customHeight="1">
      <c r="P386" s="13"/>
    </row>
    <row r="387" spans="16:16" ht="15" customHeight="1">
      <c r="P387" s="13"/>
    </row>
    <row r="388" spans="16:16" ht="15" customHeight="1">
      <c r="P388" s="13"/>
    </row>
    <row r="389" spans="16:16" ht="15" customHeight="1">
      <c r="P389" s="13"/>
    </row>
    <row r="390" spans="16:16" ht="15" customHeight="1">
      <c r="P390" s="13"/>
    </row>
    <row r="391" spans="16:16" ht="15" customHeight="1">
      <c r="P391" s="13"/>
    </row>
    <row r="392" spans="16:16" ht="15" customHeight="1">
      <c r="P392" s="13"/>
    </row>
    <row r="393" spans="16:16" ht="15" customHeight="1">
      <c r="P393" s="13"/>
    </row>
    <row r="394" spans="16:16" ht="15" customHeight="1">
      <c r="P394" s="13"/>
    </row>
    <row r="395" spans="16:16" ht="15" customHeight="1">
      <c r="P395" s="13"/>
    </row>
    <row r="396" spans="16:16" ht="15" customHeight="1">
      <c r="P396" s="13"/>
    </row>
    <row r="397" spans="16:16" ht="15" customHeight="1">
      <c r="P397" s="13"/>
    </row>
    <row r="398" spans="16:16" ht="15" customHeight="1">
      <c r="P398" s="13"/>
    </row>
    <row r="399" spans="16:16" ht="15" customHeight="1">
      <c r="P399" s="13"/>
    </row>
    <row r="400" spans="16:16" ht="15" customHeight="1">
      <c r="P400" s="13"/>
    </row>
    <row r="401" spans="16:16" ht="15" customHeight="1">
      <c r="P401" s="13"/>
    </row>
    <row r="402" spans="16:16" ht="15" customHeight="1">
      <c r="P402" s="13"/>
    </row>
    <row r="403" spans="16:16" ht="15" customHeight="1">
      <c r="P403" s="13"/>
    </row>
    <row r="404" spans="16:16" ht="15" customHeight="1">
      <c r="P404" s="13"/>
    </row>
    <row r="405" spans="16:16" ht="15" customHeight="1">
      <c r="P405" s="13"/>
    </row>
    <row r="406" spans="16:16" ht="15" customHeight="1">
      <c r="P406" s="13"/>
    </row>
    <row r="407" spans="16:16" ht="15" customHeight="1">
      <c r="P407" s="13"/>
    </row>
    <row r="408" spans="16:16" ht="15" customHeight="1">
      <c r="P408" s="13"/>
    </row>
    <row r="409" spans="16:16" ht="15" customHeight="1">
      <c r="P409" s="13"/>
    </row>
    <row r="410" spans="16:16" ht="15" customHeight="1">
      <c r="P410" s="13"/>
    </row>
    <row r="411" spans="16:16" ht="15" customHeight="1">
      <c r="P411" s="13"/>
    </row>
    <row r="412" spans="16:16" ht="15" customHeight="1">
      <c r="P412" s="13"/>
    </row>
    <row r="413" spans="16:16" ht="15" customHeight="1">
      <c r="P413" s="13"/>
    </row>
    <row r="414" spans="16:16" ht="15" customHeight="1">
      <c r="P414" s="13"/>
    </row>
    <row r="415" spans="16:16" ht="15" customHeight="1">
      <c r="P415" s="13"/>
    </row>
    <row r="416" spans="16:16" ht="15" customHeight="1">
      <c r="P416" s="13"/>
    </row>
    <row r="417" spans="16:16" ht="15" customHeight="1">
      <c r="P417" s="13"/>
    </row>
    <row r="418" spans="16:16" ht="15" customHeight="1">
      <c r="P418" s="13"/>
    </row>
    <row r="419" spans="16:16" ht="15" customHeight="1">
      <c r="P419" s="13"/>
    </row>
    <row r="420" spans="16:16" ht="15" customHeight="1">
      <c r="P420" s="13"/>
    </row>
    <row r="421" spans="16:16" ht="15" customHeight="1">
      <c r="P421" s="13"/>
    </row>
    <row r="422" spans="16:16" ht="15" customHeight="1">
      <c r="P422" s="13"/>
    </row>
    <row r="423" spans="16:16" ht="15" customHeight="1">
      <c r="P423" s="13"/>
    </row>
    <row r="424" spans="16:16" ht="15" customHeight="1">
      <c r="P424" s="13"/>
    </row>
    <row r="425" spans="16:16" ht="15" customHeight="1">
      <c r="P425" s="13"/>
    </row>
    <row r="426" spans="16:16" ht="15" customHeight="1">
      <c r="P426" s="13"/>
    </row>
    <row r="427" spans="16:16" ht="15" customHeight="1">
      <c r="P427" s="13"/>
    </row>
    <row r="428" spans="16:16" ht="15" customHeight="1">
      <c r="P428" s="13"/>
    </row>
    <row r="429" spans="16:16" ht="15" customHeight="1">
      <c r="P429" s="13"/>
    </row>
    <row r="430" spans="16:16" ht="15" customHeight="1">
      <c r="P430" s="13"/>
    </row>
    <row r="431" spans="16:16" ht="15" customHeight="1">
      <c r="P431" s="13"/>
    </row>
    <row r="432" spans="16:16" ht="15" customHeight="1">
      <c r="P432" s="13"/>
    </row>
    <row r="433" spans="16:16" ht="15" customHeight="1">
      <c r="P433" s="13"/>
    </row>
    <row r="434" spans="16:16" ht="15" customHeight="1">
      <c r="P434" s="13"/>
    </row>
    <row r="435" spans="16:16" ht="15" customHeight="1">
      <c r="P435" s="13"/>
    </row>
    <row r="436" spans="16:16" ht="15" customHeight="1">
      <c r="P436" s="13"/>
    </row>
    <row r="437" spans="16:16" ht="15" customHeight="1">
      <c r="P437" s="13"/>
    </row>
    <row r="438" spans="16:16" ht="15" customHeight="1">
      <c r="P438" s="13"/>
    </row>
    <row r="439" spans="16:16" ht="15" customHeight="1">
      <c r="P439" s="13"/>
    </row>
    <row r="440" spans="16:16" ht="15" customHeight="1">
      <c r="P440" s="13"/>
    </row>
    <row r="441" spans="16:16" ht="15" customHeight="1">
      <c r="P441" s="13"/>
    </row>
    <row r="442" spans="16:16" ht="15" customHeight="1">
      <c r="P442" s="13"/>
    </row>
    <row r="443" spans="16:16" ht="15" customHeight="1">
      <c r="P443" s="13"/>
    </row>
    <row r="444" spans="16:16" ht="15" customHeight="1">
      <c r="P444" s="13"/>
    </row>
    <row r="445" spans="16:16" ht="15" customHeight="1">
      <c r="P445" s="13"/>
    </row>
    <row r="446" spans="16:16" ht="15" customHeight="1">
      <c r="P446" s="13"/>
    </row>
    <row r="447" spans="16:16" ht="15" customHeight="1">
      <c r="P447" s="13"/>
    </row>
    <row r="448" spans="16:16" ht="15" customHeight="1">
      <c r="P448" s="13"/>
    </row>
    <row r="449" spans="16:16" ht="15" customHeight="1">
      <c r="P449" s="13"/>
    </row>
    <row r="450" spans="16:16" ht="15" customHeight="1">
      <c r="P450" s="13"/>
    </row>
    <row r="451" spans="16:16" ht="15" customHeight="1">
      <c r="P451" s="13"/>
    </row>
    <row r="452" spans="16:16" ht="15" customHeight="1">
      <c r="P452" s="13"/>
    </row>
    <row r="453" spans="16:16" ht="15" customHeight="1">
      <c r="P453" s="13"/>
    </row>
    <row r="454" spans="16:16" ht="15" customHeight="1">
      <c r="P454" s="13"/>
    </row>
    <row r="455" spans="16:16" ht="15" customHeight="1">
      <c r="P455" s="13"/>
    </row>
    <row r="456" spans="16:16" ht="15" customHeight="1">
      <c r="P456" s="13"/>
    </row>
    <row r="457" spans="16:16" ht="15" customHeight="1">
      <c r="P457" s="13"/>
    </row>
    <row r="458" spans="16:16" ht="15" customHeight="1">
      <c r="P458" s="13"/>
    </row>
    <row r="459" spans="16:16" ht="15" customHeight="1">
      <c r="P459" s="13"/>
    </row>
    <row r="460" spans="16:16" ht="15" customHeight="1">
      <c r="P460" s="13"/>
    </row>
    <row r="461" spans="16:16" ht="15" customHeight="1">
      <c r="P461" s="13"/>
    </row>
    <row r="462" spans="16:16" ht="15" customHeight="1">
      <c r="P462" s="13"/>
    </row>
    <row r="463" spans="16:16" ht="15" customHeight="1">
      <c r="P463" s="13"/>
    </row>
    <row r="464" spans="16:16" ht="15" customHeight="1">
      <c r="P464" s="13"/>
    </row>
    <row r="465" spans="16:16" ht="15" customHeight="1">
      <c r="P465" s="13"/>
    </row>
    <row r="466" spans="16:16" ht="15" customHeight="1">
      <c r="P466" s="13"/>
    </row>
    <row r="467" spans="16:16" ht="15" customHeight="1">
      <c r="P467" s="13"/>
    </row>
    <row r="468" spans="16:16" ht="15" customHeight="1">
      <c r="P468" s="13"/>
    </row>
    <row r="469" spans="16:16" ht="15" customHeight="1">
      <c r="P469" s="13"/>
    </row>
    <row r="470" spans="16:16" ht="15" customHeight="1">
      <c r="P470" s="13"/>
    </row>
    <row r="471" spans="16:16" ht="15" customHeight="1">
      <c r="P471" s="13"/>
    </row>
    <row r="472" spans="16:16" ht="15" customHeight="1">
      <c r="P472" s="13"/>
    </row>
    <row r="473" spans="16:16" ht="15" customHeight="1">
      <c r="P473" s="13"/>
    </row>
    <row r="474" spans="16:16" ht="15" customHeight="1">
      <c r="P474" s="13"/>
    </row>
    <row r="475" spans="16:16" ht="15" customHeight="1">
      <c r="P475" s="13"/>
    </row>
    <row r="476" spans="16:16" ht="15" customHeight="1">
      <c r="P476" s="13"/>
    </row>
    <row r="477" spans="16:16" ht="15" customHeight="1">
      <c r="P477" s="13"/>
    </row>
    <row r="478" spans="16:16" ht="15" customHeight="1">
      <c r="P478" s="13"/>
    </row>
    <row r="479" spans="16:16" ht="15" customHeight="1">
      <c r="P479" s="13"/>
    </row>
    <row r="480" spans="16:16" ht="15" customHeight="1">
      <c r="P480" s="13"/>
    </row>
    <row r="481" spans="16:16" ht="15" customHeight="1">
      <c r="P481" s="13"/>
    </row>
    <row r="482" spans="16:16" ht="15" customHeight="1">
      <c r="P482" s="13"/>
    </row>
    <row r="483" spans="16:16" ht="15" customHeight="1">
      <c r="P483" s="13"/>
    </row>
    <row r="484" spans="16:16" ht="15" customHeight="1">
      <c r="P484" s="13"/>
    </row>
    <row r="485" spans="16:16" ht="15" customHeight="1">
      <c r="P485" s="13"/>
    </row>
    <row r="486" spans="16:16" ht="15" customHeight="1">
      <c r="P486" s="13"/>
    </row>
    <row r="487" spans="16:16" ht="15" customHeight="1">
      <c r="P487" s="13"/>
    </row>
    <row r="488" spans="16:16" ht="15" customHeight="1">
      <c r="P488" s="13"/>
    </row>
    <row r="489" spans="16:16" ht="15" customHeight="1">
      <c r="P489" s="13"/>
    </row>
    <row r="490" spans="16:16" ht="15" customHeight="1">
      <c r="P490" s="13"/>
    </row>
    <row r="491" spans="16:16" ht="15" customHeight="1">
      <c r="P491" s="13"/>
    </row>
    <row r="492" spans="16:16" ht="15" customHeight="1">
      <c r="P492" s="13"/>
    </row>
    <row r="493" spans="16:16" ht="15" customHeight="1">
      <c r="P493" s="13"/>
    </row>
    <row r="494" spans="16:16" ht="15" customHeight="1">
      <c r="P494" s="13"/>
    </row>
    <row r="495" spans="16:16" ht="15" customHeight="1">
      <c r="P495" s="13"/>
    </row>
    <row r="496" spans="16:16" ht="15" customHeight="1">
      <c r="P496" s="13"/>
    </row>
    <row r="497" spans="16:16" ht="15" customHeight="1">
      <c r="P497" s="13"/>
    </row>
    <row r="498" spans="16:16" ht="15" customHeight="1">
      <c r="P498" s="13"/>
    </row>
    <row r="499" spans="16:16" ht="15" customHeight="1">
      <c r="P499" s="13"/>
    </row>
    <row r="500" spans="16:16" ht="15" customHeight="1">
      <c r="P500" s="13"/>
    </row>
    <row r="501" spans="16:16" ht="15" customHeight="1">
      <c r="P501" s="13"/>
    </row>
    <row r="502" spans="16:16" ht="15" customHeight="1">
      <c r="P502" s="13"/>
    </row>
    <row r="503" spans="16:16" ht="15" customHeight="1">
      <c r="P503" s="13"/>
    </row>
    <row r="504" spans="16:16" ht="15" customHeight="1">
      <c r="P504" s="13"/>
    </row>
    <row r="505" spans="16:16" ht="15" customHeight="1">
      <c r="P505" s="13"/>
    </row>
    <row r="506" spans="16:16" ht="15" customHeight="1">
      <c r="P506" s="13"/>
    </row>
    <row r="507" spans="16:16" ht="15" customHeight="1">
      <c r="P507" s="13"/>
    </row>
    <row r="508" spans="16:16" ht="15" customHeight="1">
      <c r="P508" s="13"/>
    </row>
    <row r="509" spans="16:16" ht="15" customHeight="1">
      <c r="P509" s="13"/>
    </row>
    <row r="510" spans="16:16" ht="15" customHeight="1">
      <c r="P510" s="13"/>
    </row>
    <row r="511" spans="16:16" ht="15" customHeight="1">
      <c r="P511" s="13"/>
    </row>
    <row r="512" spans="16:16" ht="15" customHeight="1">
      <c r="P512" s="13"/>
    </row>
    <row r="513" spans="16:16" ht="15" customHeight="1">
      <c r="P513" s="13"/>
    </row>
    <row r="514" spans="16:16" ht="15" customHeight="1">
      <c r="P514" s="13"/>
    </row>
    <row r="515" spans="16:16" ht="15" customHeight="1">
      <c r="P515" s="13"/>
    </row>
    <row r="516" spans="16:16" ht="15" customHeight="1">
      <c r="P516" s="13"/>
    </row>
    <row r="517" spans="16:16" ht="15" customHeight="1">
      <c r="P517" s="13"/>
    </row>
    <row r="518" spans="16:16" ht="15" customHeight="1">
      <c r="P518" s="13"/>
    </row>
    <row r="519" spans="16:16" ht="15" customHeight="1">
      <c r="P519" s="13"/>
    </row>
    <row r="520" spans="16:16" ht="15" customHeight="1">
      <c r="P520" s="13"/>
    </row>
    <row r="521" spans="16:16" ht="15" customHeight="1">
      <c r="P521" s="13"/>
    </row>
    <row r="522" spans="16:16" ht="15" customHeight="1">
      <c r="P522" s="13"/>
    </row>
    <row r="523" spans="16:16" ht="15" customHeight="1">
      <c r="P523" s="13"/>
    </row>
    <row r="524" spans="16:16" ht="15" customHeight="1">
      <c r="P524" s="13"/>
    </row>
    <row r="525" spans="16:16" ht="15" customHeight="1">
      <c r="P525" s="13"/>
    </row>
    <row r="526" spans="16:16" ht="15" customHeight="1">
      <c r="P526" s="13"/>
    </row>
    <row r="527" spans="16:16" ht="15" customHeight="1">
      <c r="P527" s="13"/>
    </row>
    <row r="528" spans="16:16" ht="15" customHeight="1">
      <c r="P528" s="13"/>
    </row>
    <row r="529" spans="16:16" ht="15" customHeight="1">
      <c r="P529" s="13"/>
    </row>
    <row r="530" spans="16:16" ht="15" customHeight="1">
      <c r="P530" s="13"/>
    </row>
    <row r="531" spans="16:16" ht="15" customHeight="1">
      <c r="P531" s="13"/>
    </row>
    <row r="532" spans="16:16" ht="15" customHeight="1">
      <c r="P532" s="13"/>
    </row>
    <row r="533" spans="16:16" ht="15" customHeight="1">
      <c r="P533" s="13"/>
    </row>
    <row r="534" spans="16:16" ht="15" customHeight="1">
      <c r="P534" s="13"/>
    </row>
    <row r="535" spans="16:16" ht="15" customHeight="1">
      <c r="P535" s="13"/>
    </row>
    <row r="536" spans="16:16" ht="15" customHeight="1">
      <c r="P536" s="13"/>
    </row>
    <row r="537" spans="16:16" ht="15" customHeight="1">
      <c r="P537" s="13"/>
    </row>
    <row r="538" spans="16:16" ht="15" customHeight="1">
      <c r="P538" s="13"/>
    </row>
    <row r="539" spans="16:16" ht="15" customHeight="1">
      <c r="P539" s="13"/>
    </row>
    <row r="540" spans="16:16" ht="15" customHeight="1">
      <c r="P540" s="13"/>
    </row>
    <row r="541" spans="16:16" ht="15" customHeight="1">
      <c r="P541" s="13"/>
    </row>
    <row r="542" spans="16:16" ht="15" customHeight="1">
      <c r="P542" s="13"/>
    </row>
    <row r="543" spans="16:16" ht="15" customHeight="1">
      <c r="P543" s="13"/>
    </row>
    <row r="544" spans="16:16" ht="15" customHeight="1">
      <c r="P544" s="13"/>
    </row>
    <row r="545" spans="16:16" ht="15" customHeight="1">
      <c r="P545" s="13"/>
    </row>
    <row r="546" spans="16:16" ht="15" customHeight="1">
      <c r="P546" s="13"/>
    </row>
    <row r="547" spans="16:16" ht="15" customHeight="1">
      <c r="P547" s="13"/>
    </row>
    <row r="548" spans="16:16" ht="15" customHeight="1">
      <c r="P548" s="13"/>
    </row>
    <row r="549" spans="16:16" ht="15" customHeight="1">
      <c r="P549" s="13"/>
    </row>
    <row r="550" spans="16:16" ht="15" customHeight="1">
      <c r="P550" s="13"/>
    </row>
    <row r="551" spans="16:16" ht="15" customHeight="1">
      <c r="P551" s="13"/>
    </row>
    <row r="552" spans="16:16" ht="15" customHeight="1">
      <c r="P552" s="13"/>
    </row>
    <row r="553" spans="16:16" ht="15" customHeight="1">
      <c r="P553" s="13"/>
    </row>
    <row r="554" spans="16:16" ht="15" customHeight="1">
      <c r="P554" s="13"/>
    </row>
    <row r="555" spans="16:16" ht="15" customHeight="1">
      <c r="P555" s="13"/>
    </row>
    <row r="556" spans="16:16" ht="15" customHeight="1">
      <c r="P556" s="13"/>
    </row>
    <row r="557" spans="16:16" ht="15" customHeight="1">
      <c r="P557" s="13"/>
    </row>
    <row r="558" spans="16:16" ht="15" customHeight="1">
      <c r="P558" s="13"/>
    </row>
    <row r="559" spans="16:16" ht="15" customHeight="1">
      <c r="P559" s="13"/>
    </row>
    <row r="560" spans="16:16" ht="15" customHeight="1">
      <c r="P560" s="13"/>
    </row>
    <row r="561" spans="16:16" ht="15" customHeight="1">
      <c r="P561" s="13"/>
    </row>
    <row r="562" spans="16:16" ht="15" customHeight="1">
      <c r="P562" s="13"/>
    </row>
    <row r="563" spans="16:16" ht="15" customHeight="1">
      <c r="P563" s="13"/>
    </row>
    <row r="564" spans="16:16" ht="15" customHeight="1">
      <c r="P564" s="13"/>
    </row>
    <row r="565" spans="16:16" ht="15" customHeight="1">
      <c r="P565" s="13"/>
    </row>
    <row r="566" spans="16:16" ht="15" customHeight="1">
      <c r="P566" s="13"/>
    </row>
    <row r="567" spans="16:16" ht="15" customHeight="1">
      <c r="P567" s="13"/>
    </row>
    <row r="568" spans="16:16" ht="15" customHeight="1">
      <c r="P568" s="13"/>
    </row>
    <row r="569" spans="16:16" ht="15" customHeight="1">
      <c r="P569" s="13"/>
    </row>
    <row r="570" spans="16:16" ht="15" customHeight="1">
      <c r="P570" s="13"/>
    </row>
    <row r="571" spans="16:16" ht="15" customHeight="1">
      <c r="P571" s="13"/>
    </row>
    <row r="572" spans="16:16" ht="15" customHeight="1">
      <c r="P572" s="13"/>
    </row>
    <row r="573" spans="16:16" ht="15" customHeight="1">
      <c r="P573" s="13"/>
    </row>
    <row r="574" spans="16:16" ht="15" customHeight="1">
      <c r="P574" s="13"/>
    </row>
    <row r="575" spans="16:16" ht="15" customHeight="1">
      <c r="P575" s="13"/>
    </row>
    <row r="576" spans="16:16" ht="15" customHeight="1">
      <c r="P576" s="13"/>
    </row>
    <row r="577" spans="16:16" ht="15" customHeight="1">
      <c r="P577" s="13"/>
    </row>
    <row r="578" spans="16:16" ht="15" customHeight="1">
      <c r="P578" s="13"/>
    </row>
    <row r="579" spans="16:16" ht="15" customHeight="1">
      <c r="P579" s="13"/>
    </row>
    <row r="580" spans="16:16" ht="15" customHeight="1">
      <c r="P580" s="13"/>
    </row>
    <row r="581" spans="16:16" ht="15" customHeight="1">
      <c r="P581" s="13"/>
    </row>
    <row r="582" spans="16:16" ht="15" customHeight="1">
      <c r="P582" s="13"/>
    </row>
    <row r="583" spans="16:16" ht="15" customHeight="1">
      <c r="P583" s="13"/>
    </row>
    <row r="584" spans="16:16" ht="15" customHeight="1">
      <c r="P584" s="13"/>
    </row>
    <row r="585" spans="16:16" ht="15" customHeight="1">
      <c r="P585" s="13"/>
    </row>
    <row r="586" spans="16:16" ht="15" customHeight="1">
      <c r="P586" s="13"/>
    </row>
    <row r="587" spans="16:16" ht="15" customHeight="1">
      <c r="P587" s="13"/>
    </row>
    <row r="588" spans="16:16" ht="15" customHeight="1">
      <c r="P588" s="13"/>
    </row>
    <row r="589" spans="16:16" ht="15" customHeight="1">
      <c r="P589" s="13"/>
    </row>
    <row r="590" spans="16:16" ht="15" customHeight="1">
      <c r="P590" s="13"/>
    </row>
    <row r="591" spans="16:16" ht="15" customHeight="1">
      <c r="P591" s="13"/>
    </row>
    <row r="592" spans="16:16" ht="15" customHeight="1">
      <c r="P592" s="13"/>
    </row>
    <row r="593" spans="16:16" ht="15" customHeight="1">
      <c r="P593" s="13"/>
    </row>
    <row r="594" spans="16:16" ht="15" customHeight="1">
      <c r="P594" s="13"/>
    </row>
    <row r="595" spans="16:16" ht="15" customHeight="1">
      <c r="P595" s="13"/>
    </row>
    <row r="596" spans="16:16" ht="15" customHeight="1">
      <c r="P596" s="13"/>
    </row>
    <row r="597" spans="16:16" ht="15" customHeight="1">
      <c r="P597" s="13"/>
    </row>
    <row r="598" spans="16:16" ht="15" customHeight="1">
      <c r="P598" s="13"/>
    </row>
    <row r="599" spans="16:16" ht="15" customHeight="1">
      <c r="P599" s="13"/>
    </row>
    <row r="600" spans="16:16" ht="15" customHeight="1">
      <c r="P600" s="13"/>
    </row>
    <row r="601" spans="16:16" ht="15" customHeight="1">
      <c r="P601" s="13"/>
    </row>
    <row r="602" spans="16:16" ht="15" customHeight="1">
      <c r="P602" s="13"/>
    </row>
    <row r="603" spans="16:16" ht="15" customHeight="1">
      <c r="P603" s="13"/>
    </row>
    <row r="604" spans="16:16" ht="15" customHeight="1">
      <c r="P604" s="13"/>
    </row>
    <row r="605" spans="16:16" ht="15" customHeight="1">
      <c r="P605" s="13"/>
    </row>
    <row r="606" spans="16:16" ht="15" customHeight="1">
      <c r="P606" s="13"/>
    </row>
    <row r="607" spans="16:16" ht="15" customHeight="1">
      <c r="P607" s="13"/>
    </row>
    <row r="608" spans="16:16" ht="15" customHeight="1">
      <c r="P608" s="13"/>
    </row>
    <row r="609" spans="16:16" ht="15" customHeight="1">
      <c r="P609" s="13"/>
    </row>
    <row r="610" spans="16:16" ht="15" customHeight="1">
      <c r="P610" s="13"/>
    </row>
    <row r="611" spans="16:16" ht="15" customHeight="1">
      <c r="P611" s="13"/>
    </row>
    <row r="612" spans="16:16" ht="15" customHeight="1">
      <c r="P612" s="13"/>
    </row>
    <row r="613" spans="16:16" ht="15" customHeight="1">
      <c r="P613" s="13"/>
    </row>
    <row r="614" spans="16:16" ht="15" customHeight="1">
      <c r="P614" s="13"/>
    </row>
    <row r="615" spans="16:16" ht="15" customHeight="1">
      <c r="P615" s="13"/>
    </row>
    <row r="616" spans="16:16" ht="15" customHeight="1">
      <c r="P616" s="13"/>
    </row>
    <row r="617" spans="16:16" ht="15" customHeight="1">
      <c r="P617" s="13"/>
    </row>
    <row r="618" spans="16:16" ht="15" customHeight="1">
      <c r="P618" s="13"/>
    </row>
    <row r="619" spans="16:16" ht="15" customHeight="1">
      <c r="P619" s="13"/>
    </row>
    <row r="620" spans="16:16" ht="15" customHeight="1">
      <c r="P620" s="13"/>
    </row>
    <row r="621" spans="16:16" ht="15" customHeight="1">
      <c r="P621" s="13"/>
    </row>
    <row r="622" spans="16:16" ht="15" customHeight="1">
      <c r="P622" s="13"/>
    </row>
    <row r="623" spans="16:16" ht="15" customHeight="1">
      <c r="P623" s="13"/>
    </row>
    <row r="624" spans="16:16" ht="15" customHeight="1">
      <c r="P624" s="13"/>
    </row>
    <row r="625" spans="16:16" ht="15" customHeight="1">
      <c r="P625" s="13"/>
    </row>
    <row r="626" spans="16:16" ht="15" customHeight="1">
      <c r="P626" s="13"/>
    </row>
    <row r="627" spans="16:16" ht="15" customHeight="1">
      <c r="P627" s="13"/>
    </row>
    <row r="628" spans="16:16" ht="15" customHeight="1">
      <c r="P628" s="13"/>
    </row>
    <row r="629" spans="16:16" ht="15" customHeight="1">
      <c r="P629" s="13"/>
    </row>
    <row r="630" spans="16:16" ht="15" customHeight="1">
      <c r="P630" s="13"/>
    </row>
    <row r="631" spans="16:16" ht="15" customHeight="1">
      <c r="P631" s="13"/>
    </row>
    <row r="632" spans="16:16" ht="15" customHeight="1">
      <c r="P632" s="13"/>
    </row>
    <row r="633" spans="16:16" ht="15" customHeight="1">
      <c r="P633" s="13"/>
    </row>
    <row r="634" spans="16:16" ht="15" customHeight="1">
      <c r="P634" s="13"/>
    </row>
    <row r="635" spans="16:16" ht="15" customHeight="1">
      <c r="P635" s="13"/>
    </row>
    <row r="636" spans="16:16" ht="15" customHeight="1">
      <c r="P636" s="13"/>
    </row>
    <row r="637" spans="16:16" ht="15" customHeight="1">
      <c r="P637" s="13"/>
    </row>
    <row r="638" spans="16:16" ht="15" customHeight="1">
      <c r="P638" s="13"/>
    </row>
    <row r="639" spans="16:16" ht="15" customHeight="1">
      <c r="P639" s="13"/>
    </row>
    <row r="640" spans="16:16" ht="15" customHeight="1">
      <c r="P640" s="13"/>
    </row>
    <row r="641" spans="16:16" ht="15" customHeight="1">
      <c r="P641" s="13"/>
    </row>
    <row r="642" spans="16:16" ht="15" customHeight="1">
      <c r="P642" s="13"/>
    </row>
    <row r="643" spans="16:16" ht="15" customHeight="1">
      <c r="P643" s="13"/>
    </row>
    <row r="644" spans="16:16" ht="15" customHeight="1">
      <c r="P644" s="13"/>
    </row>
    <row r="645" spans="16:16" ht="15" customHeight="1">
      <c r="P645" s="13"/>
    </row>
    <row r="646" spans="16:16" ht="15" customHeight="1">
      <c r="P646" s="13"/>
    </row>
    <row r="647" spans="16:16" ht="15" customHeight="1">
      <c r="P647" s="13"/>
    </row>
    <row r="648" spans="16:16" ht="15" customHeight="1">
      <c r="P648" s="13"/>
    </row>
    <row r="649" spans="16:16" ht="15" customHeight="1">
      <c r="P649" s="13"/>
    </row>
    <row r="650" spans="16:16" ht="15" customHeight="1">
      <c r="P650" s="13"/>
    </row>
    <row r="651" spans="16:16" ht="15" customHeight="1">
      <c r="P651" s="13"/>
    </row>
    <row r="652" spans="16:16" ht="15" customHeight="1">
      <c r="P652" s="13"/>
    </row>
    <row r="653" spans="16:16" ht="15" customHeight="1">
      <c r="P653" s="13"/>
    </row>
    <row r="654" spans="16:16" ht="15" customHeight="1">
      <c r="P654" s="13"/>
    </row>
    <row r="655" spans="16:16" ht="15" customHeight="1">
      <c r="P655" s="13"/>
    </row>
    <row r="656" spans="16:16" ht="15" customHeight="1">
      <c r="P656" s="13"/>
    </row>
    <row r="657" spans="16:16" ht="15" customHeight="1">
      <c r="P657" s="13"/>
    </row>
    <row r="658" spans="16:16" ht="15" customHeight="1">
      <c r="P658" s="13"/>
    </row>
    <row r="659" spans="16:16" ht="15" customHeight="1">
      <c r="P659" s="13"/>
    </row>
    <row r="660" spans="16:16" ht="15" customHeight="1">
      <c r="P660" s="13"/>
    </row>
    <row r="661" spans="16:16" ht="15" customHeight="1">
      <c r="P661" s="13"/>
    </row>
    <row r="662" spans="16:16" ht="15" customHeight="1">
      <c r="P662" s="13"/>
    </row>
    <row r="663" spans="16:16" ht="15" customHeight="1">
      <c r="P663" s="13"/>
    </row>
    <row r="664" spans="16:16" ht="15" customHeight="1">
      <c r="P664" s="13"/>
    </row>
    <row r="665" spans="16:16" ht="15" customHeight="1">
      <c r="P665" s="13"/>
    </row>
    <row r="666" spans="16:16" ht="15" customHeight="1">
      <c r="P666" s="13"/>
    </row>
    <row r="667" spans="16:16" ht="15" customHeight="1">
      <c r="P667" s="13"/>
    </row>
    <row r="668" spans="16:16" ht="15" customHeight="1">
      <c r="P668" s="13"/>
    </row>
    <row r="669" spans="16:16" ht="15" customHeight="1">
      <c r="P669" s="13"/>
    </row>
    <row r="670" spans="16:16" ht="15" customHeight="1">
      <c r="P670" s="13"/>
    </row>
    <row r="671" spans="16:16" ht="15" customHeight="1">
      <c r="P671" s="13"/>
    </row>
    <row r="672" spans="16:16" ht="15" customHeight="1">
      <c r="P672" s="13"/>
    </row>
    <row r="673" spans="16:16" ht="15" customHeight="1">
      <c r="P673" s="13"/>
    </row>
    <row r="674" spans="16:16" ht="15" customHeight="1">
      <c r="P674" s="13"/>
    </row>
    <row r="675" spans="16:16" ht="15" customHeight="1">
      <c r="P675" s="13"/>
    </row>
    <row r="676" spans="16:16" ht="15" customHeight="1">
      <c r="P676" s="13"/>
    </row>
    <row r="677" spans="16:16" ht="15" customHeight="1">
      <c r="P677" s="13"/>
    </row>
    <row r="678" spans="16:16" ht="15" customHeight="1">
      <c r="P678" s="13"/>
    </row>
    <row r="679" spans="16:16" ht="15" customHeight="1">
      <c r="P679" s="13"/>
    </row>
    <row r="680" spans="16:16" ht="15" customHeight="1">
      <c r="P680" s="13"/>
    </row>
    <row r="681" spans="16:16" ht="15" customHeight="1">
      <c r="P681" s="13"/>
    </row>
    <row r="682" spans="16:16" ht="15" customHeight="1">
      <c r="P682" s="13"/>
    </row>
    <row r="683" spans="16:16" ht="15" customHeight="1">
      <c r="P683" s="13"/>
    </row>
    <row r="684" spans="16:16" ht="15" customHeight="1">
      <c r="P684" s="13"/>
    </row>
    <row r="685" spans="16:16" ht="15" customHeight="1">
      <c r="P685" s="13"/>
    </row>
    <row r="686" spans="16:16" ht="15" customHeight="1">
      <c r="P686" s="13"/>
    </row>
    <row r="687" spans="16:16" ht="15" customHeight="1">
      <c r="P687" s="13"/>
    </row>
    <row r="688" spans="16:16" ht="15" customHeight="1">
      <c r="P688" s="13"/>
    </row>
    <row r="689" spans="16:16" ht="15" customHeight="1">
      <c r="P689" s="13"/>
    </row>
    <row r="690" spans="16:16" ht="15" customHeight="1">
      <c r="P690" s="13"/>
    </row>
    <row r="691" spans="16:16" ht="15" customHeight="1">
      <c r="P691" s="13"/>
    </row>
    <row r="692" spans="16:16" ht="15" customHeight="1">
      <c r="P692" s="13"/>
    </row>
    <row r="693" spans="16:16" ht="15" customHeight="1">
      <c r="P693" s="13"/>
    </row>
    <row r="694" spans="16:16" ht="15" customHeight="1">
      <c r="P694" s="13"/>
    </row>
    <row r="695" spans="16:16" ht="15" customHeight="1">
      <c r="P695" s="13"/>
    </row>
    <row r="696" spans="16:16" ht="15" customHeight="1">
      <c r="P696" s="13"/>
    </row>
    <row r="697" spans="16:16" ht="15" customHeight="1">
      <c r="P697" s="13"/>
    </row>
    <row r="698" spans="16:16" ht="15" customHeight="1">
      <c r="P698" s="13"/>
    </row>
    <row r="699" spans="16:16" ht="15" customHeight="1">
      <c r="P699" s="13"/>
    </row>
    <row r="700" spans="16:16" ht="15" customHeight="1">
      <c r="P700" s="13"/>
    </row>
    <row r="701" spans="16:16" ht="15" customHeight="1">
      <c r="P701" s="13"/>
    </row>
    <row r="702" spans="16:16" ht="15" customHeight="1">
      <c r="P702" s="13"/>
    </row>
    <row r="703" spans="16:16" ht="15" customHeight="1">
      <c r="P703" s="13"/>
    </row>
    <row r="704" spans="16:16" ht="15" customHeight="1">
      <c r="P704" s="13"/>
    </row>
    <row r="705" spans="16:16" ht="15" customHeight="1">
      <c r="P705" s="13"/>
    </row>
    <row r="706" spans="16:16" ht="15" customHeight="1">
      <c r="P706" s="13"/>
    </row>
    <row r="707" spans="16:16" ht="15" customHeight="1">
      <c r="P707" s="13"/>
    </row>
    <row r="708" spans="16:16" ht="15" customHeight="1">
      <c r="P708" s="13"/>
    </row>
    <row r="709" spans="16:16" ht="15" customHeight="1">
      <c r="P709" s="13"/>
    </row>
    <row r="710" spans="16:16" ht="15" customHeight="1">
      <c r="P710" s="13"/>
    </row>
    <row r="711" spans="16:16" ht="15" customHeight="1">
      <c r="P711" s="13"/>
    </row>
    <row r="712" spans="16:16" ht="15" customHeight="1">
      <c r="P712" s="13"/>
    </row>
    <row r="713" spans="16:16" ht="15" customHeight="1">
      <c r="P713" s="13"/>
    </row>
    <row r="714" spans="16:16" ht="15" customHeight="1">
      <c r="P714" s="13"/>
    </row>
    <row r="715" spans="16:16" ht="15" customHeight="1">
      <c r="P715" s="13"/>
    </row>
    <row r="716" spans="16:16" ht="15" customHeight="1">
      <c r="P716" s="13"/>
    </row>
    <row r="717" spans="16:16" ht="15" customHeight="1">
      <c r="P717" s="13"/>
    </row>
    <row r="718" spans="16:16" ht="15" customHeight="1">
      <c r="P718" s="13"/>
    </row>
    <row r="719" spans="16:16" ht="15" customHeight="1">
      <c r="P719" s="13"/>
    </row>
    <row r="720" spans="16:16" ht="15" customHeight="1">
      <c r="P720" s="13"/>
    </row>
    <row r="721" spans="16:16" ht="15" customHeight="1">
      <c r="P721" s="13"/>
    </row>
    <row r="722" spans="16:16" ht="15" customHeight="1">
      <c r="P722" s="13"/>
    </row>
    <row r="723" spans="16:16" ht="15" customHeight="1">
      <c r="P723" s="13"/>
    </row>
    <row r="724" spans="16:16" ht="15" customHeight="1">
      <c r="P724" s="13"/>
    </row>
    <row r="725" spans="16:16" ht="15" customHeight="1">
      <c r="P725" s="13"/>
    </row>
    <row r="726" spans="16:16" ht="15" customHeight="1">
      <c r="P726" s="13"/>
    </row>
    <row r="727" spans="16:16" ht="15" customHeight="1">
      <c r="P727" s="13"/>
    </row>
    <row r="728" spans="16:16" ht="15" customHeight="1">
      <c r="P728" s="13"/>
    </row>
    <row r="729" spans="16:16" ht="15" customHeight="1">
      <c r="P729" s="13"/>
    </row>
    <row r="730" spans="16:16" ht="15" customHeight="1">
      <c r="P730" s="13"/>
    </row>
    <row r="731" spans="16:16" ht="15" customHeight="1">
      <c r="P731" s="13"/>
    </row>
    <row r="732" spans="16:16" ht="15" customHeight="1">
      <c r="P732" s="13"/>
    </row>
    <row r="733" spans="16:16" ht="15" customHeight="1">
      <c r="P733" s="13"/>
    </row>
    <row r="734" spans="16:16" ht="15" customHeight="1">
      <c r="P734" s="13"/>
    </row>
    <row r="735" spans="16:16" ht="15" customHeight="1">
      <c r="P735" s="13"/>
    </row>
    <row r="736" spans="16:16" ht="15" customHeight="1">
      <c r="P736" s="13"/>
    </row>
    <row r="737" spans="16:16" ht="15" customHeight="1">
      <c r="P737" s="13"/>
    </row>
    <row r="738" spans="16:16" ht="15" customHeight="1">
      <c r="P738" s="13"/>
    </row>
    <row r="739" spans="16:16" ht="15" customHeight="1">
      <c r="P739" s="13"/>
    </row>
    <row r="740" spans="16:16" ht="15" customHeight="1">
      <c r="P740" s="13"/>
    </row>
    <row r="741" spans="16:16" ht="15" customHeight="1">
      <c r="P741" s="13"/>
    </row>
    <row r="742" spans="16:16" ht="15" customHeight="1">
      <c r="P742" s="13"/>
    </row>
    <row r="743" spans="16:16" ht="15" customHeight="1">
      <c r="P743" s="13"/>
    </row>
    <row r="744" spans="16:16" ht="15" customHeight="1">
      <c r="P744" s="13"/>
    </row>
    <row r="745" spans="16:16" ht="15" customHeight="1">
      <c r="P745" s="13"/>
    </row>
    <row r="746" spans="16:16" ht="15" customHeight="1">
      <c r="P746" s="13"/>
    </row>
    <row r="747" spans="16:16" ht="15" customHeight="1">
      <c r="P747" s="13"/>
    </row>
    <row r="748" spans="16:16" ht="15" customHeight="1">
      <c r="P748" s="13"/>
    </row>
    <row r="749" spans="16:16" ht="15" customHeight="1">
      <c r="P749" s="13"/>
    </row>
    <row r="750" spans="16:16" ht="15" customHeight="1">
      <c r="P750" s="13"/>
    </row>
    <row r="751" spans="16:16" ht="15" customHeight="1">
      <c r="P751" s="13"/>
    </row>
    <row r="752" spans="16:16" ht="15" customHeight="1">
      <c r="P752" s="13"/>
    </row>
    <row r="753" spans="16:16" ht="15" customHeight="1">
      <c r="P753" s="13"/>
    </row>
    <row r="754" spans="16:16" ht="15" customHeight="1">
      <c r="P754" s="13"/>
    </row>
    <row r="755" spans="16:16" ht="15" customHeight="1">
      <c r="P755" s="13"/>
    </row>
    <row r="756" spans="16:16" ht="15" customHeight="1">
      <c r="P756" s="13"/>
    </row>
    <row r="757" spans="16:16" ht="15" customHeight="1">
      <c r="P757" s="13"/>
    </row>
    <row r="758" spans="16:16" ht="15" customHeight="1">
      <c r="P758" s="13"/>
    </row>
    <row r="759" spans="16:16" ht="15" customHeight="1">
      <c r="P759" s="13"/>
    </row>
    <row r="760" spans="16:16" ht="15" customHeight="1">
      <c r="P760" s="13"/>
    </row>
    <row r="761" spans="16:16" ht="15" customHeight="1">
      <c r="P761" s="13"/>
    </row>
    <row r="762" spans="16:16" ht="15" customHeight="1">
      <c r="P762" s="13"/>
    </row>
    <row r="763" spans="16:16" ht="15" customHeight="1">
      <c r="P763" s="13"/>
    </row>
    <row r="764" spans="16:16" ht="15" customHeight="1">
      <c r="P764" s="13"/>
    </row>
    <row r="765" spans="16:16" ht="15" customHeight="1">
      <c r="P765" s="13"/>
    </row>
    <row r="766" spans="16:16" ht="15" customHeight="1">
      <c r="P766" s="13"/>
    </row>
    <row r="767" spans="16:16" ht="15" customHeight="1">
      <c r="P767" s="13"/>
    </row>
    <row r="768" spans="16:16" ht="15" customHeight="1">
      <c r="P768" s="13"/>
    </row>
    <row r="769" spans="16:16" ht="15" customHeight="1">
      <c r="P769" s="13"/>
    </row>
    <row r="770" spans="16:16" ht="15" customHeight="1">
      <c r="P770" s="13"/>
    </row>
    <row r="771" spans="16:16" ht="15" customHeight="1">
      <c r="P771" s="13"/>
    </row>
    <row r="772" spans="16:16" ht="15" customHeight="1">
      <c r="P772" s="13"/>
    </row>
    <row r="773" spans="16:16" ht="15" customHeight="1">
      <c r="P773" s="13"/>
    </row>
    <row r="774" spans="16:16" ht="15" customHeight="1">
      <c r="P774" s="13"/>
    </row>
    <row r="775" spans="16:16" ht="15" customHeight="1">
      <c r="P775" s="13"/>
    </row>
    <row r="776" spans="16:16" ht="15" customHeight="1">
      <c r="P776" s="13"/>
    </row>
    <row r="777" spans="16:16" ht="15" customHeight="1">
      <c r="P777" s="13"/>
    </row>
    <row r="778" spans="16:16" ht="15" customHeight="1">
      <c r="P778" s="13"/>
    </row>
    <row r="779" spans="16:16" ht="15" customHeight="1">
      <c r="P779" s="13"/>
    </row>
    <row r="780" spans="16:16" ht="15" customHeight="1">
      <c r="P780" s="13"/>
    </row>
    <row r="781" spans="16:16" ht="15" customHeight="1">
      <c r="P781" s="13"/>
    </row>
    <row r="782" spans="16:16" ht="15" customHeight="1">
      <c r="P782" s="13"/>
    </row>
    <row r="783" spans="16:16" ht="15" customHeight="1">
      <c r="P783" s="13"/>
    </row>
    <row r="784" spans="16:16" ht="15" customHeight="1">
      <c r="P784" s="13"/>
    </row>
    <row r="785" spans="16:16" ht="15" customHeight="1">
      <c r="P785" s="13"/>
    </row>
    <row r="786" spans="16:16" ht="15" customHeight="1">
      <c r="P786" s="13"/>
    </row>
    <row r="787" spans="16:16" ht="15" customHeight="1">
      <c r="P787" s="13"/>
    </row>
    <row r="788" spans="16:16" ht="15" customHeight="1">
      <c r="P788" s="13"/>
    </row>
    <row r="789" spans="16:16" ht="15" customHeight="1">
      <c r="P789" s="13"/>
    </row>
    <row r="790" spans="16:16" ht="15" customHeight="1">
      <c r="P790" s="13"/>
    </row>
    <row r="791" spans="16:16" ht="15" customHeight="1">
      <c r="P791" s="13"/>
    </row>
    <row r="792" spans="16:16" ht="15" customHeight="1">
      <c r="P792" s="13"/>
    </row>
    <row r="793" spans="16:16" ht="15" customHeight="1">
      <c r="P793" s="13"/>
    </row>
    <row r="794" spans="16:16" ht="15" customHeight="1">
      <c r="P794" s="13"/>
    </row>
    <row r="795" spans="16:16" ht="15" customHeight="1">
      <c r="P795" s="13"/>
    </row>
    <row r="796" spans="16:16" ht="15" customHeight="1">
      <c r="P796" s="13"/>
    </row>
    <row r="797" spans="16:16" ht="15" customHeight="1">
      <c r="P797" s="13"/>
    </row>
    <row r="798" spans="16:16" ht="15" customHeight="1">
      <c r="P798" s="13"/>
    </row>
    <row r="799" spans="16:16" ht="15" customHeight="1">
      <c r="P799" s="13"/>
    </row>
    <row r="800" spans="16:16" ht="15" customHeight="1">
      <c r="P800" s="13"/>
    </row>
    <row r="801" spans="16:16" ht="15" customHeight="1">
      <c r="P801" s="13"/>
    </row>
    <row r="802" spans="16:16" ht="15" customHeight="1">
      <c r="P802" s="13"/>
    </row>
    <row r="803" spans="16:16" ht="15" customHeight="1">
      <c r="P803" s="13"/>
    </row>
    <row r="804" spans="16:16" ht="15" customHeight="1">
      <c r="P804" s="13"/>
    </row>
    <row r="805" spans="16:16" ht="15" customHeight="1">
      <c r="P805" s="13"/>
    </row>
    <row r="806" spans="16:16" ht="15" customHeight="1">
      <c r="P806" s="13"/>
    </row>
    <row r="807" spans="16:16" ht="15" customHeight="1">
      <c r="P807" s="13"/>
    </row>
    <row r="808" spans="16:16" ht="15" customHeight="1">
      <c r="P808" s="13"/>
    </row>
    <row r="809" spans="16:16" ht="15" customHeight="1">
      <c r="P809" s="13"/>
    </row>
    <row r="810" spans="16:16" ht="15" customHeight="1">
      <c r="P810" s="13"/>
    </row>
    <row r="811" spans="16:16" ht="15" customHeight="1">
      <c r="P811" s="13"/>
    </row>
    <row r="812" spans="16:16" ht="15" customHeight="1">
      <c r="P812" s="13"/>
    </row>
    <row r="813" spans="16:16" ht="15" customHeight="1">
      <c r="P813" s="13"/>
    </row>
    <row r="814" spans="16:16" ht="15" customHeight="1">
      <c r="P814" s="13"/>
    </row>
    <row r="815" spans="16:16" ht="15" customHeight="1">
      <c r="P815" s="13"/>
    </row>
    <row r="816" spans="16:16" ht="15" customHeight="1">
      <c r="P816" s="13"/>
    </row>
    <row r="817" spans="16:16" ht="15" customHeight="1">
      <c r="P817" s="13"/>
    </row>
    <row r="818" spans="16:16" ht="15" customHeight="1">
      <c r="P818" s="13"/>
    </row>
    <row r="819" spans="16:16" ht="15" customHeight="1">
      <c r="P819" s="13"/>
    </row>
    <row r="820" spans="16:16" ht="15" customHeight="1">
      <c r="P820" s="13"/>
    </row>
    <row r="821" spans="16:16" ht="15" customHeight="1">
      <c r="P821" s="13"/>
    </row>
    <row r="822" spans="16:16" ht="15" customHeight="1">
      <c r="P822" s="13"/>
    </row>
    <row r="823" spans="16:16" ht="15" customHeight="1">
      <c r="P823" s="13"/>
    </row>
    <row r="824" spans="16:16" ht="15" customHeight="1">
      <c r="P824" s="13"/>
    </row>
    <row r="825" spans="16:16" ht="15" customHeight="1">
      <c r="P825" s="13"/>
    </row>
    <row r="826" spans="16:16" ht="15" customHeight="1">
      <c r="P826" s="13"/>
    </row>
    <row r="827" spans="16:16" ht="15" customHeight="1">
      <c r="P827" s="13"/>
    </row>
    <row r="828" spans="16:16" ht="15" customHeight="1">
      <c r="P828" s="13"/>
    </row>
    <row r="829" spans="16:16" ht="15" customHeight="1">
      <c r="P829" s="13"/>
    </row>
    <row r="830" spans="16:16" ht="15" customHeight="1">
      <c r="P830" s="13"/>
    </row>
    <row r="831" spans="16:16" ht="15" customHeight="1">
      <c r="P831" s="13"/>
    </row>
    <row r="832" spans="16:16" ht="15" customHeight="1">
      <c r="P832" s="13"/>
    </row>
    <row r="833" spans="16:16" ht="15" customHeight="1">
      <c r="P833" s="13"/>
    </row>
    <row r="834" spans="16:16" ht="15" customHeight="1">
      <c r="P834" s="13"/>
    </row>
    <row r="835" spans="16:16" ht="15" customHeight="1">
      <c r="P835" s="13"/>
    </row>
    <row r="836" spans="16:16" ht="15" customHeight="1">
      <c r="P836" s="13"/>
    </row>
    <row r="837" spans="16:16" ht="15" customHeight="1">
      <c r="P837" s="13"/>
    </row>
    <row r="838" spans="16:16" ht="15" customHeight="1">
      <c r="P838" s="13"/>
    </row>
    <row r="839" spans="16:16" ht="15" customHeight="1">
      <c r="P839" s="13"/>
    </row>
    <row r="840" spans="16:16" ht="15" customHeight="1">
      <c r="P840" s="13"/>
    </row>
    <row r="841" spans="16:16" ht="15" customHeight="1">
      <c r="P841" s="13"/>
    </row>
    <row r="842" spans="16:16" ht="15" customHeight="1">
      <c r="P842" s="13"/>
    </row>
    <row r="843" spans="16:16" ht="15" customHeight="1">
      <c r="P843" s="13"/>
    </row>
    <row r="844" spans="16:16" ht="15" customHeight="1">
      <c r="P844" s="13"/>
    </row>
    <row r="845" spans="16:16" ht="15" customHeight="1">
      <c r="P845" s="13"/>
    </row>
    <row r="846" spans="16:16" ht="15" customHeight="1">
      <c r="P846" s="13"/>
    </row>
    <row r="847" spans="16:16" ht="15" customHeight="1">
      <c r="P847" s="13"/>
    </row>
    <row r="848" spans="16:16" ht="15" customHeight="1">
      <c r="P848" s="13"/>
    </row>
    <row r="849" spans="16:16" ht="15" customHeight="1">
      <c r="P849" s="13"/>
    </row>
    <row r="850" spans="16:16" ht="15" customHeight="1">
      <c r="P850" s="13"/>
    </row>
    <row r="851" spans="16:16" ht="15" customHeight="1">
      <c r="P851" s="13"/>
    </row>
    <row r="852" spans="16:16" ht="15" customHeight="1">
      <c r="P852" s="13"/>
    </row>
    <row r="853" spans="16:16" ht="15" customHeight="1">
      <c r="P853" s="13"/>
    </row>
    <row r="854" spans="16:16" ht="15" customHeight="1">
      <c r="P854" s="13"/>
    </row>
    <row r="855" spans="16:16" ht="15" customHeight="1">
      <c r="P855" s="13"/>
    </row>
    <row r="856" spans="16:16" ht="15" customHeight="1">
      <c r="P856" s="13"/>
    </row>
    <row r="857" spans="16:16" ht="15" customHeight="1">
      <c r="P857" s="13"/>
    </row>
    <row r="858" spans="16:16" ht="15" customHeight="1">
      <c r="P858" s="13"/>
    </row>
    <row r="859" spans="16:16" ht="15" customHeight="1">
      <c r="P859" s="13"/>
    </row>
    <row r="860" spans="16:16" ht="15" customHeight="1">
      <c r="P860" s="13"/>
    </row>
    <row r="861" spans="16:16" ht="15" customHeight="1">
      <c r="P861" s="13"/>
    </row>
    <row r="862" spans="16:16" ht="15" customHeight="1">
      <c r="P862" s="13"/>
    </row>
    <row r="863" spans="16:16" ht="15" customHeight="1">
      <c r="P863" s="13"/>
    </row>
    <row r="864" spans="16:16" ht="15" customHeight="1">
      <c r="P864" s="13"/>
    </row>
    <row r="865" spans="16:16" ht="15" customHeight="1">
      <c r="P865" s="13"/>
    </row>
    <row r="866" spans="16:16" ht="15" customHeight="1">
      <c r="P866" s="13"/>
    </row>
    <row r="867" spans="16:16" ht="15" customHeight="1">
      <c r="P867" s="13"/>
    </row>
    <row r="868" spans="16:16" ht="15" customHeight="1">
      <c r="P868" s="13"/>
    </row>
    <row r="869" spans="16:16" ht="15" customHeight="1">
      <c r="P869" s="13"/>
    </row>
    <row r="870" spans="16:16" ht="15" customHeight="1">
      <c r="P870" s="13"/>
    </row>
    <row r="871" spans="16:16" ht="15" customHeight="1">
      <c r="P871" s="13"/>
    </row>
    <row r="872" spans="16:16" ht="15" customHeight="1">
      <c r="P872" s="13"/>
    </row>
    <row r="873" spans="16:16" ht="15" customHeight="1">
      <c r="P873" s="13"/>
    </row>
    <row r="874" spans="16:16" ht="15" customHeight="1">
      <c r="P874" s="13"/>
    </row>
    <row r="875" spans="16:16" ht="15" customHeight="1">
      <c r="P875" s="13"/>
    </row>
    <row r="876" spans="16:16" ht="15" customHeight="1">
      <c r="P876" s="13"/>
    </row>
    <row r="877" spans="16:16" ht="15" customHeight="1">
      <c r="P877" s="13"/>
    </row>
    <row r="878" spans="16:16" ht="15" customHeight="1">
      <c r="P878" s="13"/>
    </row>
    <row r="879" spans="16:16" ht="15" customHeight="1">
      <c r="P879" s="13"/>
    </row>
    <row r="880" spans="16:16" ht="15" customHeight="1">
      <c r="P880" s="13"/>
    </row>
    <row r="881" spans="16:16" ht="15" customHeight="1">
      <c r="P881" s="13"/>
    </row>
    <row r="882" spans="16:16" ht="15" customHeight="1">
      <c r="P882" s="13"/>
    </row>
    <row r="883" spans="16:16" ht="15" customHeight="1">
      <c r="P883" s="13"/>
    </row>
    <row r="884" spans="16:16" ht="15" customHeight="1">
      <c r="P884" s="13"/>
    </row>
    <row r="885" spans="16:16" ht="15" customHeight="1">
      <c r="P885" s="13"/>
    </row>
    <row r="886" spans="16:16" ht="15" customHeight="1">
      <c r="P886" s="13"/>
    </row>
    <row r="887" spans="16:16" ht="15" customHeight="1">
      <c r="P887" s="13"/>
    </row>
    <row r="888" spans="16:16" ht="15" customHeight="1">
      <c r="P888" s="13"/>
    </row>
    <row r="889" spans="16:16" ht="15" customHeight="1">
      <c r="P889" s="13"/>
    </row>
    <row r="890" spans="16:16" ht="15" customHeight="1">
      <c r="P890" s="13"/>
    </row>
    <row r="891" spans="16:16" ht="15" customHeight="1">
      <c r="P891" s="13"/>
    </row>
    <row r="892" spans="16:16" ht="15" customHeight="1">
      <c r="P892" s="13"/>
    </row>
    <row r="893" spans="16:16" ht="15" customHeight="1">
      <c r="P893" s="13"/>
    </row>
    <row r="894" spans="16:16" ht="15" customHeight="1">
      <c r="P894" s="13"/>
    </row>
    <row r="895" spans="16:16" ht="15" customHeight="1">
      <c r="P895" s="13"/>
    </row>
    <row r="896" spans="16:16" ht="15" customHeight="1">
      <c r="P896" s="13"/>
    </row>
    <row r="897" spans="16:16" ht="15" customHeight="1">
      <c r="P897" s="13"/>
    </row>
    <row r="898" spans="16:16" ht="15" customHeight="1">
      <c r="P898" s="13"/>
    </row>
    <row r="899" spans="16:16" ht="15" customHeight="1">
      <c r="P899" s="13"/>
    </row>
    <row r="900" spans="16:16" ht="15" customHeight="1">
      <c r="P900" s="13"/>
    </row>
    <row r="901" spans="16:16" ht="15" customHeight="1">
      <c r="P901" s="13"/>
    </row>
    <row r="902" spans="16:16" ht="15" customHeight="1">
      <c r="P902" s="13"/>
    </row>
    <row r="903" spans="16:16" ht="15" customHeight="1">
      <c r="P903" s="13"/>
    </row>
    <row r="904" spans="16:16" ht="15" customHeight="1">
      <c r="P904" s="13"/>
    </row>
    <row r="905" spans="16:16" ht="15" customHeight="1">
      <c r="P905" s="13"/>
    </row>
    <row r="906" spans="16:16" ht="15" customHeight="1">
      <c r="P906" s="13"/>
    </row>
    <row r="907" spans="16:16" ht="15" customHeight="1">
      <c r="P907" s="13"/>
    </row>
    <row r="908" spans="16:16" ht="15" customHeight="1">
      <c r="P908" s="13"/>
    </row>
    <row r="909" spans="16:16" ht="15" customHeight="1">
      <c r="P909" s="13"/>
    </row>
    <row r="910" spans="16:16" ht="15" customHeight="1">
      <c r="P910" s="13"/>
    </row>
    <row r="911" spans="16:16" ht="15" customHeight="1">
      <c r="P911" s="13"/>
    </row>
    <row r="912" spans="16:16" ht="15" customHeight="1">
      <c r="P912" s="13"/>
    </row>
    <row r="913" spans="16:16" ht="15" customHeight="1">
      <c r="P913" s="13"/>
    </row>
    <row r="914" spans="16:16" ht="15" customHeight="1">
      <c r="P914" s="13"/>
    </row>
    <row r="915" spans="16:16" ht="15" customHeight="1">
      <c r="P915" s="13"/>
    </row>
    <row r="916" spans="16:16" ht="15" customHeight="1">
      <c r="P916" s="13"/>
    </row>
    <row r="917" spans="16:16" ht="15" customHeight="1">
      <c r="P917" s="13"/>
    </row>
    <row r="918" spans="16:16" ht="15" customHeight="1">
      <c r="P918" s="13"/>
    </row>
    <row r="919" spans="16:16" ht="15" customHeight="1">
      <c r="P919" s="13"/>
    </row>
    <row r="920" spans="16:16" ht="15" customHeight="1">
      <c r="P920" s="13"/>
    </row>
    <row r="921" spans="16:16" ht="15" customHeight="1">
      <c r="P921" s="13"/>
    </row>
    <row r="922" spans="16:16" ht="15" customHeight="1">
      <c r="P922" s="13"/>
    </row>
    <row r="923" spans="16:16" ht="15" customHeight="1">
      <c r="P923" s="13"/>
    </row>
    <row r="924" spans="16:16" ht="15" customHeight="1">
      <c r="P924" s="13"/>
    </row>
    <row r="925" spans="16:16" ht="15" customHeight="1">
      <c r="P925" s="13"/>
    </row>
    <row r="926" spans="16:16" ht="15" customHeight="1">
      <c r="P926" s="13"/>
    </row>
    <row r="927" spans="16:16" ht="15" customHeight="1">
      <c r="P927" s="13"/>
    </row>
    <row r="928" spans="16:16" ht="15" customHeight="1">
      <c r="P928" s="13"/>
    </row>
    <row r="929" spans="16:16" ht="15" customHeight="1">
      <c r="P929" s="13"/>
    </row>
    <row r="930" spans="16:16" ht="15" customHeight="1">
      <c r="P930" s="13"/>
    </row>
    <row r="931" spans="16:16" ht="15" customHeight="1">
      <c r="P931" s="13"/>
    </row>
    <row r="932" spans="16:16" ht="15" customHeight="1">
      <c r="P932" s="13"/>
    </row>
    <row r="933" spans="16:16" ht="15" customHeight="1">
      <c r="P933" s="13"/>
    </row>
    <row r="934" spans="16:16" ht="15" customHeight="1">
      <c r="P934" s="13"/>
    </row>
    <row r="935" spans="16:16" ht="15" customHeight="1">
      <c r="P935" s="13"/>
    </row>
    <row r="936" spans="16:16" ht="15" customHeight="1">
      <c r="P936" s="13"/>
    </row>
    <row r="937" spans="16:16" ht="15" customHeight="1">
      <c r="P937" s="13"/>
    </row>
    <row r="938" spans="16:16" ht="15" customHeight="1">
      <c r="P938" s="13"/>
    </row>
    <row r="939" spans="16:16" ht="15" customHeight="1">
      <c r="P939" s="13"/>
    </row>
    <row r="940" spans="16:16" ht="15" customHeight="1">
      <c r="P940" s="13"/>
    </row>
    <row r="941" spans="16:16" ht="15" customHeight="1">
      <c r="P941" s="13"/>
    </row>
    <row r="942" spans="16:16" ht="15" customHeight="1">
      <c r="P942" s="13"/>
    </row>
    <row r="943" spans="16:16" ht="15" customHeight="1">
      <c r="P943" s="13"/>
    </row>
    <row r="944" spans="16:16" ht="15" customHeight="1">
      <c r="P944" s="13"/>
    </row>
    <row r="945" spans="16:16" ht="15" customHeight="1">
      <c r="P945" s="13"/>
    </row>
    <row r="946" spans="16:16" ht="15" customHeight="1">
      <c r="P946" s="13"/>
    </row>
    <row r="947" spans="16:16" ht="15" customHeight="1">
      <c r="P947" s="13"/>
    </row>
    <row r="948" spans="16:16" ht="15" customHeight="1">
      <c r="P948" s="13"/>
    </row>
    <row r="949" spans="16:16" ht="15" customHeight="1">
      <c r="P949" s="13"/>
    </row>
    <row r="950" spans="16:16" ht="15" customHeight="1">
      <c r="P950" s="13"/>
    </row>
    <row r="951" spans="16:16" ht="15" customHeight="1">
      <c r="P951" s="13"/>
    </row>
    <row r="952" spans="16:16" ht="15" customHeight="1">
      <c r="P952" s="13"/>
    </row>
    <row r="953" spans="16:16" ht="15" customHeight="1">
      <c r="P953" s="13"/>
    </row>
    <row r="954" spans="16:16" ht="15" customHeight="1">
      <c r="P954" s="13"/>
    </row>
    <row r="955" spans="16:16" ht="15" customHeight="1">
      <c r="P955" s="13"/>
    </row>
    <row r="956" spans="16:16" ht="15" customHeight="1">
      <c r="P956" s="13"/>
    </row>
    <row r="957" spans="16:16" ht="15" customHeight="1">
      <c r="P957" s="13"/>
    </row>
    <row r="958" spans="16:16" ht="15" customHeight="1">
      <c r="P958" s="13"/>
    </row>
    <row r="959" spans="16:16" ht="15" customHeight="1">
      <c r="P959" s="13"/>
    </row>
    <row r="960" spans="16:16" ht="15" customHeight="1">
      <c r="P960" s="13"/>
    </row>
    <row r="961" spans="16:16" ht="15" customHeight="1">
      <c r="P961" s="13"/>
    </row>
    <row r="962" spans="16:16" ht="15" customHeight="1">
      <c r="P962" s="13"/>
    </row>
    <row r="963" spans="16:16" ht="15" customHeight="1">
      <c r="P963" s="13"/>
    </row>
    <row r="964" spans="16:16" ht="15" customHeight="1">
      <c r="P964" s="13"/>
    </row>
    <row r="965" spans="16:16" ht="15" customHeight="1">
      <c r="P965" s="13"/>
    </row>
    <row r="966" spans="16:16" ht="15" customHeight="1">
      <c r="P966" s="13"/>
    </row>
    <row r="967" spans="16:16" ht="15" customHeight="1">
      <c r="P967" s="13"/>
    </row>
    <row r="968" spans="16:16" ht="15" customHeight="1">
      <c r="P968" s="13"/>
    </row>
    <row r="969" spans="16:16" ht="15" customHeight="1">
      <c r="P969" s="13"/>
    </row>
    <row r="970" spans="16:16">
      <c r="P970" s="13"/>
    </row>
    <row r="971" spans="16:16">
      <c r="P971" s="13"/>
    </row>
    <row r="972" spans="16:16">
      <c r="P972" s="13"/>
    </row>
    <row r="973" spans="16:16">
      <c r="P973" s="13"/>
    </row>
    <row r="974" spans="16:16">
      <c r="P974" s="13"/>
    </row>
    <row r="975" spans="16:16">
      <c r="P975" s="13"/>
    </row>
    <row r="976" spans="16:16">
      <c r="P976" s="13"/>
    </row>
    <row r="977" spans="16:16">
      <c r="P977" s="13"/>
    </row>
    <row r="978" spans="16:16">
      <c r="P978" s="13"/>
    </row>
    <row r="979" spans="16:16">
      <c r="P979" s="13"/>
    </row>
    <row r="980" spans="16:16">
      <c r="P980" s="13"/>
    </row>
    <row r="981" spans="16:16">
      <c r="P981" s="13"/>
    </row>
    <row r="982" spans="16:16">
      <c r="P982" s="13"/>
    </row>
    <row r="983" spans="16:16">
      <c r="P983" s="13"/>
    </row>
    <row r="984" spans="16:16">
      <c r="P984" s="13"/>
    </row>
    <row r="985" spans="16:16">
      <c r="P985" s="13"/>
    </row>
    <row r="986" spans="16:16">
      <c r="P986" s="13"/>
    </row>
    <row r="987" spans="16:16">
      <c r="P987" s="13"/>
    </row>
    <row r="988" spans="16:16">
      <c r="P988" s="13"/>
    </row>
    <row r="989" spans="16:16">
      <c r="P989" s="13"/>
    </row>
    <row r="990" spans="16:16">
      <c r="P990" s="13"/>
    </row>
    <row r="991" spans="16:16">
      <c r="P991" s="13"/>
    </row>
    <row r="992" spans="16:16">
      <c r="P992" s="13"/>
    </row>
    <row r="993" spans="16:16">
      <c r="P993" s="13"/>
    </row>
    <row r="994" spans="16:16">
      <c r="P994" s="13"/>
    </row>
    <row r="995" spans="16:16">
      <c r="P995" s="13"/>
    </row>
    <row r="996" spans="16:16">
      <c r="P996" s="13"/>
    </row>
    <row r="997" spans="16:16">
      <c r="P997" s="13"/>
    </row>
    <row r="998" spans="16:16">
      <c r="P998" s="13"/>
    </row>
    <row r="999" spans="16:16">
      <c r="P999" s="13"/>
    </row>
    <row r="1000" spans="16:16">
      <c r="P1000" s="13"/>
    </row>
    <row r="1001" spans="16:16">
      <c r="P1001" s="13"/>
    </row>
    <row r="1002" spans="16:16">
      <c r="P1002" s="13"/>
    </row>
    <row r="1003" spans="16:16">
      <c r="P1003" s="13"/>
    </row>
    <row r="1004" spans="16:16">
      <c r="P1004" s="13"/>
    </row>
    <row r="1005" spans="16:16">
      <c r="P1005" s="13"/>
    </row>
    <row r="1006" spans="16:16">
      <c r="P1006" s="13"/>
    </row>
    <row r="1007" spans="16:16">
      <c r="P1007" s="13"/>
    </row>
    <row r="1008" spans="16:16">
      <c r="P1008" s="13"/>
    </row>
    <row r="1009" spans="16:16">
      <c r="P1009" s="13"/>
    </row>
    <row r="1010" spans="16:16">
      <c r="P1010" s="13"/>
    </row>
    <row r="1011" spans="16:16">
      <c r="P1011" s="13"/>
    </row>
    <row r="1012" spans="16:16">
      <c r="P1012" s="13"/>
    </row>
    <row r="1013" spans="16:16">
      <c r="P1013" s="13"/>
    </row>
    <row r="1014" spans="16:16">
      <c r="P1014" s="13"/>
    </row>
    <row r="1015" spans="16:16">
      <c r="P1015" s="13"/>
    </row>
    <row r="1016" spans="16:16">
      <c r="P1016" s="13"/>
    </row>
    <row r="1017" spans="16:16">
      <c r="P1017" s="13"/>
    </row>
    <row r="1018" spans="16:16">
      <c r="P1018" s="13"/>
    </row>
    <row r="1019" spans="16:16">
      <c r="P1019" s="13"/>
    </row>
    <row r="1020" spans="16:16">
      <c r="P1020" s="13"/>
    </row>
    <row r="1021" spans="16:16">
      <c r="P1021" s="13"/>
    </row>
    <row r="1022" spans="16:16">
      <c r="P1022" s="13"/>
    </row>
    <row r="1023" spans="16:16">
      <c r="P1023" s="13"/>
    </row>
    <row r="1024" spans="16:16">
      <c r="P1024" s="13"/>
    </row>
    <row r="1025" spans="16:16">
      <c r="P1025" s="13"/>
    </row>
    <row r="1026" spans="16:16">
      <c r="P1026" s="13"/>
    </row>
    <row r="1027" spans="16:16">
      <c r="P1027" s="13"/>
    </row>
    <row r="1028" spans="16:16">
      <c r="P1028" s="13"/>
    </row>
    <row r="1029" spans="16:16">
      <c r="P1029" s="13"/>
    </row>
    <row r="1030" spans="16:16">
      <c r="P1030" s="13"/>
    </row>
    <row r="1031" spans="16:16">
      <c r="P1031" s="13"/>
    </row>
    <row r="1032" spans="16:16">
      <c r="P1032" s="13"/>
    </row>
    <row r="1033" spans="16:16">
      <c r="P1033" s="13"/>
    </row>
    <row r="1034" spans="16:16">
      <c r="P1034" s="13"/>
    </row>
    <row r="1035" spans="16:16">
      <c r="P1035" s="13"/>
    </row>
    <row r="1036" spans="16:16">
      <c r="P1036" s="13"/>
    </row>
    <row r="1037" spans="16:16">
      <c r="P1037" s="13"/>
    </row>
    <row r="1038" spans="16:16">
      <c r="P1038" s="13"/>
    </row>
    <row r="1039" spans="16:16">
      <c r="P1039" s="13"/>
    </row>
    <row r="1040" spans="16:16">
      <c r="P1040" s="13"/>
    </row>
    <row r="1041" spans="16:16">
      <c r="P1041" s="13"/>
    </row>
    <row r="1042" spans="16:16">
      <c r="P1042" s="13"/>
    </row>
    <row r="1043" spans="16:16">
      <c r="P1043" s="13"/>
    </row>
    <row r="1044" spans="16:16">
      <c r="P1044" s="13"/>
    </row>
    <row r="1045" spans="16:16">
      <c r="P1045" s="13"/>
    </row>
    <row r="1046" spans="16:16">
      <c r="P1046" s="13"/>
    </row>
    <row r="1047" spans="16:16">
      <c r="P1047" s="13"/>
    </row>
    <row r="1048" spans="16:16">
      <c r="P1048" s="13"/>
    </row>
    <row r="1049" spans="16:16">
      <c r="P1049" s="13"/>
    </row>
    <row r="1050" spans="16:16">
      <c r="P1050" s="13"/>
    </row>
    <row r="1051" spans="16:16">
      <c r="P1051" s="13"/>
    </row>
    <row r="1052" spans="16:16">
      <c r="P1052" s="13"/>
    </row>
    <row r="1053" spans="16:16">
      <c r="P1053" s="13"/>
    </row>
    <row r="1054" spans="16:16">
      <c r="P1054" s="13"/>
    </row>
    <row r="1055" spans="16:16">
      <c r="P1055" s="13"/>
    </row>
    <row r="1056" spans="16:16">
      <c r="P1056" s="13"/>
    </row>
    <row r="1057" spans="16:16">
      <c r="P1057" s="13"/>
    </row>
    <row r="1058" spans="16:16">
      <c r="P1058" s="13"/>
    </row>
    <row r="1059" spans="16:16">
      <c r="P1059" s="13"/>
    </row>
    <row r="1060" spans="16:16">
      <c r="P1060" s="13"/>
    </row>
    <row r="1061" spans="16:16">
      <c r="P1061" s="13"/>
    </row>
    <row r="1062" spans="16:16">
      <c r="P1062" s="13"/>
    </row>
    <row r="1063" spans="16:16">
      <c r="P1063" s="13"/>
    </row>
    <row r="1064" spans="16:16">
      <c r="P1064" s="13"/>
    </row>
    <row r="1065" spans="16:16">
      <c r="P1065" s="13"/>
    </row>
    <row r="1066" spans="16:16">
      <c r="P1066" s="13"/>
    </row>
    <row r="1067" spans="16:16">
      <c r="P1067" s="13"/>
    </row>
    <row r="1068" spans="16:16">
      <c r="P1068" s="13"/>
    </row>
    <row r="1069" spans="16:16">
      <c r="P1069" s="13"/>
    </row>
    <row r="1070" spans="16:16">
      <c r="P1070" s="13"/>
    </row>
    <row r="1071" spans="16:16">
      <c r="P1071" s="13"/>
    </row>
    <row r="1072" spans="16:16">
      <c r="P1072" s="13"/>
    </row>
    <row r="1073" spans="16:16">
      <c r="P1073" s="13"/>
    </row>
    <row r="1074" spans="16:16">
      <c r="P1074" s="13"/>
    </row>
    <row r="1075" spans="16:16">
      <c r="P1075" s="13"/>
    </row>
    <row r="1076" spans="16:16">
      <c r="P1076" s="13"/>
    </row>
    <row r="1077" spans="16:16">
      <c r="P1077" s="13"/>
    </row>
    <row r="1078" spans="16:16">
      <c r="P1078" s="13"/>
    </row>
    <row r="1079" spans="16:16">
      <c r="P1079" s="13"/>
    </row>
    <row r="1080" spans="16:16">
      <c r="P1080" s="13"/>
    </row>
    <row r="1081" spans="16:16">
      <c r="P1081" s="13"/>
    </row>
    <row r="1082" spans="16:16">
      <c r="P1082" s="13"/>
    </row>
    <row r="1083" spans="16:16">
      <c r="P1083" s="13"/>
    </row>
    <row r="1084" spans="16:16">
      <c r="P1084" s="13"/>
    </row>
    <row r="1085" spans="16:16">
      <c r="P1085" s="13"/>
    </row>
    <row r="1086" spans="16:16">
      <c r="P1086" s="13"/>
    </row>
    <row r="1087" spans="16:16">
      <c r="P1087" s="13"/>
    </row>
    <row r="1088" spans="16:16">
      <c r="P1088" s="13"/>
    </row>
    <row r="1089" spans="16:16">
      <c r="P1089" s="13"/>
    </row>
    <row r="1090" spans="16:16">
      <c r="P1090" s="13"/>
    </row>
    <row r="1091" spans="16:16">
      <c r="P1091" s="13"/>
    </row>
    <row r="1092" spans="16:16">
      <c r="P1092" s="13"/>
    </row>
    <row r="1093" spans="16:16">
      <c r="P1093" s="13"/>
    </row>
    <row r="1094" spans="16:16">
      <c r="P1094" s="13"/>
    </row>
    <row r="1095" spans="16:16">
      <c r="P1095" s="13"/>
    </row>
    <row r="1096" spans="16:16">
      <c r="P1096" s="13"/>
    </row>
    <row r="1097" spans="16:16">
      <c r="P1097" s="13"/>
    </row>
    <row r="1098" spans="16:16">
      <c r="P1098" s="13"/>
    </row>
    <row r="1099" spans="16:16">
      <c r="P1099" s="13"/>
    </row>
    <row r="1100" spans="16:16">
      <c r="P1100" s="13"/>
    </row>
    <row r="1101" spans="16:16">
      <c r="P1101" s="13"/>
    </row>
    <row r="1102" spans="16:16">
      <c r="P1102" s="13"/>
    </row>
    <row r="1103" spans="16:16">
      <c r="P1103" s="13"/>
    </row>
    <row r="1104" spans="16:16">
      <c r="P1104" s="13"/>
    </row>
    <row r="1105" spans="16:16">
      <c r="P1105" s="13"/>
    </row>
    <row r="1106" spans="16:16">
      <c r="P1106" s="13"/>
    </row>
    <row r="1107" spans="16:16">
      <c r="P1107" s="13"/>
    </row>
    <row r="1108" spans="16:16">
      <c r="P1108" s="13"/>
    </row>
    <row r="1109" spans="16:16">
      <c r="P1109" s="13"/>
    </row>
    <row r="1110" spans="16:16">
      <c r="P1110" s="13"/>
    </row>
    <row r="1111" spans="16:16">
      <c r="P1111" s="13"/>
    </row>
    <row r="1112" spans="16:16">
      <c r="P1112" s="13"/>
    </row>
    <row r="1113" spans="16:16">
      <c r="P1113" s="13"/>
    </row>
    <row r="1114" spans="16:16">
      <c r="P1114" s="13"/>
    </row>
    <row r="1115" spans="16:16">
      <c r="P1115" s="13"/>
    </row>
    <row r="1116" spans="16:16">
      <c r="P1116" s="13"/>
    </row>
    <row r="1117" spans="16:16">
      <c r="P1117" s="13"/>
    </row>
    <row r="1118" spans="16:16">
      <c r="P1118" s="13"/>
    </row>
    <row r="1119" spans="16:16">
      <c r="P1119" s="13"/>
    </row>
    <row r="1120" spans="16:16">
      <c r="P1120" s="13"/>
    </row>
    <row r="1121" spans="16:16">
      <c r="P1121" s="13"/>
    </row>
    <row r="1122" spans="16:16">
      <c r="P1122" s="13"/>
    </row>
    <row r="1123" spans="16:16">
      <c r="P1123" s="13"/>
    </row>
    <row r="1124" spans="16:16">
      <c r="P1124" s="13"/>
    </row>
    <row r="1125" spans="16:16">
      <c r="P1125" s="13"/>
    </row>
    <row r="1126" spans="16:16">
      <c r="P1126" s="13"/>
    </row>
    <row r="1127" spans="16:16">
      <c r="P1127" s="13"/>
    </row>
    <row r="1128" spans="16:16">
      <c r="P1128" s="13"/>
    </row>
    <row r="1129" spans="16:16">
      <c r="P1129" s="13"/>
    </row>
    <row r="1130" spans="16:16">
      <c r="P1130" s="13"/>
    </row>
    <row r="1131" spans="16:16">
      <c r="P1131" s="13"/>
    </row>
    <row r="1132" spans="16:16">
      <c r="P1132" s="13"/>
    </row>
    <row r="1133" spans="16:16">
      <c r="P1133" s="13"/>
    </row>
    <row r="1134" spans="16:16">
      <c r="P1134" s="13"/>
    </row>
    <row r="1135" spans="16:16">
      <c r="P1135" s="13"/>
    </row>
    <row r="1136" spans="16:16">
      <c r="P1136" s="13"/>
    </row>
    <row r="1137" spans="16:16">
      <c r="P1137" s="13"/>
    </row>
    <row r="1138" spans="16:16">
      <c r="P1138" s="13"/>
    </row>
    <row r="1139" spans="16:16">
      <c r="P1139" s="13"/>
    </row>
    <row r="1140" spans="16:16">
      <c r="P1140" s="13"/>
    </row>
    <row r="1141" spans="16:16">
      <c r="P1141" s="13"/>
    </row>
    <row r="1142" spans="16:16">
      <c r="P1142" s="13"/>
    </row>
    <row r="1143" spans="16:16">
      <c r="P1143" s="13"/>
    </row>
    <row r="1144" spans="16:16">
      <c r="P1144" s="13"/>
    </row>
    <row r="1145" spans="16:16">
      <c r="P1145" s="13"/>
    </row>
    <row r="1146" spans="16:16">
      <c r="P1146" s="13"/>
    </row>
    <row r="1147" spans="16:16">
      <c r="P1147" s="13"/>
    </row>
    <row r="1148" spans="16:16">
      <c r="P1148" s="13"/>
    </row>
    <row r="1149" spans="16:16">
      <c r="P1149" s="13"/>
    </row>
    <row r="1150" spans="16:16">
      <c r="P1150" s="13"/>
    </row>
    <row r="1151" spans="16:16">
      <c r="P1151" s="13"/>
    </row>
    <row r="1152" spans="16:16">
      <c r="P1152" s="13"/>
    </row>
    <row r="1153" spans="16:16">
      <c r="P1153" s="13"/>
    </row>
    <row r="1154" spans="16:16">
      <c r="P1154" s="13"/>
    </row>
    <row r="1155" spans="16:16">
      <c r="P1155" s="13"/>
    </row>
    <row r="1156" spans="16:16">
      <c r="P1156" s="13"/>
    </row>
    <row r="1157" spans="16:16">
      <c r="P1157" s="13"/>
    </row>
    <row r="1158" spans="16:16">
      <c r="P1158" s="13"/>
    </row>
    <row r="1159" spans="16:16">
      <c r="P1159" s="13"/>
    </row>
    <row r="1160" spans="16:16">
      <c r="P1160" s="13"/>
    </row>
    <row r="1161" spans="16:16">
      <c r="P1161" s="13"/>
    </row>
    <row r="1162" spans="16:16">
      <c r="P1162" s="13"/>
    </row>
    <row r="1163" spans="16:16">
      <c r="P1163" s="13"/>
    </row>
    <row r="1164" spans="16:16">
      <c r="P1164" s="13"/>
    </row>
    <row r="1165" spans="16:16">
      <c r="P1165" s="13"/>
    </row>
    <row r="1166" spans="16:16">
      <c r="P1166" s="13"/>
    </row>
    <row r="1167" spans="16:16">
      <c r="P1167" s="13"/>
    </row>
    <row r="1168" spans="16:16">
      <c r="P1168" s="13"/>
    </row>
    <row r="1169" spans="16:16">
      <c r="P1169" s="13"/>
    </row>
    <row r="1170" spans="16:16">
      <c r="P1170" s="13"/>
    </row>
    <row r="1171" spans="16:16">
      <c r="P1171" s="13"/>
    </row>
    <row r="1172" spans="16:16">
      <c r="P1172" s="13"/>
    </row>
    <row r="1173" spans="16:16">
      <c r="P1173" s="13"/>
    </row>
    <row r="1174" spans="16:16">
      <c r="P1174" s="13"/>
    </row>
    <row r="1175" spans="16:16">
      <c r="P1175" s="13"/>
    </row>
    <row r="1176" spans="16:16">
      <c r="P1176" s="13"/>
    </row>
    <row r="1177" spans="16:16">
      <c r="P1177" s="13"/>
    </row>
    <row r="1178" spans="16:16">
      <c r="P1178" s="13"/>
    </row>
    <row r="1179" spans="16:16">
      <c r="P1179" s="13"/>
    </row>
    <row r="1180" spans="16:16">
      <c r="P1180" s="13"/>
    </row>
    <row r="1181" spans="16:16">
      <c r="P1181" s="13"/>
    </row>
    <row r="1182" spans="16:16">
      <c r="P1182" s="13"/>
    </row>
    <row r="1183" spans="16:16">
      <c r="P1183" s="13"/>
    </row>
    <row r="1184" spans="16:16">
      <c r="P1184" s="13"/>
    </row>
    <row r="1185" spans="16:16">
      <c r="P1185" s="13"/>
    </row>
    <row r="1186" spans="16:16">
      <c r="P1186" s="13"/>
    </row>
    <row r="1187" spans="16:16">
      <c r="P1187" s="13"/>
    </row>
    <row r="1188" spans="16:16">
      <c r="P1188" s="13"/>
    </row>
    <row r="1189" spans="16:16">
      <c r="P1189" s="13"/>
    </row>
    <row r="1190" spans="16:16">
      <c r="P1190" s="13"/>
    </row>
    <row r="1191" spans="16:16">
      <c r="P1191" s="13"/>
    </row>
    <row r="1192" spans="16:16">
      <c r="P1192" s="13"/>
    </row>
    <row r="1193" spans="16:16">
      <c r="P1193" s="13"/>
    </row>
    <row r="1194" spans="16:16">
      <c r="P1194" s="13"/>
    </row>
    <row r="1195" spans="16:16">
      <c r="P1195" s="13"/>
    </row>
    <row r="1196" spans="16:16">
      <c r="P1196" s="13"/>
    </row>
    <row r="1197" spans="16:16">
      <c r="P1197" s="13"/>
    </row>
    <row r="1198" spans="16:16">
      <c r="P1198" s="13"/>
    </row>
    <row r="1199" spans="16:16">
      <c r="P1199" s="13"/>
    </row>
    <row r="1200" spans="16:16">
      <c r="P1200" s="13"/>
    </row>
    <row r="1201" spans="16:16">
      <c r="P1201" s="13"/>
    </row>
    <row r="1202" spans="16:16">
      <c r="P1202" s="13"/>
    </row>
    <row r="1203" spans="16:16">
      <c r="P1203" s="13"/>
    </row>
    <row r="1204" spans="16:16">
      <c r="P1204" s="13"/>
    </row>
    <row r="1205" spans="16:16">
      <c r="P1205" s="13"/>
    </row>
    <row r="1206" spans="16:16">
      <c r="P1206" s="13"/>
    </row>
    <row r="1207" spans="16:16">
      <c r="P1207" s="13"/>
    </row>
    <row r="1208" spans="16:16">
      <c r="P1208" s="13"/>
    </row>
    <row r="1209" spans="16:16">
      <c r="P1209" s="13"/>
    </row>
    <row r="1210" spans="16:16">
      <c r="P1210" s="13"/>
    </row>
    <row r="1211" spans="16:16">
      <c r="P1211" s="13"/>
    </row>
    <row r="1212" spans="16:16">
      <c r="P1212" s="13"/>
    </row>
    <row r="1213" spans="16:16">
      <c r="P1213" s="13"/>
    </row>
    <row r="1214" spans="16:16">
      <c r="P1214" s="13"/>
    </row>
    <row r="1215" spans="16:16">
      <c r="P1215" s="13"/>
    </row>
    <row r="1216" spans="16:16">
      <c r="P1216" s="13"/>
    </row>
    <row r="1217" spans="16:16">
      <c r="P1217" s="13"/>
    </row>
    <row r="1218" spans="16:16">
      <c r="P1218" s="13"/>
    </row>
    <row r="1219" spans="16:16">
      <c r="P1219" s="13"/>
    </row>
    <row r="1220" spans="16:16">
      <c r="P1220" s="13"/>
    </row>
    <row r="1221" spans="16:16">
      <c r="P1221" s="13"/>
    </row>
    <row r="1222" spans="16:16">
      <c r="P1222" s="13"/>
    </row>
    <row r="1223" spans="16:16">
      <c r="P1223" s="13"/>
    </row>
    <row r="1224" spans="16:16">
      <c r="P1224" s="13"/>
    </row>
    <row r="1225" spans="16:16">
      <c r="P1225" s="13"/>
    </row>
    <row r="1226" spans="16:16">
      <c r="P1226" s="13"/>
    </row>
    <row r="1227" spans="16:16">
      <c r="P1227" s="13"/>
    </row>
    <row r="1228" spans="16:16">
      <c r="P1228" s="13"/>
    </row>
    <row r="1229" spans="16:16">
      <c r="P1229" s="13"/>
    </row>
    <row r="1230" spans="16:16">
      <c r="P1230" s="13"/>
    </row>
    <row r="1231" spans="16:16">
      <c r="P1231" s="13"/>
    </row>
    <row r="1232" spans="16:16">
      <c r="P1232" s="13"/>
    </row>
    <row r="1233" spans="16:16">
      <c r="P1233" s="13"/>
    </row>
    <row r="1234" spans="16:16">
      <c r="P1234" s="13"/>
    </row>
    <row r="1235" spans="16:16">
      <c r="P1235" s="13"/>
    </row>
    <row r="1236" spans="16:16">
      <c r="P1236" s="13"/>
    </row>
    <row r="1237" spans="16:16">
      <c r="P1237" s="13"/>
    </row>
    <row r="1238" spans="16:16">
      <c r="P1238" s="13"/>
    </row>
    <row r="1239" spans="16:16">
      <c r="P1239" s="13"/>
    </row>
    <row r="1240" spans="16:16">
      <c r="P1240" s="13"/>
    </row>
    <row r="1241" spans="16:16">
      <c r="P1241" s="13"/>
    </row>
    <row r="1242" spans="16:16">
      <c r="P1242" s="13"/>
    </row>
    <row r="1243" spans="16:16">
      <c r="P1243" s="13"/>
    </row>
    <row r="1244" spans="16:16">
      <c r="P1244" s="13"/>
    </row>
    <row r="1245" spans="16:16">
      <c r="P1245" s="13"/>
    </row>
    <row r="1246" spans="16:16">
      <c r="P1246" s="13"/>
    </row>
    <row r="1247" spans="16:16">
      <c r="P1247" s="13"/>
    </row>
    <row r="1248" spans="16:16">
      <c r="P1248" s="13"/>
    </row>
    <row r="1249" spans="16:16">
      <c r="P1249" s="13"/>
    </row>
    <row r="1250" spans="16:16">
      <c r="P1250" s="13"/>
    </row>
    <row r="1251" spans="16:16">
      <c r="P1251" s="13"/>
    </row>
    <row r="1252" spans="16:16">
      <c r="P1252" s="13"/>
    </row>
    <row r="1253" spans="16:16">
      <c r="P1253" s="13"/>
    </row>
    <row r="1254" spans="16:16">
      <c r="P1254" s="13"/>
    </row>
    <row r="1255" spans="16:16">
      <c r="P1255" s="13"/>
    </row>
    <row r="1256" spans="16:16">
      <c r="P1256" s="13"/>
    </row>
    <row r="1257" spans="16:16">
      <c r="P1257" s="13"/>
    </row>
    <row r="1258" spans="16:16">
      <c r="P1258" s="13"/>
    </row>
    <row r="1259" spans="16:16">
      <c r="P1259" s="13"/>
    </row>
    <row r="1260" spans="16:16">
      <c r="P1260" s="13"/>
    </row>
    <row r="1261" spans="16:16">
      <c r="P1261" s="13"/>
    </row>
    <row r="1262" spans="16:16">
      <c r="P1262" s="13"/>
    </row>
    <row r="1263" spans="16:16">
      <c r="P1263" s="13"/>
    </row>
    <row r="1264" spans="16:16">
      <c r="P1264" s="13"/>
    </row>
    <row r="1265" spans="16:16">
      <c r="P1265" s="13"/>
    </row>
    <row r="1266" spans="16:16">
      <c r="P1266" s="13"/>
    </row>
    <row r="1267" spans="16:16">
      <c r="P1267" s="13"/>
    </row>
    <row r="1268" spans="16:16">
      <c r="P1268" s="13"/>
    </row>
    <row r="1269" spans="16:16">
      <c r="P1269" s="13"/>
    </row>
    <row r="1270" spans="16:16">
      <c r="P1270" s="13"/>
    </row>
    <row r="1271" spans="16:16">
      <c r="P1271" s="13"/>
    </row>
    <row r="1272" spans="16:16">
      <c r="P1272" s="13"/>
    </row>
    <row r="1273" spans="16:16">
      <c r="P1273" s="13"/>
    </row>
    <row r="1274" spans="16:16">
      <c r="P1274" s="13"/>
    </row>
    <row r="1275" spans="16:16">
      <c r="P1275" s="13"/>
    </row>
    <row r="1276" spans="16:16">
      <c r="P1276" s="13"/>
    </row>
    <row r="1277" spans="16:16">
      <c r="P1277" s="13"/>
    </row>
    <row r="1278" spans="16:16">
      <c r="P1278" s="13"/>
    </row>
    <row r="1279" spans="16:16">
      <c r="P1279" s="13"/>
    </row>
    <row r="1280" spans="16:16">
      <c r="P1280" s="13"/>
    </row>
    <row r="1281" spans="16:16">
      <c r="P1281" s="13"/>
    </row>
    <row r="1282" spans="16:16">
      <c r="P1282" s="13"/>
    </row>
    <row r="1283" spans="16:16">
      <c r="P1283" s="13"/>
    </row>
    <row r="1284" spans="16:16">
      <c r="P1284" s="13"/>
    </row>
    <row r="1285" spans="16:16">
      <c r="P1285" s="13"/>
    </row>
    <row r="1286" spans="16:16">
      <c r="P1286" s="13"/>
    </row>
    <row r="1287" spans="16:16">
      <c r="P1287" s="13"/>
    </row>
    <row r="1288" spans="16:16">
      <c r="P1288" s="13"/>
    </row>
    <row r="1289" spans="16:16">
      <c r="P1289" s="13"/>
    </row>
    <row r="1290" spans="16:16">
      <c r="P1290" s="13"/>
    </row>
    <row r="1291" spans="16:16">
      <c r="P1291" s="13"/>
    </row>
    <row r="1292" spans="16:16">
      <c r="P1292" s="13"/>
    </row>
    <row r="1293" spans="16:16">
      <c r="P1293" s="13"/>
    </row>
    <row r="1294" spans="16:16">
      <c r="P1294" s="13"/>
    </row>
    <row r="1295" spans="16:16">
      <c r="P1295" s="13"/>
    </row>
    <row r="1296" spans="16:16">
      <c r="P1296" s="13"/>
    </row>
    <row r="1297" spans="16:16">
      <c r="P1297" s="13"/>
    </row>
    <row r="1298" spans="16:16">
      <c r="P1298" s="13"/>
    </row>
    <row r="1299" spans="16:16">
      <c r="P1299" s="13"/>
    </row>
    <row r="1300" spans="16:16">
      <c r="P1300" s="13"/>
    </row>
    <row r="1301" spans="16:16">
      <c r="P1301" s="13"/>
    </row>
    <row r="1302" spans="16:16">
      <c r="P1302" s="13"/>
    </row>
    <row r="1303" spans="16:16">
      <c r="P1303" s="13"/>
    </row>
    <row r="1304" spans="16:16">
      <c r="P1304" s="13"/>
    </row>
    <row r="1305" spans="16:16">
      <c r="P1305" s="13"/>
    </row>
    <row r="1306" spans="16:16">
      <c r="P1306" s="13"/>
    </row>
    <row r="1307" spans="16:16">
      <c r="P1307" s="13"/>
    </row>
    <row r="1308" spans="16:16">
      <c r="P1308" s="13"/>
    </row>
    <row r="1309" spans="16:16">
      <c r="P1309" s="13"/>
    </row>
    <row r="1310" spans="16:16">
      <c r="P1310" s="13"/>
    </row>
    <row r="1311" spans="16:16">
      <c r="P1311" s="13"/>
    </row>
    <row r="1312" spans="16:16">
      <c r="P1312" s="13"/>
    </row>
    <row r="1313" spans="16:16">
      <c r="P1313" s="13"/>
    </row>
    <row r="1314" spans="16:16">
      <c r="P1314" s="13"/>
    </row>
    <row r="1315" spans="16:16">
      <c r="P1315" s="13"/>
    </row>
    <row r="1316" spans="16:16">
      <c r="P1316" s="13"/>
    </row>
    <row r="1317" spans="16:16">
      <c r="P1317" s="13"/>
    </row>
    <row r="1318" spans="16:16">
      <c r="P1318" s="13"/>
    </row>
    <row r="1319" spans="16:16">
      <c r="P1319" s="13"/>
    </row>
    <row r="1320" spans="16:16">
      <c r="P1320" s="13"/>
    </row>
    <row r="1321" spans="16:16">
      <c r="P1321" s="13"/>
    </row>
    <row r="1322" spans="16:16">
      <c r="P1322" s="13"/>
    </row>
    <row r="1323" spans="16:16">
      <c r="P1323" s="13"/>
    </row>
    <row r="1324" spans="16:16">
      <c r="P1324" s="13"/>
    </row>
    <row r="1325" spans="16:16">
      <c r="P1325" s="13"/>
    </row>
    <row r="1326" spans="16:16">
      <c r="P1326" s="13"/>
    </row>
    <row r="1327" spans="16:16">
      <c r="P1327" s="13"/>
    </row>
    <row r="1328" spans="16:16">
      <c r="P1328" s="13"/>
    </row>
    <row r="1329" spans="16:16">
      <c r="P1329" s="13"/>
    </row>
    <row r="1330" spans="16:16">
      <c r="P1330" s="13"/>
    </row>
    <row r="1331" spans="16:16">
      <c r="P1331" s="13"/>
    </row>
    <row r="1332" spans="16:16">
      <c r="P1332" s="13"/>
    </row>
    <row r="1333" spans="16:16">
      <c r="P1333" s="13"/>
    </row>
    <row r="1334" spans="16:16">
      <c r="P1334" s="13"/>
    </row>
    <row r="1335" spans="16:16">
      <c r="P1335" s="13"/>
    </row>
    <row r="1336" spans="16:16">
      <c r="P1336" s="13"/>
    </row>
    <row r="1337" spans="16:16">
      <c r="P1337" s="13"/>
    </row>
    <row r="1338" spans="16:16">
      <c r="P1338" s="13"/>
    </row>
    <row r="1339" spans="16:16">
      <c r="P1339" s="13"/>
    </row>
    <row r="1340" spans="16:16">
      <c r="P1340" s="13"/>
    </row>
    <row r="1341" spans="16:16">
      <c r="P1341" s="13"/>
    </row>
    <row r="1342" spans="16:16">
      <c r="P1342" s="13"/>
    </row>
    <row r="1343" spans="16:16">
      <c r="P1343" s="13"/>
    </row>
    <row r="1344" spans="16:16">
      <c r="P1344" s="13"/>
    </row>
    <row r="1345" spans="16:16">
      <c r="P1345" s="13"/>
    </row>
    <row r="1346" spans="16:16">
      <c r="P1346" s="13"/>
    </row>
    <row r="1347" spans="16:16">
      <c r="P1347" s="13"/>
    </row>
    <row r="1348" spans="16:16">
      <c r="P1348" s="13"/>
    </row>
    <row r="1349" spans="16:16">
      <c r="P1349" s="13"/>
    </row>
    <row r="1350" spans="16:16">
      <c r="P1350" s="13"/>
    </row>
    <row r="1351" spans="16:16">
      <c r="P1351" s="13"/>
    </row>
    <row r="1352" spans="16:16">
      <c r="P1352" s="13"/>
    </row>
    <row r="1353" spans="16:16">
      <c r="P1353" s="13"/>
    </row>
    <row r="1354" spans="16:16">
      <c r="P1354" s="13"/>
    </row>
    <row r="1355" spans="16:16">
      <c r="P1355" s="13"/>
    </row>
    <row r="1356" spans="16:16">
      <c r="P1356" s="13"/>
    </row>
    <row r="1357" spans="16:16">
      <c r="P1357" s="13"/>
    </row>
    <row r="1358" spans="16:16">
      <c r="P1358" s="13"/>
    </row>
    <row r="1359" spans="16:16">
      <c r="P1359" s="13"/>
    </row>
    <row r="1360" spans="16:16">
      <c r="P1360" s="13"/>
    </row>
    <row r="1361" spans="16:16">
      <c r="P1361" s="13"/>
    </row>
    <row r="1362" spans="16:16">
      <c r="P1362" s="13"/>
    </row>
    <row r="1363" spans="16:16">
      <c r="P1363" s="13"/>
    </row>
    <row r="1364" spans="16:16">
      <c r="P1364" s="13"/>
    </row>
    <row r="1365" spans="16:16">
      <c r="P1365" s="13"/>
    </row>
    <row r="1366" spans="16:16">
      <c r="P1366" s="13"/>
    </row>
    <row r="1367" spans="16:16">
      <c r="P1367" s="13"/>
    </row>
    <row r="1368" spans="16:16">
      <c r="P1368" s="13"/>
    </row>
    <row r="1369" spans="16:16">
      <c r="P1369" s="13"/>
    </row>
    <row r="1370" spans="16:16">
      <c r="P1370" s="13"/>
    </row>
    <row r="1371" spans="16:16">
      <c r="P1371" s="13"/>
    </row>
    <row r="1372" spans="16:16">
      <c r="P1372" s="13"/>
    </row>
    <row r="1373" spans="16:16">
      <c r="P1373" s="13"/>
    </row>
    <row r="1374" spans="16:16">
      <c r="P1374" s="13"/>
    </row>
    <row r="1375" spans="16:16">
      <c r="P1375" s="13"/>
    </row>
    <row r="1376" spans="16:16">
      <c r="P1376" s="13"/>
    </row>
    <row r="1377" spans="16:16">
      <c r="P1377" s="13"/>
    </row>
    <row r="1378" spans="16:16">
      <c r="P1378" s="13"/>
    </row>
    <row r="1379" spans="16:16">
      <c r="P1379" s="13"/>
    </row>
    <row r="1380" spans="16:16">
      <c r="P1380" s="13"/>
    </row>
    <row r="1381" spans="16:16">
      <c r="P1381" s="13"/>
    </row>
    <row r="1382" spans="16:16">
      <c r="P1382" s="13"/>
    </row>
    <row r="1383" spans="16:16">
      <c r="P1383" s="13"/>
    </row>
    <row r="1384" spans="16:16">
      <c r="P1384" s="13"/>
    </row>
    <row r="1385" spans="16:16">
      <c r="P1385" s="13"/>
    </row>
    <row r="1386" spans="16:16">
      <c r="P1386" s="13"/>
    </row>
    <row r="1387" spans="16:16">
      <c r="P1387" s="13"/>
    </row>
    <row r="1388" spans="16:16">
      <c r="P1388" s="13"/>
    </row>
    <row r="1389" spans="16:16">
      <c r="P1389" s="13"/>
    </row>
    <row r="1390" spans="16:16">
      <c r="P1390" s="13"/>
    </row>
    <row r="1391" spans="16:16">
      <c r="P1391" s="13"/>
    </row>
    <row r="1392" spans="16:16">
      <c r="P1392" s="13"/>
    </row>
    <row r="1393" spans="16:16">
      <c r="P1393" s="13"/>
    </row>
    <row r="1394" spans="16:16">
      <c r="P1394" s="13"/>
    </row>
    <row r="1395" spans="16:16">
      <c r="P1395" s="13"/>
    </row>
    <row r="1396" spans="16:16">
      <c r="P1396" s="13"/>
    </row>
    <row r="1397" spans="16:16">
      <c r="P1397" s="13"/>
    </row>
    <row r="1398" spans="16:16">
      <c r="P1398" s="13"/>
    </row>
    <row r="1399" spans="16:16">
      <c r="P1399" s="13"/>
    </row>
    <row r="1400" spans="16:16">
      <c r="P1400" s="13"/>
    </row>
    <row r="1401" spans="16:16">
      <c r="P1401" s="13"/>
    </row>
    <row r="1402" spans="16:16">
      <c r="P1402" s="13"/>
    </row>
    <row r="1403" spans="16:16">
      <c r="P1403" s="13"/>
    </row>
    <row r="1404" spans="16:16">
      <c r="P1404" s="13"/>
    </row>
    <row r="1405" spans="16:16">
      <c r="P1405" s="13"/>
    </row>
    <row r="1406" spans="16:16">
      <c r="P1406" s="13"/>
    </row>
    <row r="1407" spans="16:16">
      <c r="P1407" s="13"/>
    </row>
    <row r="1408" spans="16:16">
      <c r="P1408" s="13"/>
    </row>
    <row r="1409" spans="16:16">
      <c r="P1409" s="13"/>
    </row>
    <row r="1410" spans="16:16">
      <c r="P1410" s="13"/>
    </row>
    <row r="1411" spans="16:16">
      <c r="P1411" s="13"/>
    </row>
    <row r="1412" spans="16:16">
      <c r="P1412" s="13"/>
    </row>
    <row r="1413" spans="16:16">
      <c r="P1413" s="13"/>
    </row>
    <row r="1414" spans="16:16">
      <c r="P1414" s="13"/>
    </row>
    <row r="1415" spans="16:16">
      <c r="P1415" s="13"/>
    </row>
    <row r="1416" spans="16:16">
      <c r="P1416" s="13"/>
    </row>
    <row r="1417" spans="16:16">
      <c r="P1417" s="13"/>
    </row>
    <row r="1418" spans="16:16">
      <c r="P1418" s="13"/>
    </row>
    <row r="1419" spans="16:16">
      <c r="P1419" s="13"/>
    </row>
    <row r="1420" spans="16:16">
      <c r="P1420" s="13"/>
    </row>
    <row r="1421" spans="16:16">
      <c r="P1421" s="13"/>
    </row>
    <row r="1422" spans="16:16">
      <c r="P1422" s="13"/>
    </row>
    <row r="1423" spans="16:16">
      <c r="P1423" s="13"/>
    </row>
    <row r="1424" spans="16:16">
      <c r="P1424" s="13"/>
    </row>
    <row r="1425" spans="16:16">
      <c r="P1425" s="13"/>
    </row>
    <row r="1426" spans="16:16">
      <c r="P1426" s="13"/>
    </row>
    <row r="1427" spans="16:16">
      <c r="P1427" s="13"/>
    </row>
    <row r="1428" spans="16:16">
      <c r="P1428" s="13"/>
    </row>
    <row r="1429" spans="16:16">
      <c r="P1429" s="13"/>
    </row>
    <row r="1430" spans="16:16">
      <c r="P1430" s="13"/>
    </row>
    <row r="1431" spans="16:16">
      <c r="P1431" s="13"/>
    </row>
    <row r="1432" spans="16:16">
      <c r="P1432" s="13"/>
    </row>
    <row r="1433" spans="16:16">
      <c r="P1433" s="13"/>
    </row>
    <row r="1434" spans="16:16">
      <c r="P1434" s="13"/>
    </row>
    <row r="1435" spans="16:16">
      <c r="P1435" s="13"/>
    </row>
    <row r="1436" spans="16:16">
      <c r="P1436" s="13"/>
    </row>
    <row r="1437" spans="16:16">
      <c r="P1437" s="13"/>
    </row>
    <row r="1438" spans="16:16">
      <c r="P1438" s="13"/>
    </row>
    <row r="1439" spans="16:16">
      <c r="P1439" s="13"/>
    </row>
    <row r="1440" spans="16:16">
      <c r="P1440" s="13"/>
    </row>
    <row r="1441" spans="16:16">
      <c r="P1441" s="13"/>
    </row>
    <row r="1442" spans="16:16">
      <c r="P1442" s="13"/>
    </row>
    <row r="1443" spans="16:16">
      <c r="P1443" s="13"/>
    </row>
    <row r="1444" spans="16:16">
      <c r="P1444" s="13"/>
    </row>
    <row r="1445" spans="16:16">
      <c r="P1445" s="13"/>
    </row>
    <row r="1446" spans="16:16">
      <c r="P1446" s="13"/>
    </row>
    <row r="1447" spans="16:16">
      <c r="P1447" s="13"/>
    </row>
    <row r="1448" spans="16:16">
      <c r="P1448" s="13"/>
    </row>
    <row r="1449" spans="16:16">
      <c r="P1449" s="13"/>
    </row>
    <row r="1450" spans="16:16">
      <c r="P1450" s="13"/>
    </row>
    <row r="1451" spans="16:16">
      <c r="P1451" s="13"/>
    </row>
    <row r="1452" spans="16:16">
      <c r="P1452" s="13"/>
    </row>
    <row r="1453" spans="16:16">
      <c r="P1453" s="13"/>
    </row>
    <row r="1454" spans="16:16">
      <c r="P1454" s="13"/>
    </row>
    <row r="1455" spans="16:16">
      <c r="P1455" s="13"/>
    </row>
    <row r="1456" spans="16:16">
      <c r="P1456" s="13"/>
    </row>
    <row r="1457" spans="16:16">
      <c r="P1457" s="13"/>
    </row>
    <row r="1458" spans="16:16">
      <c r="P1458" s="13"/>
    </row>
    <row r="1459" spans="16:16">
      <c r="P1459" s="13"/>
    </row>
    <row r="1460" spans="16:16">
      <c r="P1460" s="13"/>
    </row>
    <row r="1461" spans="16:16">
      <c r="P1461" s="13"/>
    </row>
    <row r="1462" spans="16:16">
      <c r="P1462" s="13"/>
    </row>
    <row r="1463" spans="16:16">
      <c r="P1463" s="13"/>
    </row>
    <row r="1464" spans="16:16">
      <c r="P1464" s="13"/>
    </row>
    <row r="1465" spans="16:16">
      <c r="P1465" s="13"/>
    </row>
    <row r="1466" spans="16:16">
      <c r="P1466" s="13"/>
    </row>
    <row r="1467" spans="16:16">
      <c r="P1467" s="13"/>
    </row>
    <row r="1468" spans="16:16">
      <c r="P1468" s="13"/>
    </row>
    <row r="1469" spans="16:16">
      <c r="P1469" s="13"/>
    </row>
    <row r="1470" spans="16:16">
      <c r="P1470" s="13"/>
    </row>
    <row r="1471" spans="16:16">
      <c r="P1471" s="13"/>
    </row>
    <row r="1472" spans="16:16">
      <c r="P1472" s="13"/>
    </row>
    <row r="1473" spans="16:16">
      <c r="P1473" s="13"/>
    </row>
    <row r="1474" spans="16:16">
      <c r="P1474" s="13"/>
    </row>
    <row r="1475" spans="16:16">
      <c r="P1475" s="13"/>
    </row>
    <row r="1476" spans="16:16">
      <c r="P1476" s="13"/>
    </row>
    <row r="1477" spans="16:16">
      <c r="P1477" s="13"/>
    </row>
    <row r="1478" spans="16:16">
      <c r="P1478" s="13"/>
    </row>
    <row r="1479" spans="16:16">
      <c r="P1479" s="13"/>
    </row>
    <row r="1480" spans="16:16">
      <c r="P1480" s="13"/>
    </row>
    <row r="1481" spans="16:16">
      <c r="P1481" s="13"/>
    </row>
    <row r="1482" spans="16:16">
      <c r="P1482" s="13"/>
    </row>
    <row r="1483" spans="16:16">
      <c r="P1483" s="13"/>
    </row>
    <row r="1484" spans="16:16">
      <c r="P1484" s="13"/>
    </row>
    <row r="1485" spans="16:16">
      <c r="P1485" s="13"/>
    </row>
    <row r="1486" spans="16:16">
      <c r="P1486" s="13"/>
    </row>
    <row r="1487" spans="16:16">
      <c r="P1487" s="13"/>
    </row>
    <row r="1488" spans="16:16">
      <c r="P1488" s="13"/>
    </row>
    <row r="1489" spans="16:16">
      <c r="P1489" s="13"/>
    </row>
    <row r="1490" spans="16:16">
      <c r="P1490" s="13"/>
    </row>
    <row r="1491" spans="16:16">
      <c r="P1491" s="13"/>
    </row>
    <row r="1492" spans="16:16">
      <c r="P1492" s="13"/>
    </row>
    <row r="1493" spans="16:16">
      <c r="P1493" s="13"/>
    </row>
    <row r="1494" spans="16:16">
      <c r="P1494" s="13"/>
    </row>
    <row r="1495" spans="16:16">
      <c r="P1495" s="13"/>
    </row>
    <row r="1496" spans="16:16">
      <c r="P1496" s="13"/>
    </row>
    <row r="1497" spans="16:16">
      <c r="P1497" s="13"/>
    </row>
    <row r="1498" spans="16:16">
      <c r="P1498" s="13"/>
    </row>
    <row r="1499" spans="16:16">
      <c r="P1499" s="13"/>
    </row>
    <row r="1500" spans="16:16">
      <c r="P1500" s="13"/>
    </row>
    <row r="1501" spans="16:16">
      <c r="P1501" s="13"/>
    </row>
    <row r="1502" spans="16:16">
      <c r="P1502" s="13"/>
    </row>
    <row r="1503" spans="16:16">
      <c r="P1503" s="13"/>
    </row>
    <row r="1504" spans="16:16">
      <c r="P1504" s="13"/>
    </row>
    <row r="1505" spans="16:16">
      <c r="P1505" s="13"/>
    </row>
    <row r="1506" spans="16:16">
      <c r="P1506" s="13"/>
    </row>
    <row r="1507" spans="16:16">
      <c r="P1507" s="13"/>
    </row>
    <row r="1508" spans="16:16">
      <c r="P1508" s="13"/>
    </row>
    <row r="1509" spans="16:16">
      <c r="P1509" s="13"/>
    </row>
    <row r="1510" spans="16:16">
      <c r="P1510" s="13"/>
    </row>
    <row r="1511" spans="16:16">
      <c r="P1511" s="13"/>
    </row>
    <row r="1512" spans="16:16">
      <c r="P1512" s="13"/>
    </row>
    <row r="1513" spans="16:16">
      <c r="P1513" s="13"/>
    </row>
    <row r="1514" spans="16:16">
      <c r="P1514" s="13"/>
    </row>
    <row r="1515" spans="16:16">
      <c r="P1515" s="13"/>
    </row>
    <row r="1516" spans="16:16">
      <c r="P1516" s="13"/>
    </row>
    <row r="1517" spans="16:16">
      <c r="P1517" s="13"/>
    </row>
    <row r="1518" spans="16:16">
      <c r="P1518" s="13"/>
    </row>
    <row r="1519" spans="16:16">
      <c r="P1519" s="13"/>
    </row>
    <row r="1520" spans="16:16">
      <c r="P1520" s="13"/>
    </row>
    <row r="1521" spans="16:16">
      <c r="P1521" s="13"/>
    </row>
    <row r="1522" spans="16:16">
      <c r="P1522" s="13"/>
    </row>
    <row r="1523" spans="16:16">
      <c r="P1523" s="13"/>
    </row>
    <row r="1524" spans="16:16">
      <c r="P1524" s="13"/>
    </row>
    <row r="1525" spans="16:16">
      <c r="P1525" s="13"/>
    </row>
    <row r="1526" spans="16:16">
      <c r="P1526" s="13"/>
    </row>
    <row r="1527" spans="16:16">
      <c r="P1527" s="13"/>
    </row>
    <row r="1528" spans="16:16">
      <c r="P1528" s="13"/>
    </row>
    <row r="1529" spans="16:16">
      <c r="P1529" s="13"/>
    </row>
    <row r="1530" spans="16:16">
      <c r="P1530" s="13"/>
    </row>
    <row r="1531" spans="16:16">
      <c r="P1531" s="13"/>
    </row>
    <row r="1532" spans="16:16">
      <c r="P1532" s="13"/>
    </row>
    <row r="1533" spans="16:16">
      <c r="P1533" s="13"/>
    </row>
    <row r="1534" spans="16:16">
      <c r="P1534" s="13"/>
    </row>
    <row r="1535" spans="16:16">
      <c r="P1535" s="13"/>
    </row>
    <row r="1536" spans="16:16">
      <c r="P1536" s="13"/>
    </row>
    <row r="1537" spans="16:16">
      <c r="P1537" s="13"/>
    </row>
    <row r="1538" spans="16:16">
      <c r="P1538" s="13"/>
    </row>
    <row r="1539" spans="16:16">
      <c r="P1539" s="13"/>
    </row>
    <row r="1540" spans="16:16">
      <c r="P1540" s="13"/>
    </row>
    <row r="1541" spans="16:16">
      <c r="P1541" s="13"/>
    </row>
    <row r="1542" spans="16:16">
      <c r="P1542" s="13"/>
    </row>
    <row r="1543" spans="16:16">
      <c r="P1543" s="13"/>
    </row>
    <row r="1544" spans="16:16">
      <c r="P1544" s="13"/>
    </row>
    <row r="1545" spans="16:16">
      <c r="P1545" s="13"/>
    </row>
    <row r="1546" spans="16:16">
      <c r="P1546" s="13"/>
    </row>
    <row r="1547" spans="16:16">
      <c r="P1547" s="13"/>
    </row>
    <row r="1548" spans="16:16">
      <c r="P1548" s="13"/>
    </row>
    <row r="1549" spans="16:16">
      <c r="P1549" s="13"/>
    </row>
    <row r="1550" spans="16:16">
      <c r="P1550" s="13"/>
    </row>
    <row r="1551" spans="16:16">
      <c r="P1551" s="13"/>
    </row>
    <row r="1552" spans="16:16">
      <c r="P1552" s="13"/>
    </row>
    <row r="1553" spans="16:16">
      <c r="P1553" s="13"/>
    </row>
    <row r="1554" spans="16:16">
      <c r="P1554" s="13"/>
    </row>
    <row r="1555" spans="16:16">
      <c r="P1555" s="13"/>
    </row>
    <row r="1556" spans="16:16">
      <c r="P1556" s="13"/>
    </row>
    <row r="1557" spans="16:16">
      <c r="P1557" s="13"/>
    </row>
    <row r="1558" spans="16:16">
      <c r="P1558" s="13"/>
    </row>
    <row r="1559" spans="16:16">
      <c r="P1559" s="13"/>
    </row>
    <row r="1560" spans="16:16">
      <c r="P1560" s="13"/>
    </row>
    <row r="1561" spans="16:16">
      <c r="P1561" s="13"/>
    </row>
    <row r="1562" spans="16:16">
      <c r="P1562" s="13"/>
    </row>
    <row r="1563" spans="16:16">
      <c r="P1563" s="13"/>
    </row>
    <row r="1564" spans="16:16">
      <c r="P1564" s="13"/>
    </row>
    <row r="1565" spans="16:16">
      <c r="P1565" s="13"/>
    </row>
    <row r="1566" spans="16:16">
      <c r="P1566" s="13"/>
    </row>
    <row r="1567" spans="16:16">
      <c r="P1567" s="13"/>
    </row>
    <row r="1568" spans="16:16">
      <c r="P1568" s="13"/>
    </row>
    <row r="1569" spans="16:16">
      <c r="P1569" s="13"/>
    </row>
    <row r="1570" spans="16:16">
      <c r="P1570" s="13"/>
    </row>
    <row r="1571" spans="16:16">
      <c r="P1571" s="13"/>
    </row>
    <row r="1572" spans="16:16">
      <c r="P1572" s="13"/>
    </row>
    <row r="1573" spans="16:16">
      <c r="P1573" s="13"/>
    </row>
    <row r="1574" spans="16:16">
      <c r="P1574" s="13"/>
    </row>
    <row r="1575" spans="16:16">
      <c r="P1575" s="13"/>
    </row>
    <row r="1576" spans="16:16">
      <c r="P1576" s="13"/>
    </row>
    <row r="1577" spans="16:16">
      <c r="P1577" s="13"/>
    </row>
    <row r="1578" spans="16:16">
      <c r="P1578" s="13"/>
    </row>
    <row r="1579" spans="16:16">
      <c r="P1579" s="13"/>
    </row>
    <row r="1580" spans="16:16">
      <c r="P1580" s="13"/>
    </row>
    <row r="1581" spans="16:16">
      <c r="P1581" s="13"/>
    </row>
    <row r="1582" spans="16:16">
      <c r="P1582" s="13"/>
    </row>
    <row r="1583" spans="16:16">
      <c r="P1583" s="13"/>
    </row>
    <row r="1584" spans="16:16">
      <c r="P1584" s="13"/>
    </row>
    <row r="1585" spans="16:16">
      <c r="P1585" s="13"/>
    </row>
    <row r="1586" spans="16:16">
      <c r="P1586" s="13"/>
    </row>
    <row r="1587" spans="16:16">
      <c r="P1587" s="13"/>
    </row>
    <row r="1588" spans="16:16">
      <c r="P1588" s="13"/>
    </row>
    <row r="1589" spans="16:16">
      <c r="P1589" s="13"/>
    </row>
    <row r="1590" spans="16:16">
      <c r="P1590" s="13"/>
    </row>
    <row r="1591" spans="16:16">
      <c r="P1591" s="13"/>
    </row>
    <row r="1592" spans="16:16">
      <c r="P1592" s="13"/>
    </row>
    <row r="1593" spans="16:16">
      <c r="P1593" s="13"/>
    </row>
    <row r="1594" spans="16:16">
      <c r="P1594" s="13"/>
    </row>
    <row r="1595" spans="16:16">
      <c r="P1595" s="13"/>
    </row>
    <row r="1596" spans="16:16">
      <c r="P1596" s="13"/>
    </row>
    <row r="1597" spans="16:16">
      <c r="P1597" s="13"/>
    </row>
    <row r="1598" spans="16:16">
      <c r="P1598" s="13"/>
    </row>
    <row r="1599" spans="16:16">
      <c r="P1599" s="13"/>
    </row>
    <row r="1600" spans="16:16">
      <c r="P1600" s="13"/>
    </row>
    <row r="1601" spans="16:16">
      <c r="P1601" s="13"/>
    </row>
    <row r="1602" spans="16:16">
      <c r="P1602" s="13"/>
    </row>
    <row r="1603" spans="16:16">
      <c r="P1603" s="13"/>
    </row>
    <row r="1604" spans="16:16">
      <c r="P1604" s="13"/>
    </row>
    <row r="1605" spans="16:16">
      <c r="P1605" s="13"/>
    </row>
    <row r="1606" spans="16:16">
      <c r="P1606" s="13"/>
    </row>
    <row r="1607" spans="16:16">
      <c r="P1607" s="13"/>
    </row>
    <row r="1608" spans="16:16">
      <c r="P1608" s="13"/>
    </row>
    <row r="1609" spans="16:16">
      <c r="P1609" s="13"/>
    </row>
    <row r="1610" spans="16:16">
      <c r="P1610" s="13"/>
    </row>
    <row r="1611" spans="16:16">
      <c r="P1611" s="13"/>
    </row>
    <row r="1612" spans="16:16">
      <c r="P1612" s="13"/>
    </row>
    <row r="1613" spans="16:16">
      <c r="P1613" s="13"/>
    </row>
    <row r="1614" spans="16:16">
      <c r="P1614" s="13"/>
    </row>
    <row r="1615" spans="16:16">
      <c r="P1615" s="13"/>
    </row>
    <row r="1616" spans="16:16">
      <c r="P1616" s="13"/>
    </row>
    <row r="1617" spans="16:16">
      <c r="P1617" s="13"/>
    </row>
    <row r="1618" spans="16:16">
      <c r="P1618" s="13"/>
    </row>
    <row r="1619" spans="16:16">
      <c r="P1619" s="13"/>
    </row>
    <row r="1620" spans="16:16">
      <c r="P1620" s="13"/>
    </row>
    <row r="1621" spans="16:16">
      <c r="P1621" s="13"/>
    </row>
    <row r="1622" spans="16:16">
      <c r="P1622" s="13"/>
    </row>
    <row r="1623" spans="16:16">
      <c r="P1623" s="13"/>
    </row>
    <row r="1624" spans="16:16">
      <c r="P1624" s="13"/>
    </row>
    <row r="1625" spans="16:16">
      <c r="P1625" s="13"/>
    </row>
    <row r="1626" spans="16:16">
      <c r="P1626" s="13"/>
    </row>
    <row r="1627" spans="16:16">
      <c r="P1627" s="13"/>
    </row>
    <row r="1628" spans="16:16">
      <c r="P1628" s="13"/>
    </row>
    <row r="1629" spans="16:16">
      <c r="P1629" s="13"/>
    </row>
    <row r="1630" spans="16:16">
      <c r="P1630" s="13"/>
    </row>
    <row r="1631" spans="16:16">
      <c r="P1631" s="13"/>
    </row>
    <row r="1632" spans="16:16">
      <c r="P1632" s="13"/>
    </row>
    <row r="1633" spans="16:16">
      <c r="P1633" s="13"/>
    </row>
    <row r="1634" spans="16:16">
      <c r="P1634" s="13"/>
    </row>
    <row r="1635" spans="16:16">
      <c r="P1635" s="13"/>
    </row>
    <row r="1636" spans="16:16">
      <c r="P1636" s="13"/>
    </row>
    <row r="1637" spans="16:16">
      <c r="P1637" s="13"/>
    </row>
    <row r="1638" spans="16:16">
      <c r="P1638" s="13"/>
    </row>
    <row r="1639" spans="16:16">
      <c r="P1639" s="13"/>
    </row>
    <row r="1640" spans="16:16">
      <c r="P1640" s="13"/>
    </row>
    <row r="1641" spans="16:16">
      <c r="P1641" s="13"/>
    </row>
    <row r="1642" spans="16:16">
      <c r="P1642" s="13"/>
    </row>
    <row r="1643" spans="16:16">
      <c r="P1643" s="13"/>
    </row>
    <row r="1644" spans="16:16">
      <c r="P1644" s="13"/>
    </row>
    <row r="1645" spans="16:16">
      <c r="P1645" s="13"/>
    </row>
    <row r="1646" spans="16:16">
      <c r="P1646" s="13"/>
    </row>
    <row r="1647" spans="16:16">
      <c r="P1647" s="13"/>
    </row>
    <row r="1648" spans="16:16">
      <c r="P1648" s="13"/>
    </row>
    <row r="1649" spans="16:16">
      <c r="P1649" s="13"/>
    </row>
    <row r="1650" spans="16:16">
      <c r="P1650" s="13"/>
    </row>
    <row r="1651" spans="16:16">
      <c r="P1651" s="13"/>
    </row>
    <row r="1652" spans="16:16">
      <c r="P1652" s="13"/>
    </row>
    <row r="1653" spans="16:16">
      <c r="P1653" s="13"/>
    </row>
    <row r="1654" spans="16:16">
      <c r="P1654" s="13"/>
    </row>
    <row r="1655" spans="16:16">
      <c r="P1655" s="13"/>
    </row>
    <row r="1656" spans="16:16">
      <c r="P1656" s="13"/>
    </row>
    <row r="1657" spans="16:16">
      <c r="P1657" s="13"/>
    </row>
    <row r="1658" spans="16:16">
      <c r="P1658" s="13"/>
    </row>
    <row r="1659" spans="16:16">
      <c r="P1659" s="13"/>
    </row>
    <row r="1660" spans="16:16">
      <c r="P1660" s="13"/>
    </row>
    <row r="1661" spans="16:16">
      <c r="P1661" s="13"/>
    </row>
    <row r="1662" spans="16:16">
      <c r="P1662" s="13"/>
    </row>
    <row r="1663" spans="16:16">
      <c r="P1663" s="13"/>
    </row>
    <row r="1664" spans="16:16">
      <c r="P1664" s="13"/>
    </row>
    <row r="1665" spans="16:16">
      <c r="P1665" s="13"/>
    </row>
    <row r="1666" spans="16:16">
      <c r="P1666" s="13"/>
    </row>
    <row r="1667" spans="16:16">
      <c r="P1667" s="13"/>
    </row>
    <row r="1668" spans="16:16">
      <c r="P1668" s="13"/>
    </row>
    <row r="1669" spans="16:16">
      <c r="P1669" s="13"/>
    </row>
    <row r="1670" spans="16:16">
      <c r="P1670" s="13"/>
    </row>
    <row r="1671" spans="16:16">
      <c r="P1671" s="13"/>
    </row>
    <row r="1672" spans="16:16">
      <c r="P1672" s="13"/>
    </row>
    <row r="1673" spans="16:16">
      <c r="P1673" s="13"/>
    </row>
    <row r="1674" spans="16:16">
      <c r="P1674" s="13"/>
    </row>
    <row r="1675" spans="16:16">
      <c r="P1675" s="13"/>
    </row>
    <row r="1676" spans="16:16">
      <c r="P1676" s="13"/>
    </row>
    <row r="1677" spans="16:16">
      <c r="P1677" s="13"/>
    </row>
    <row r="1678" spans="16:16">
      <c r="P1678" s="13"/>
    </row>
    <row r="1679" spans="16:16">
      <c r="P1679" s="13"/>
    </row>
    <row r="1680" spans="16:16">
      <c r="P1680" s="13"/>
    </row>
    <row r="1681" spans="16:16">
      <c r="P1681" s="13"/>
    </row>
    <row r="1682" spans="16:16">
      <c r="P1682" s="13"/>
    </row>
    <row r="1683" spans="16:16">
      <c r="P1683" s="13"/>
    </row>
    <row r="1684" spans="16:16">
      <c r="P1684" s="13"/>
    </row>
    <row r="1685" spans="16:16">
      <c r="P1685" s="13"/>
    </row>
    <row r="1686" spans="16:16">
      <c r="P1686" s="13"/>
    </row>
    <row r="1687" spans="16:16">
      <c r="P1687" s="13"/>
    </row>
    <row r="1688" spans="16:16">
      <c r="P1688" s="13"/>
    </row>
    <row r="1689" spans="16:16">
      <c r="P1689" s="13"/>
    </row>
    <row r="1690" spans="16:16">
      <c r="P1690" s="13"/>
    </row>
    <row r="1691" spans="16:16">
      <c r="P1691" s="13"/>
    </row>
    <row r="1692" spans="16:16">
      <c r="P1692" s="13"/>
    </row>
    <row r="1693" spans="16:16">
      <c r="P1693" s="13"/>
    </row>
    <row r="1694" spans="16:16">
      <c r="P1694" s="13"/>
    </row>
    <row r="1695" spans="16:16">
      <c r="P1695" s="13"/>
    </row>
    <row r="1696" spans="16:16">
      <c r="P1696" s="13"/>
    </row>
    <row r="1697" spans="16:16">
      <c r="P1697" s="13"/>
    </row>
    <row r="1698" spans="16:16">
      <c r="P1698" s="13"/>
    </row>
    <row r="1699" spans="16:16">
      <c r="P1699" s="13"/>
    </row>
    <row r="1700" spans="16:16">
      <c r="P1700" s="13"/>
    </row>
    <row r="1701" spans="16:16">
      <c r="P1701" s="13"/>
    </row>
    <row r="1702" spans="16:16">
      <c r="P1702" s="13"/>
    </row>
    <row r="1703" spans="16:16">
      <c r="P1703" s="13"/>
    </row>
    <row r="1704" spans="16:16">
      <c r="P1704" s="13"/>
    </row>
    <row r="1705" spans="16:16">
      <c r="P1705" s="13"/>
    </row>
    <row r="1706" spans="16:16">
      <c r="P1706" s="13"/>
    </row>
    <row r="1707" spans="16:16">
      <c r="P1707" s="13"/>
    </row>
    <row r="1708" spans="16:16">
      <c r="P1708" s="13"/>
    </row>
    <row r="1709" spans="16:16">
      <c r="P1709" s="13"/>
    </row>
    <row r="1710" spans="16:16">
      <c r="P1710" s="13"/>
    </row>
    <row r="1711" spans="16:16">
      <c r="P1711" s="13"/>
    </row>
    <row r="1712" spans="16:16">
      <c r="P1712" s="13"/>
    </row>
    <row r="1713" spans="16:16">
      <c r="P1713" s="13"/>
    </row>
    <row r="1714" spans="16:16">
      <c r="P1714" s="13"/>
    </row>
    <row r="1715" spans="16:16">
      <c r="P1715" s="13"/>
    </row>
    <row r="1716" spans="16:16">
      <c r="P1716" s="13"/>
    </row>
    <row r="1717" spans="16:16">
      <c r="P1717" s="13"/>
    </row>
    <row r="1718" spans="16:16">
      <c r="P1718" s="13"/>
    </row>
    <row r="1719" spans="16:16">
      <c r="P1719" s="13"/>
    </row>
    <row r="1720" spans="16:16">
      <c r="P1720" s="13"/>
    </row>
    <row r="1721" spans="16:16">
      <c r="P1721" s="13"/>
    </row>
    <row r="1722" spans="16:16">
      <c r="P1722" s="13"/>
    </row>
    <row r="1723" spans="16:16">
      <c r="P1723" s="13"/>
    </row>
    <row r="1724" spans="16:16">
      <c r="P1724" s="13"/>
    </row>
    <row r="1725" spans="16:16">
      <c r="P1725" s="13"/>
    </row>
    <row r="1726" spans="16:16">
      <c r="P1726" s="13"/>
    </row>
    <row r="1727" spans="16:16">
      <c r="P1727" s="13"/>
    </row>
    <row r="1728" spans="16:16">
      <c r="P1728" s="13"/>
    </row>
    <row r="1729" spans="16:16">
      <c r="P1729" s="13"/>
    </row>
    <row r="1730" spans="16:16">
      <c r="P1730" s="13"/>
    </row>
    <row r="1731" spans="16:16">
      <c r="P1731" s="13"/>
    </row>
    <row r="1732" spans="16:16">
      <c r="P1732" s="13"/>
    </row>
    <row r="1733" spans="16:16">
      <c r="P1733" s="13"/>
    </row>
    <row r="1734" spans="16:16">
      <c r="P1734" s="13"/>
    </row>
    <row r="1735" spans="16:16">
      <c r="P1735" s="13"/>
    </row>
    <row r="1736" spans="16:16">
      <c r="P1736" s="13"/>
    </row>
    <row r="1737" spans="16:16">
      <c r="P1737" s="13"/>
    </row>
    <row r="1738" spans="16:16">
      <c r="P1738" s="13"/>
    </row>
    <row r="1739" spans="16:16">
      <c r="P1739" s="13"/>
    </row>
    <row r="1740" spans="16:16">
      <c r="P1740" s="13"/>
    </row>
    <row r="1741" spans="16:16">
      <c r="P1741" s="13"/>
    </row>
    <row r="1742" spans="16:16">
      <c r="P1742" s="13"/>
    </row>
    <row r="1743" spans="16:16">
      <c r="P1743" s="13"/>
    </row>
    <row r="1744" spans="16:16">
      <c r="P1744" s="13"/>
    </row>
    <row r="1745" spans="16:16">
      <c r="P1745" s="13"/>
    </row>
    <row r="1746" spans="16:16">
      <c r="P1746" s="13"/>
    </row>
    <row r="1747" spans="16:16">
      <c r="P1747" s="13"/>
    </row>
    <row r="1748" spans="16:16">
      <c r="P1748" s="13"/>
    </row>
    <row r="1749" spans="16:16">
      <c r="P1749" s="13"/>
    </row>
    <row r="1750" spans="16:16">
      <c r="P1750" s="13"/>
    </row>
    <row r="1751" spans="16:16">
      <c r="P1751" s="13"/>
    </row>
    <row r="1752" spans="16:16">
      <c r="P1752" s="13"/>
    </row>
    <row r="1753" spans="16:16">
      <c r="P1753" s="13"/>
    </row>
    <row r="1754" spans="16:16">
      <c r="P1754" s="13"/>
    </row>
    <row r="1755" spans="16:16">
      <c r="P1755" s="13"/>
    </row>
    <row r="1756" spans="16:16">
      <c r="P1756" s="13"/>
    </row>
    <row r="1757" spans="16:16">
      <c r="P1757" s="13"/>
    </row>
    <row r="1758" spans="16:16">
      <c r="P1758" s="13"/>
    </row>
    <row r="1759" spans="16:16">
      <c r="P1759" s="13"/>
    </row>
    <row r="1760" spans="16:16">
      <c r="P1760" s="13"/>
    </row>
    <row r="1761" spans="16:16">
      <c r="P1761" s="13"/>
    </row>
    <row r="1762" spans="16:16">
      <c r="P1762" s="13"/>
    </row>
    <row r="1763" spans="16:16">
      <c r="P1763" s="13"/>
    </row>
    <row r="1764" spans="16:16">
      <c r="P1764" s="13"/>
    </row>
    <row r="1765" spans="16:16">
      <c r="P1765" s="13"/>
    </row>
    <row r="1766" spans="16:16">
      <c r="P1766" s="13"/>
    </row>
    <row r="1767" spans="16:16">
      <c r="P1767" s="13"/>
    </row>
    <row r="1768" spans="16:16">
      <c r="P1768" s="13"/>
    </row>
    <row r="1769" spans="16:16">
      <c r="P1769" s="13"/>
    </row>
    <row r="1770" spans="16:16">
      <c r="P1770" s="13"/>
    </row>
    <row r="1771" spans="16:16">
      <c r="P1771" s="13"/>
    </row>
    <row r="1772" spans="16:16">
      <c r="P1772" s="13"/>
    </row>
    <row r="1773" spans="16:16">
      <c r="P1773" s="13"/>
    </row>
    <row r="1774" spans="16:16">
      <c r="P1774" s="13"/>
    </row>
    <row r="1775" spans="16:16">
      <c r="P1775" s="13"/>
    </row>
    <row r="1776" spans="16:16">
      <c r="P1776" s="13"/>
    </row>
    <row r="1777" spans="16:16">
      <c r="P1777" s="13"/>
    </row>
    <row r="1778" spans="16:16">
      <c r="P1778" s="13"/>
    </row>
    <row r="1779" spans="16:16">
      <c r="P1779" s="13"/>
    </row>
    <row r="1780" spans="16:16">
      <c r="P1780" s="13"/>
    </row>
    <row r="1781" spans="16:16">
      <c r="P1781" s="13"/>
    </row>
    <row r="1782" spans="16:16">
      <c r="P1782" s="13"/>
    </row>
    <row r="1783" spans="16:16">
      <c r="P1783" s="13"/>
    </row>
    <row r="1784" spans="16:16">
      <c r="P1784" s="13"/>
    </row>
    <row r="1785" spans="16:16">
      <c r="P1785" s="13"/>
    </row>
    <row r="1786" spans="16:16">
      <c r="P1786" s="13"/>
    </row>
    <row r="1787" spans="16:16">
      <c r="P1787" s="13"/>
    </row>
    <row r="1788" spans="16:16">
      <c r="P1788" s="13"/>
    </row>
    <row r="1789" spans="16:16">
      <c r="P1789" s="13"/>
    </row>
    <row r="1790" spans="16:16">
      <c r="P1790" s="13"/>
    </row>
    <row r="1791" spans="16:16">
      <c r="P1791" s="13"/>
    </row>
    <row r="1792" spans="16:16">
      <c r="P1792" s="13"/>
    </row>
    <row r="1793" spans="16:16">
      <c r="P1793" s="13"/>
    </row>
    <row r="1794" spans="16:16">
      <c r="P1794" s="13"/>
    </row>
    <row r="1795" spans="16:16">
      <c r="P1795" s="13"/>
    </row>
    <row r="1796" spans="16:16">
      <c r="P1796" s="13"/>
    </row>
    <row r="1797" spans="16:16">
      <c r="P1797" s="13"/>
    </row>
    <row r="1798" spans="16:16">
      <c r="P1798" s="13"/>
    </row>
    <row r="1799" spans="16:16">
      <c r="P1799" s="13"/>
    </row>
    <row r="1800" spans="16:16">
      <c r="P1800" s="13"/>
    </row>
    <row r="1801" spans="16:16">
      <c r="P1801" s="13"/>
    </row>
    <row r="1802" spans="16:16">
      <c r="P1802" s="13"/>
    </row>
    <row r="1803" spans="16:16">
      <c r="P1803" s="13"/>
    </row>
    <row r="1804" spans="16:16">
      <c r="P1804" s="13"/>
    </row>
    <row r="1805" spans="16:16">
      <c r="P1805" s="13"/>
    </row>
    <row r="1806" spans="16:16">
      <c r="P1806" s="13"/>
    </row>
    <row r="1807" spans="16:16">
      <c r="P1807" s="13"/>
    </row>
    <row r="1808" spans="16:16">
      <c r="P1808" s="13"/>
    </row>
    <row r="1809" spans="16:16">
      <c r="P1809" s="13"/>
    </row>
    <row r="1810" spans="16:16">
      <c r="P1810" s="13"/>
    </row>
    <row r="1811" spans="16:16">
      <c r="P1811" s="13"/>
    </row>
    <row r="1812" spans="16:16">
      <c r="P1812" s="13"/>
    </row>
    <row r="1813" spans="16:16">
      <c r="P1813" s="13"/>
    </row>
    <row r="1814" spans="16:16">
      <c r="P1814" s="13"/>
    </row>
    <row r="1815" spans="16:16">
      <c r="P1815" s="13"/>
    </row>
    <row r="1816" spans="16:16">
      <c r="P1816" s="13"/>
    </row>
    <row r="1817" spans="16:16">
      <c r="P1817" s="13"/>
    </row>
    <row r="1818" spans="16:16">
      <c r="P1818" s="13"/>
    </row>
    <row r="1819" spans="16:16">
      <c r="P1819" s="13"/>
    </row>
    <row r="1820" spans="16:16">
      <c r="P1820" s="13"/>
    </row>
    <row r="1821" spans="16:16">
      <c r="P1821" s="13"/>
    </row>
    <row r="1822" spans="16:16">
      <c r="P1822" s="13"/>
    </row>
    <row r="1823" spans="16:16">
      <c r="P1823" s="13"/>
    </row>
    <row r="1824" spans="16:16">
      <c r="P1824" s="13"/>
    </row>
    <row r="1825" spans="16:16">
      <c r="P1825" s="13"/>
    </row>
    <row r="1826" spans="16:16">
      <c r="P1826" s="13"/>
    </row>
    <row r="1827" spans="16:16">
      <c r="P1827" s="13"/>
    </row>
    <row r="1828" spans="16:16">
      <c r="P1828" s="13"/>
    </row>
    <row r="1829" spans="16:16">
      <c r="P1829" s="13"/>
    </row>
    <row r="1830" spans="16:16">
      <c r="P1830" s="13"/>
    </row>
    <row r="1831" spans="16:16">
      <c r="P1831" s="13"/>
    </row>
    <row r="1832" spans="16:16">
      <c r="P1832" s="13"/>
    </row>
    <row r="1833" spans="16:16">
      <c r="P1833" s="13"/>
    </row>
    <row r="1834" spans="16:16">
      <c r="P1834" s="13"/>
    </row>
    <row r="1835" spans="16:16">
      <c r="P1835" s="13"/>
    </row>
    <row r="1836" spans="16:16">
      <c r="P1836" s="13"/>
    </row>
    <row r="1837" spans="16:16">
      <c r="P1837" s="13"/>
    </row>
    <row r="1838" spans="16:16">
      <c r="P1838" s="13"/>
    </row>
    <row r="1839" spans="16:16">
      <c r="P1839" s="13"/>
    </row>
    <row r="1840" spans="16:16">
      <c r="P1840" s="13"/>
    </row>
    <row r="1841" spans="16:16">
      <c r="P1841" s="13"/>
    </row>
    <row r="1842" spans="16:16">
      <c r="P1842" s="13"/>
    </row>
    <row r="1843" spans="16:16">
      <c r="P1843" s="13"/>
    </row>
    <row r="1844" spans="16:16">
      <c r="P1844" s="13"/>
    </row>
    <row r="1845" spans="16:16">
      <c r="P1845" s="13"/>
    </row>
    <row r="1846" spans="16:16">
      <c r="P1846" s="13"/>
    </row>
    <row r="1847" spans="16:16">
      <c r="P1847" s="13"/>
    </row>
    <row r="1848" spans="16:16">
      <c r="P1848" s="13"/>
    </row>
    <row r="1849" spans="16:16">
      <c r="P1849" s="13"/>
    </row>
    <row r="1850" spans="16:16">
      <c r="P1850" s="13"/>
    </row>
    <row r="1851" spans="16:16">
      <c r="P1851" s="13"/>
    </row>
    <row r="1852" spans="16:16">
      <c r="P1852" s="13"/>
    </row>
    <row r="1853" spans="16:16">
      <c r="P1853" s="13"/>
    </row>
    <row r="1854" spans="16:16">
      <c r="P1854" s="13"/>
    </row>
    <row r="1855" spans="16:16">
      <c r="P1855" s="13"/>
    </row>
    <row r="1856" spans="16:16">
      <c r="P1856" s="13"/>
    </row>
    <row r="1857" spans="16:16">
      <c r="P1857" s="13"/>
    </row>
    <row r="1858" spans="16:16">
      <c r="P1858" s="13"/>
    </row>
    <row r="1859" spans="16:16">
      <c r="P1859" s="13"/>
    </row>
    <row r="1860" spans="16:16">
      <c r="P1860" s="13"/>
    </row>
    <row r="1861" spans="16:16">
      <c r="P1861" s="13"/>
    </row>
    <row r="1862" spans="16:16">
      <c r="P1862" s="13"/>
    </row>
    <row r="1863" spans="16:16">
      <c r="P1863" s="13"/>
    </row>
    <row r="1864" spans="16:16">
      <c r="P1864" s="13"/>
    </row>
    <row r="1865" spans="16:16">
      <c r="P1865" s="13"/>
    </row>
    <row r="1866" spans="16:16">
      <c r="P1866" s="13"/>
    </row>
    <row r="1867" spans="16:16">
      <c r="P1867" s="13"/>
    </row>
    <row r="1868" spans="16:16">
      <c r="P1868" s="13"/>
    </row>
    <row r="1869" spans="16:16">
      <c r="P1869" s="13"/>
    </row>
    <row r="1870" spans="16:16">
      <c r="P1870" s="13"/>
    </row>
    <row r="1871" spans="16:16">
      <c r="P1871" s="13"/>
    </row>
    <row r="1872" spans="16:16">
      <c r="P1872" s="13"/>
    </row>
    <row r="1873" spans="16:16">
      <c r="P1873" s="13"/>
    </row>
    <row r="1874" spans="16:16">
      <c r="P1874" s="13"/>
    </row>
    <row r="1875" spans="16:16">
      <c r="P1875" s="13"/>
    </row>
    <row r="1876" spans="16:16">
      <c r="P1876" s="13"/>
    </row>
    <row r="1877" spans="16:16">
      <c r="P1877" s="13"/>
    </row>
    <row r="1878" spans="16:16">
      <c r="P1878" s="13"/>
    </row>
    <row r="1879" spans="16:16">
      <c r="P1879" s="13"/>
    </row>
    <row r="1880" spans="16:16">
      <c r="P1880" s="13"/>
    </row>
    <row r="1881" spans="16:16">
      <c r="P1881" s="13"/>
    </row>
    <row r="1882" spans="16:16">
      <c r="P1882" s="13"/>
    </row>
    <row r="1883" spans="16:16">
      <c r="P1883" s="13"/>
    </row>
    <row r="1884" spans="16:16">
      <c r="P1884" s="13"/>
    </row>
    <row r="1885" spans="16:16">
      <c r="P1885" s="13"/>
    </row>
    <row r="1886" spans="16:16">
      <c r="P1886" s="13"/>
    </row>
    <row r="1887" spans="16:16">
      <c r="P1887" s="13"/>
    </row>
    <row r="1888" spans="16:16">
      <c r="P1888" s="13"/>
    </row>
    <row r="1889" spans="16:16">
      <c r="P1889" s="13"/>
    </row>
    <row r="1890" spans="16:16">
      <c r="P1890" s="13"/>
    </row>
    <row r="1891" spans="16:16">
      <c r="P1891" s="13"/>
    </row>
    <row r="1892" spans="16:16">
      <c r="P1892" s="13"/>
    </row>
    <row r="1893" spans="16:16">
      <c r="P1893" s="13"/>
    </row>
    <row r="1894" spans="16:16">
      <c r="P1894" s="13"/>
    </row>
    <row r="1895" spans="16:16">
      <c r="P1895" s="13"/>
    </row>
    <row r="1896" spans="16:16">
      <c r="P1896" s="13"/>
    </row>
    <row r="1897" spans="16:16">
      <c r="P1897" s="13"/>
    </row>
    <row r="1898" spans="16:16">
      <c r="P1898" s="13"/>
    </row>
    <row r="1899" spans="16:16">
      <c r="P1899" s="13"/>
    </row>
    <row r="1900" spans="16:16">
      <c r="P1900" s="13"/>
    </row>
    <row r="1901" spans="16:16">
      <c r="P1901" s="13"/>
    </row>
    <row r="1902" spans="16:16">
      <c r="P1902" s="13"/>
    </row>
    <row r="1903" spans="16:16">
      <c r="P1903" s="13"/>
    </row>
    <row r="1904" spans="16:16">
      <c r="P1904" s="13"/>
    </row>
    <row r="1905" spans="16:16">
      <c r="P1905" s="13"/>
    </row>
    <row r="1906" spans="16:16">
      <c r="P1906" s="13"/>
    </row>
    <row r="1907" spans="16:16">
      <c r="P1907" s="13"/>
    </row>
    <row r="1908" spans="16:16">
      <c r="P1908" s="13"/>
    </row>
    <row r="1909" spans="16:16">
      <c r="P1909" s="13"/>
    </row>
    <row r="1910" spans="16:16">
      <c r="P1910" s="13"/>
    </row>
    <row r="1911" spans="16:16">
      <c r="P1911" s="13"/>
    </row>
    <row r="1912" spans="16:16">
      <c r="P1912" s="13"/>
    </row>
    <row r="1913" spans="16:16">
      <c r="P1913" s="13"/>
    </row>
    <row r="1914" spans="16:16">
      <c r="P1914" s="13"/>
    </row>
    <row r="1915" spans="16:16">
      <c r="P1915" s="13"/>
    </row>
    <row r="1916" spans="16:16">
      <c r="P1916" s="13"/>
    </row>
    <row r="1917" spans="16:16">
      <c r="P1917" s="13"/>
    </row>
    <row r="1918" spans="16:16">
      <c r="P1918" s="13"/>
    </row>
    <row r="1919" spans="16:16">
      <c r="P1919" s="13"/>
    </row>
    <row r="1920" spans="16:16">
      <c r="P1920" s="13"/>
    </row>
    <row r="1921" spans="16:16">
      <c r="P1921" s="13"/>
    </row>
    <row r="1922" spans="16:16">
      <c r="P1922" s="13"/>
    </row>
    <row r="1923" spans="16:16">
      <c r="P1923" s="13"/>
    </row>
    <row r="1924" spans="16:16">
      <c r="P1924" s="13"/>
    </row>
    <row r="1925" spans="16:16">
      <c r="P1925" s="13"/>
    </row>
    <row r="1926" spans="16:16">
      <c r="P1926" s="13"/>
    </row>
    <row r="1927" spans="16:16">
      <c r="P1927" s="13"/>
    </row>
    <row r="1928" spans="16:16">
      <c r="P1928" s="13"/>
    </row>
    <row r="1929" spans="16:16">
      <c r="P1929" s="13"/>
    </row>
    <row r="1930" spans="16:16">
      <c r="P1930" s="13"/>
    </row>
    <row r="1931" spans="16:16">
      <c r="P1931" s="13"/>
    </row>
    <row r="1932" spans="16:16">
      <c r="P1932" s="13"/>
    </row>
    <row r="1933" spans="16:16">
      <c r="P1933" s="13"/>
    </row>
    <row r="1934" spans="16:16">
      <c r="P1934" s="13"/>
    </row>
    <row r="1935" spans="16:16">
      <c r="P1935" s="13"/>
    </row>
    <row r="1936" spans="16:16">
      <c r="P1936" s="13"/>
    </row>
    <row r="1937" spans="16:16">
      <c r="P1937" s="13"/>
    </row>
    <row r="1938" spans="16:16">
      <c r="P1938" s="13"/>
    </row>
    <row r="1939" spans="16:16">
      <c r="P1939" s="13"/>
    </row>
    <row r="1940" spans="16:16">
      <c r="P1940" s="13"/>
    </row>
    <row r="1941" spans="16:16">
      <c r="P1941" s="13"/>
    </row>
    <row r="1942" spans="16:16">
      <c r="P1942" s="13"/>
    </row>
    <row r="1943" spans="16:16">
      <c r="P1943" s="13"/>
    </row>
    <row r="1944" spans="16:16">
      <c r="P1944" s="13"/>
    </row>
    <row r="1945" spans="16:16">
      <c r="P1945" s="13"/>
    </row>
    <row r="1946" spans="16:16">
      <c r="P1946" s="13"/>
    </row>
    <row r="1947" spans="16:16">
      <c r="P1947" s="13"/>
    </row>
    <row r="1948" spans="16:16">
      <c r="P1948" s="13"/>
    </row>
    <row r="1949" spans="16:16">
      <c r="P1949" s="13"/>
    </row>
    <row r="1950" spans="16:16">
      <c r="P1950" s="13"/>
    </row>
    <row r="1951" spans="16:16">
      <c r="P1951" s="13"/>
    </row>
    <row r="1952" spans="16:16">
      <c r="P1952" s="13"/>
    </row>
    <row r="1953" spans="16:16">
      <c r="P1953" s="13"/>
    </row>
    <row r="1954" spans="16:16">
      <c r="P1954" s="13"/>
    </row>
    <row r="1955" spans="16:16">
      <c r="P1955" s="13"/>
    </row>
    <row r="1956" spans="16:16">
      <c r="P1956" s="13"/>
    </row>
    <row r="1957" spans="16:16">
      <c r="P1957" s="13"/>
    </row>
    <row r="1958" spans="16:16">
      <c r="P1958" s="13"/>
    </row>
    <row r="1959" spans="16:16">
      <c r="P1959" s="13"/>
    </row>
    <row r="1960" spans="16:16">
      <c r="P1960" s="13"/>
    </row>
    <row r="1961" spans="16:16">
      <c r="P1961" s="13"/>
    </row>
    <row r="1962" spans="16:16">
      <c r="P1962" s="13"/>
    </row>
    <row r="1963" spans="16:16">
      <c r="P1963" s="13"/>
    </row>
    <row r="1964" spans="16:16">
      <c r="P1964" s="13"/>
    </row>
    <row r="1965" spans="16:16">
      <c r="P1965" s="13"/>
    </row>
    <row r="1966" spans="16:16">
      <c r="P1966" s="13"/>
    </row>
    <row r="1967" spans="16:16">
      <c r="P1967" s="13"/>
    </row>
    <row r="1968" spans="16:16">
      <c r="P1968" s="13"/>
    </row>
    <row r="1969" spans="16:16">
      <c r="P1969" s="13"/>
    </row>
    <row r="1970" spans="16:16">
      <c r="P1970" s="13"/>
    </row>
    <row r="1971" spans="16:16">
      <c r="P1971" s="13"/>
    </row>
    <row r="1972" spans="16:16">
      <c r="P1972" s="13"/>
    </row>
    <row r="1973" spans="16:16">
      <c r="P1973" s="13"/>
    </row>
    <row r="1974" spans="16:16">
      <c r="P1974" s="13"/>
    </row>
    <row r="1975" spans="16:16">
      <c r="P1975" s="13"/>
    </row>
    <row r="1976" spans="16:16">
      <c r="P1976" s="13"/>
    </row>
    <row r="1977" spans="16:16">
      <c r="P1977" s="13"/>
    </row>
    <row r="1978" spans="16:16">
      <c r="P1978" s="13"/>
    </row>
    <row r="1979" spans="16:16">
      <c r="P1979" s="13"/>
    </row>
    <row r="1980" spans="16:16">
      <c r="P1980" s="13"/>
    </row>
    <row r="1981" spans="16:16">
      <c r="P1981" s="13"/>
    </row>
    <row r="1982" spans="16:16">
      <c r="P1982" s="13"/>
    </row>
    <row r="1983" spans="16:16">
      <c r="P1983" s="13"/>
    </row>
    <row r="1984" spans="16:16">
      <c r="P1984" s="13"/>
    </row>
    <row r="1985" spans="16:16">
      <c r="P1985" s="13"/>
    </row>
    <row r="1986" spans="16:16">
      <c r="P1986" s="13"/>
    </row>
    <row r="1987" spans="16:16">
      <c r="P1987" s="13"/>
    </row>
    <row r="1988" spans="16:16">
      <c r="P1988" s="13"/>
    </row>
    <row r="1989" spans="16:16">
      <c r="P1989" s="13"/>
    </row>
    <row r="1990" spans="16:16">
      <c r="P1990" s="13"/>
    </row>
    <row r="1991" spans="16:16">
      <c r="P1991" s="13"/>
    </row>
    <row r="1992" spans="16:16">
      <c r="P1992" s="13"/>
    </row>
    <row r="1993" spans="16:16">
      <c r="P1993" s="13"/>
    </row>
    <row r="1994" spans="16:16">
      <c r="P1994" s="13"/>
    </row>
    <row r="1995" spans="16:16">
      <c r="P1995" s="13"/>
    </row>
    <row r="1996" spans="16:16">
      <c r="P1996" s="13"/>
    </row>
    <row r="1997" spans="16:16">
      <c r="P1997" s="13"/>
    </row>
    <row r="1998" spans="16:16">
      <c r="P1998" s="13"/>
    </row>
    <row r="1999" spans="16:16">
      <c r="P1999" s="13"/>
    </row>
    <row r="2000" spans="16:16">
      <c r="P2000" s="13"/>
    </row>
    <row r="2001" spans="16:16">
      <c r="P2001" s="13"/>
    </row>
    <row r="2002" spans="16:16">
      <c r="P2002" s="13"/>
    </row>
    <row r="2003" spans="16:16">
      <c r="P2003" s="13"/>
    </row>
    <row r="2004" spans="16:16">
      <c r="P2004" s="13"/>
    </row>
    <row r="2005" spans="16:16">
      <c r="P2005" s="13"/>
    </row>
    <row r="2006" spans="16:16">
      <c r="P2006" s="13"/>
    </row>
    <row r="2007" spans="16:16">
      <c r="P2007" s="13"/>
    </row>
    <row r="2008" spans="16:16">
      <c r="P2008" s="13"/>
    </row>
    <row r="2009" spans="16:16">
      <c r="P2009" s="13"/>
    </row>
    <row r="2010" spans="16:16">
      <c r="P2010" s="13"/>
    </row>
    <row r="2011" spans="16:16">
      <c r="P2011" s="13"/>
    </row>
    <row r="2012" spans="16:16">
      <c r="P2012" s="13"/>
    </row>
    <row r="2013" spans="16:16">
      <c r="P2013" s="13"/>
    </row>
    <row r="2014" spans="16:16">
      <c r="P2014" s="13"/>
    </row>
    <row r="2015" spans="16:16">
      <c r="P2015" s="13"/>
    </row>
    <row r="2016" spans="16:16">
      <c r="P2016" s="13"/>
    </row>
    <row r="2017" spans="16:16">
      <c r="P2017" s="13"/>
    </row>
    <row r="2018" spans="16:16">
      <c r="P2018" s="13"/>
    </row>
    <row r="2019" spans="16:16">
      <c r="P2019" s="13"/>
    </row>
    <row r="2020" spans="16:16">
      <c r="P2020" s="13"/>
    </row>
    <row r="2021" spans="16:16">
      <c r="P2021" s="13"/>
    </row>
    <row r="2022" spans="16:16">
      <c r="P2022" s="13"/>
    </row>
    <row r="2023" spans="16:16">
      <c r="P2023" s="13"/>
    </row>
    <row r="2024" spans="16:16">
      <c r="P2024" s="13"/>
    </row>
    <row r="2025" spans="16:16">
      <c r="P2025" s="13"/>
    </row>
    <row r="2026" spans="16:16">
      <c r="P2026" s="13"/>
    </row>
    <row r="2027" spans="16:16">
      <c r="P2027" s="13"/>
    </row>
    <row r="2028" spans="16:16">
      <c r="P2028" s="13"/>
    </row>
    <row r="2029" spans="16:16">
      <c r="P2029" s="13"/>
    </row>
    <row r="2030" spans="16:16">
      <c r="P2030" s="13"/>
    </row>
    <row r="2031" spans="16:16">
      <c r="P2031" s="13"/>
    </row>
    <row r="2032" spans="16:16">
      <c r="P2032" s="13"/>
    </row>
    <row r="2033" spans="16:16">
      <c r="P2033" s="13"/>
    </row>
    <row r="2034" spans="16:16">
      <c r="P2034" s="13"/>
    </row>
    <row r="2035" spans="16:16">
      <c r="P2035" s="13"/>
    </row>
    <row r="2036" spans="16:16">
      <c r="P2036" s="13"/>
    </row>
    <row r="2037" spans="16:16">
      <c r="P2037" s="13"/>
    </row>
    <row r="2038" spans="16:16">
      <c r="P2038" s="13"/>
    </row>
    <row r="2039" spans="16:16">
      <c r="P2039" s="13"/>
    </row>
    <row r="2040" spans="16:16">
      <c r="P2040" s="13"/>
    </row>
    <row r="2041" spans="16:16">
      <c r="P2041" s="13"/>
    </row>
    <row r="2042" spans="16:16">
      <c r="P2042" s="13"/>
    </row>
    <row r="2043" spans="16:16">
      <c r="P2043" s="13"/>
    </row>
    <row r="2044" spans="16:16">
      <c r="P2044" s="13"/>
    </row>
    <row r="2045" spans="16:16">
      <c r="P2045" s="13"/>
    </row>
    <row r="2046" spans="16:16">
      <c r="P2046" s="13"/>
    </row>
    <row r="2047" spans="16:16">
      <c r="P2047" s="13"/>
    </row>
    <row r="2048" spans="16:16">
      <c r="P2048" s="13"/>
    </row>
    <row r="2049" spans="16:16">
      <c r="P2049" s="13"/>
    </row>
    <row r="2050" spans="16:16">
      <c r="P2050" s="13"/>
    </row>
    <row r="2051" spans="16:16">
      <c r="P2051" s="13"/>
    </row>
    <row r="2052" spans="16:16">
      <c r="P2052" s="13"/>
    </row>
    <row r="2053" spans="16:16">
      <c r="P2053" s="13"/>
    </row>
    <row r="2054" spans="16:16">
      <c r="P2054" s="13"/>
    </row>
    <row r="2055" spans="16:16">
      <c r="P2055" s="13"/>
    </row>
    <row r="2056" spans="16:16">
      <c r="P2056" s="13"/>
    </row>
    <row r="2057" spans="16:16">
      <c r="P2057" s="13"/>
    </row>
    <row r="2058" spans="16:16">
      <c r="P2058" s="13"/>
    </row>
    <row r="2059" spans="16:16">
      <c r="P2059" s="13"/>
    </row>
    <row r="2060" spans="16:16">
      <c r="P2060" s="13"/>
    </row>
    <row r="2061" spans="16:16">
      <c r="P2061" s="13"/>
    </row>
    <row r="2062" spans="16:16">
      <c r="P2062" s="13"/>
    </row>
    <row r="2063" spans="16:16">
      <c r="P2063" s="13"/>
    </row>
    <row r="2064" spans="16:16">
      <c r="P2064" s="13"/>
    </row>
    <row r="2065" spans="16:16">
      <c r="P2065" s="13"/>
    </row>
    <row r="2066" spans="16:16">
      <c r="P2066" s="13"/>
    </row>
    <row r="2067" spans="16:16">
      <c r="P2067" s="13"/>
    </row>
    <row r="2068" spans="16:16">
      <c r="P2068" s="13"/>
    </row>
    <row r="2069" spans="16:16">
      <c r="P2069" s="13"/>
    </row>
    <row r="2070" spans="16:16">
      <c r="P2070" s="13"/>
    </row>
    <row r="2071" spans="16:16">
      <c r="P2071" s="13"/>
    </row>
    <row r="2072" spans="16:16">
      <c r="P2072" s="13"/>
    </row>
    <row r="2073" spans="16:16">
      <c r="P2073" s="13"/>
    </row>
    <row r="2074" spans="16:16">
      <c r="P2074" s="13"/>
    </row>
    <row r="2075" spans="16:16">
      <c r="P2075" s="13"/>
    </row>
    <row r="2076" spans="16:16">
      <c r="P2076" s="13"/>
    </row>
    <row r="2077" spans="16:16">
      <c r="P2077" s="13"/>
    </row>
    <row r="2078" spans="16:16">
      <c r="P2078" s="13"/>
    </row>
    <row r="2079" spans="16:16">
      <c r="P2079" s="13"/>
    </row>
    <row r="2080" spans="16:16">
      <c r="P2080" s="13"/>
    </row>
    <row r="2081" spans="16:16">
      <c r="P2081" s="13"/>
    </row>
    <row r="2082" spans="16:16">
      <c r="P2082" s="13"/>
    </row>
    <row r="2083" spans="16:16">
      <c r="P2083" s="13"/>
    </row>
    <row r="2084" spans="16:16">
      <c r="P2084" s="13"/>
    </row>
    <row r="2085" spans="16:16">
      <c r="P2085" s="13"/>
    </row>
    <row r="2086" spans="16:16">
      <c r="P2086" s="13"/>
    </row>
    <row r="2087" spans="16:16">
      <c r="P2087" s="13"/>
    </row>
    <row r="2088" spans="16:16">
      <c r="P2088" s="13"/>
    </row>
    <row r="2089" spans="16:16">
      <c r="P2089" s="13"/>
    </row>
    <row r="2090" spans="16:16">
      <c r="P2090" s="13"/>
    </row>
    <row r="2091" spans="16:16">
      <c r="P2091" s="13"/>
    </row>
    <row r="2092" spans="16:16">
      <c r="P2092" s="13"/>
    </row>
    <row r="2093" spans="16:16">
      <c r="P2093" s="13"/>
    </row>
    <row r="2094" spans="16:16">
      <c r="P2094" s="13"/>
    </row>
    <row r="2095" spans="16:16">
      <c r="P2095" s="13"/>
    </row>
    <row r="2096" spans="16:16">
      <c r="P2096" s="13"/>
    </row>
    <row r="2097" spans="16:16">
      <c r="P2097" s="13"/>
    </row>
    <row r="2098" spans="16:16">
      <c r="P2098" s="13"/>
    </row>
    <row r="2099" spans="16:16">
      <c r="P2099" s="13"/>
    </row>
    <row r="2100" spans="16:16">
      <c r="P2100" s="13"/>
    </row>
    <row r="2101" spans="16:16">
      <c r="P2101" s="13"/>
    </row>
    <row r="2102" spans="16:16">
      <c r="P2102" s="13"/>
    </row>
    <row r="2103" spans="16:16">
      <c r="P2103" s="13"/>
    </row>
    <row r="2104" spans="16:16">
      <c r="P2104" s="13"/>
    </row>
    <row r="2105" spans="16:16">
      <c r="P2105" s="13"/>
    </row>
    <row r="2106" spans="16:16">
      <c r="P2106" s="13"/>
    </row>
    <row r="2107" spans="16:16">
      <c r="P2107" s="13"/>
    </row>
    <row r="2108" spans="16:16">
      <c r="P2108" s="13"/>
    </row>
    <row r="2109" spans="16:16">
      <c r="P2109" s="13"/>
    </row>
    <row r="2110" spans="16:16">
      <c r="P2110" s="13"/>
    </row>
    <row r="2111" spans="16:16">
      <c r="P2111" s="13"/>
    </row>
    <row r="2112" spans="16:16">
      <c r="P2112" s="13"/>
    </row>
    <row r="2113" spans="16:16">
      <c r="P2113" s="13"/>
    </row>
    <row r="2114" spans="16:16">
      <c r="P2114" s="13"/>
    </row>
    <row r="2115" spans="16:16">
      <c r="P2115" s="13"/>
    </row>
    <row r="2116" spans="16:16">
      <c r="P2116" s="13"/>
    </row>
    <row r="2117" spans="16:16">
      <c r="P2117" s="13"/>
    </row>
    <row r="2118" spans="16:16">
      <c r="P2118" s="13"/>
    </row>
    <row r="2119" spans="16:16">
      <c r="P2119" s="13"/>
    </row>
    <row r="2120" spans="16:16">
      <c r="P2120" s="13"/>
    </row>
    <row r="2121" spans="16:16">
      <c r="P2121" s="13"/>
    </row>
    <row r="2122" spans="16:16">
      <c r="P2122" s="13"/>
    </row>
    <row r="2123" spans="16:16">
      <c r="P2123" s="13"/>
    </row>
    <row r="2124" spans="16:16">
      <c r="P2124" s="13"/>
    </row>
    <row r="2125" spans="16:16">
      <c r="P2125" s="13"/>
    </row>
    <row r="2126" spans="16:16">
      <c r="P2126" s="13"/>
    </row>
    <row r="2127" spans="16:16">
      <c r="P2127" s="13"/>
    </row>
    <row r="2128" spans="16:16">
      <c r="P2128" s="13"/>
    </row>
    <row r="2129" spans="16:16">
      <c r="P2129" s="13"/>
    </row>
    <row r="2130" spans="16:16">
      <c r="P2130" s="13"/>
    </row>
    <row r="2131" spans="16:16">
      <c r="P2131" s="13"/>
    </row>
    <row r="2132" spans="16:16">
      <c r="P2132" s="13"/>
    </row>
    <row r="2133" spans="16:16">
      <c r="P2133" s="13"/>
    </row>
    <row r="2134" spans="16:16">
      <c r="P2134" s="13"/>
    </row>
    <row r="2135" spans="16:16">
      <c r="P2135" s="13"/>
    </row>
    <row r="2136" spans="16:16">
      <c r="P2136" s="13"/>
    </row>
    <row r="2137" spans="16:16">
      <c r="P2137" s="13"/>
    </row>
    <row r="2138" spans="16:16">
      <c r="P2138" s="13"/>
    </row>
    <row r="2139" spans="16:16">
      <c r="P2139" s="13"/>
    </row>
    <row r="2140" spans="16:16">
      <c r="P2140" s="13"/>
    </row>
    <row r="2141" spans="16:16">
      <c r="P2141" s="13"/>
    </row>
    <row r="2142" spans="16:16">
      <c r="P2142" s="13"/>
    </row>
    <row r="2143" spans="16:16">
      <c r="P2143" s="13"/>
    </row>
    <row r="2144" spans="16:16">
      <c r="P2144" s="13"/>
    </row>
    <row r="2145" spans="16:16">
      <c r="P2145" s="13"/>
    </row>
    <row r="2146" spans="16:16">
      <c r="P2146" s="13"/>
    </row>
    <row r="2147" spans="16:16">
      <c r="P2147" s="13"/>
    </row>
    <row r="2148" spans="16:16">
      <c r="P2148" s="13"/>
    </row>
    <row r="2149" spans="16:16">
      <c r="P2149" s="13"/>
    </row>
    <row r="2150" spans="16:16">
      <c r="P2150" s="13"/>
    </row>
    <row r="2151" spans="16:16">
      <c r="P2151" s="13"/>
    </row>
    <row r="2152" spans="16:16">
      <c r="P2152" s="13"/>
    </row>
    <row r="2153" spans="16:16">
      <c r="P2153" s="13"/>
    </row>
    <row r="2154" spans="16:16">
      <c r="P2154" s="13"/>
    </row>
    <row r="2155" spans="16:16">
      <c r="P2155" s="13"/>
    </row>
    <row r="2156" spans="16:16">
      <c r="P2156" s="13"/>
    </row>
    <row r="2157" spans="16:16">
      <c r="P2157" s="13"/>
    </row>
    <row r="2158" spans="16:16">
      <c r="P2158" s="13"/>
    </row>
    <row r="2159" spans="16:16">
      <c r="P2159" s="13"/>
    </row>
    <row r="2160" spans="16:16">
      <c r="P2160" s="13"/>
    </row>
    <row r="2161" spans="16:16">
      <c r="P2161" s="13"/>
    </row>
    <row r="2162" spans="16:16">
      <c r="P2162" s="13"/>
    </row>
    <row r="2163" spans="16:16">
      <c r="P2163" s="13"/>
    </row>
    <row r="2164" spans="16:16">
      <c r="P2164" s="13"/>
    </row>
    <row r="2165" spans="16:16">
      <c r="P2165" s="13"/>
    </row>
    <row r="2166" spans="16:16">
      <c r="P2166" s="13"/>
    </row>
    <row r="2167" spans="16:16">
      <c r="P2167" s="13"/>
    </row>
    <row r="2168" spans="16:16">
      <c r="P2168" s="13"/>
    </row>
    <row r="2169" spans="16:16">
      <c r="P2169" s="13"/>
    </row>
    <row r="2170" spans="16:16">
      <c r="P2170" s="13"/>
    </row>
    <row r="2171" spans="16:16">
      <c r="P2171" s="13"/>
    </row>
    <row r="2172" spans="16:16">
      <c r="P2172" s="13"/>
    </row>
    <row r="2173" spans="16:16">
      <c r="P2173" s="13"/>
    </row>
    <row r="2174" spans="16:16">
      <c r="P2174" s="13"/>
    </row>
    <row r="2175" spans="16:16">
      <c r="P2175" s="13"/>
    </row>
    <row r="2176" spans="16:16">
      <c r="P2176" s="13"/>
    </row>
    <row r="2177" spans="16:16">
      <c r="P2177" s="13"/>
    </row>
    <row r="2178" spans="16:16">
      <c r="P2178" s="13"/>
    </row>
    <row r="2179" spans="16:16">
      <c r="P2179" s="13"/>
    </row>
    <row r="2180" spans="16:16">
      <c r="P2180" s="13"/>
    </row>
    <row r="2181" spans="16:16">
      <c r="P2181" s="13"/>
    </row>
    <row r="2182" spans="16:16">
      <c r="P2182" s="13"/>
    </row>
    <row r="2183" spans="16:16">
      <c r="P2183" s="13"/>
    </row>
    <row r="2184" spans="16:16">
      <c r="P2184" s="13"/>
    </row>
    <row r="2185" spans="16:16">
      <c r="P2185" s="13"/>
    </row>
    <row r="2186" spans="16:16">
      <c r="P2186" s="13"/>
    </row>
    <row r="2187" spans="16:16">
      <c r="P2187" s="13"/>
    </row>
    <row r="2188" spans="16:16">
      <c r="P2188" s="13"/>
    </row>
    <row r="2189" spans="16:16">
      <c r="P2189" s="13"/>
    </row>
    <row r="2190" spans="16:16">
      <c r="P2190" s="13"/>
    </row>
    <row r="2191" spans="16:16">
      <c r="P2191" s="13"/>
    </row>
    <row r="2192" spans="16:16">
      <c r="P2192" s="13"/>
    </row>
    <row r="2193" spans="16:16">
      <c r="P2193" s="13"/>
    </row>
    <row r="2194" spans="16:16">
      <c r="P2194" s="13"/>
    </row>
    <row r="2195" spans="16:16">
      <c r="P2195" s="13"/>
    </row>
    <row r="2196" spans="16:16">
      <c r="P2196" s="13"/>
    </row>
    <row r="2197" spans="16:16">
      <c r="P2197" s="13"/>
    </row>
    <row r="2198" spans="16:16">
      <c r="P2198" s="13"/>
    </row>
    <row r="2199" spans="16:16">
      <c r="P2199" s="13"/>
    </row>
    <row r="2200" spans="16:16">
      <c r="P2200" s="13"/>
    </row>
    <row r="2201" spans="16:16">
      <c r="P2201" s="13"/>
    </row>
    <row r="2202" spans="16:16">
      <c r="P2202" s="13"/>
    </row>
    <row r="2203" spans="16:16">
      <c r="P2203" s="13"/>
    </row>
    <row r="2204" spans="16:16">
      <c r="P2204" s="13"/>
    </row>
    <row r="2205" spans="16:16">
      <c r="P2205" s="13"/>
    </row>
    <row r="2206" spans="16:16">
      <c r="P2206" s="13"/>
    </row>
    <row r="2207" spans="16:16">
      <c r="P2207" s="13"/>
    </row>
    <row r="2208" spans="16:16">
      <c r="P2208" s="13"/>
    </row>
    <row r="2209" spans="16:16">
      <c r="P2209" s="13"/>
    </row>
    <row r="2210" spans="16:16">
      <c r="P2210" s="13"/>
    </row>
    <row r="2211" spans="16:16">
      <c r="P2211" s="13"/>
    </row>
    <row r="2212" spans="16:16">
      <c r="P2212" s="13"/>
    </row>
    <row r="2213" spans="16:16">
      <c r="P2213" s="13"/>
    </row>
    <row r="2214" spans="16:16">
      <c r="P2214" s="13"/>
    </row>
    <row r="2215" spans="16:16">
      <c r="P2215" s="13"/>
    </row>
    <row r="2216" spans="16:16">
      <c r="P2216" s="13"/>
    </row>
    <row r="2217" spans="16:16">
      <c r="P2217" s="13"/>
    </row>
    <row r="2218" spans="16:16">
      <c r="P2218" s="13"/>
    </row>
    <row r="2219" spans="16:16">
      <c r="P2219" s="13"/>
    </row>
    <row r="2220" spans="16:16">
      <c r="P2220" s="13"/>
    </row>
    <row r="2221" spans="16:16">
      <c r="P2221" s="13"/>
    </row>
    <row r="2222" spans="16:16">
      <c r="P2222" s="13"/>
    </row>
    <row r="2223" spans="16:16">
      <c r="P2223" s="13"/>
    </row>
    <row r="2224" spans="16:16">
      <c r="P2224" s="13"/>
    </row>
    <row r="2225" spans="16:16">
      <c r="P2225" s="13"/>
    </row>
    <row r="2226" spans="16:16">
      <c r="P2226" s="13"/>
    </row>
    <row r="2227" spans="16:16">
      <c r="P2227" s="13"/>
    </row>
    <row r="2228" spans="16:16">
      <c r="P2228" s="13"/>
    </row>
    <row r="2229" spans="16:16">
      <c r="P2229" s="13"/>
    </row>
    <row r="2230" spans="16:16">
      <c r="P2230" s="13"/>
    </row>
    <row r="2231" spans="16:16">
      <c r="P2231" s="13"/>
    </row>
    <row r="2232" spans="16:16">
      <c r="P2232" s="13"/>
    </row>
    <row r="2233" spans="16:16">
      <c r="P2233" s="13"/>
    </row>
    <row r="2234" spans="16:16">
      <c r="P2234" s="13"/>
    </row>
    <row r="2235" spans="16:16">
      <c r="P2235" s="13"/>
    </row>
    <row r="2236" spans="16:16">
      <c r="P2236" s="13"/>
    </row>
    <row r="2237" spans="16:16">
      <c r="P2237" s="13"/>
    </row>
    <row r="2238" spans="16:16">
      <c r="P2238" s="13"/>
    </row>
    <row r="2239" spans="16:16">
      <c r="P2239" s="13"/>
    </row>
    <row r="2240" spans="16:16">
      <c r="P2240" s="13"/>
    </row>
    <row r="2241" spans="16:16">
      <c r="P2241" s="13"/>
    </row>
    <row r="2242" spans="16:16">
      <c r="P2242" s="13"/>
    </row>
    <row r="2243" spans="16:16">
      <c r="P2243" s="13"/>
    </row>
    <row r="2244" spans="16:16">
      <c r="P2244" s="13"/>
    </row>
    <row r="2245" spans="16:16">
      <c r="P2245" s="13"/>
    </row>
    <row r="2246" spans="16:16">
      <c r="P2246" s="13"/>
    </row>
    <row r="2247" spans="16:16">
      <c r="P2247" s="13"/>
    </row>
    <row r="2248" spans="16:16">
      <c r="P2248" s="13"/>
    </row>
    <row r="2249" spans="16:16">
      <c r="P2249" s="13"/>
    </row>
    <row r="2250" spans="16:16">
      <c r="P2250" s="13"/>
    </row>
    <row r="2251" spans="16:16">
      <c r="P2251" s="13"/>
    </row>
    <row r="2252" spans="16:16">
      <c r="P2252" s="13"/>
    </row>
    <row r="2253" spans="16:16">
      <c r="P2253" s="13"/>
    </row>
    <row r="2254" spans="16:16">
      <c r="P2254" s="13"/>
    </row>
    <row r="2255" spans="16:16">
      <c r="P2255" s="13"/>
    </row>
    <row r="2256" spans="16:16">
      <c r="P2256" s="13"/>
    </row>
    <row r="2257" spans="16:16">
      <c r="P2257" s="13"/>
    </row>
    <row r="2258" spans="16:16">
      <c r="P2258" s="13"/>
    </row>
    <row r="2259" spans="16:16">
      <c r="P2259" s="13"/>
    </row>
    <row r="2260" spans="16:16">
      <c r="P2260" s="13"/>
    </row>
    <row r="2261" spans="16:16">
      <c r="P2261" s="13"/>
    </row>
    <row r="2262" spans="16:16">
      <c r="P2262" s="13"/>
    </row>
    <row r="2263" spans="16:16">
      <c r="P2263" s="13"/>
    </row>
    <row r="2264" spans="16:16">
      <c r="P2264" s="13"/>
    </row>
    <row r="2265" spans="16:16">
      <c r="P2265" s="13"/>
    </row>
    <row r="2266" spans="16:16">
      <c r="P2266" s="13"/>
    </row>
    <row r="2267" spans="16:16">
      <c r="P2267" s="13"/>
    </row>
    <row r="2268" spans="16:16">
      <c r="P2268" s="13"/>
    </row>
    <row r="2269" spans="16:16">
      <c r="P2269" s="13"/>
    </row>
    <row r="2270" spans="16:16">
      <c r="P2270" s="13"/>
    </row>
    <row r="2271" spans="16:16">
      <c r="P2271" s="13"/>
    </row>
    <row r="2272" spans="16:16">
      <c r="P2272" s="13"/>
    </row>
    <row r="2273" spans="16:16">
      <c r="P2273" s="13"/>
    </row>
    <row r="2274" spans="16:16">
      <c r="P2274" s="13"/>
    </row>
    <row r="2275" spans="16:16">
      <c r="P2275" s="13"/>
    </row>
    <row r="2276" spans="16:16">
      <c r="P2276" s="13"/>
    </row>
    <row r="2277" spans="16:16">
      <c r="P2277" s="13"/>
    </row>
    <row r="2278" spans="16:16">
      <c r="P2278" s="13"/>
    </row>
    <row r="2279" spans="16:16">
      <c r="P2279" s="13"/>
    </row>
    <row r="2280" spans="16:16">
      <c r="P2280" s="13"/>
    </row>
    <row r="2281" spans="16:16">
      <c r="P2281" s="13"/>
    </row>
    <row r="2282" spans="16:16">
      <c r="P2282" s="13"/>
    </row>
    <row r="2283" spans="16:16">
      <c r="P2283" s="13"/>
    </row>
    <row r="2284" spans="16:16">
      <c r="P2284" s="13"/>
    </row>
    <row r="2285" spans="16:16">
      <c r="P2285" s="13"/>
    </row>
    <row r="2286" spans="16:16">
      <c r="P2286" s="13"/>
    </row>
    <row r="2287" spans="16:16">
      <c r="P2287" s="13"/>
    </row>
    <row r="2288" spans="16:16">
      <c r="P2288" s="13"/>
    </row>
    <row r="2289" spans="16:16">
      <c r="P2289" s="13"/>
    </row>
    <row r="2290" spans="16:16">
      <c r="P2290" s="13"/>
    </row>
    <row r="2291" spans="16:16">
      <c r="P2291" s="13"/>
    </row>
    <row r="2292" spans="16:16">
      <c r="P2292" s="13"/>
    </row>
    <row r="2293" spans="16:16">
      <c r="P2293" s="13"/>
    </row>
    <row r="2294" spans="16:16">
      <c r="P2294" s="13"/>
    </row>
    <row r="2295" spans="16:16">
      <c r="P2295" s="13"/>
    </row>
    <row r="2296" spans="16:16">
      <c r="P2296" s="13"/>
    </row>
    <row r="2297" spans="16:16">
      <c r="P2297" s="13"/>
    </row>
    <row r="2298" spans="16:16">
      <c r="P2298" s="13"/>
    </row>
    <row r="2299" spans="16:16">
      <c r="P2299" s="13"/>
    </row>
    <row r="2300" spans="16:16">
      <c r="P2300" s="13"/>
    </row>
    <row r="2301" spans="16:16">
      <c r="P2301" s="13"/>
    </row>
    <row r="2302" spans="16:16">
      <c r="P2302" s="13"/>
    </row>
    <row r="2303" spans="16:16">
      <c r="P2303" s="13"/>
    </row>
    <row r="2304" spans="16:16">
      <c r="P2304" s="13"/>
    </row>
    <row r="2305" spans="16:16">
      <c r="P2305" s="13"/>
    </row>
    <row r="2306" spans="16:16">
      <c r="P2306" s="13"/>
    </row>
    <row r="2307" spans="16:16">
      <c r="P2307" s="13"/>
    </row>
    <row r="2308" spans="16:16">
      <c r="P2308" s="13"/>
    </row>
    <row r="2309" spans="16:16">
      <c r="P2309" s="13"/>
    </row>
    <row r="2310" spans="16:16">
      <c r="P2310" s="13"/>
    </row>
    <row r="2311" spans="16:16">
      <c r="P2311" s="13"/>
    </row>
    <row r="2312" spans="16:16">
      <c r="P2312" s="13"/>
    </row>
    <row r="2313" spans="16:16">
      <c r="P2313" s="13"/>
    </row>
    <row r="2314" spans="16:16">
      <c r="P2314" s="13"/>
    </row>
    <row r="2315" spans="16:16">
      <c r="P2315" s="13"/>
    </row>
    <row r="2316" spans="16:16">
      <c r="P2316" s="13"/>
    </row>
    <row r="2317" spans="16:16">
      <c r="P2317" s="13"/>
    </row>
    <row r="2318" spans="16:16">
      <c r="P2318" s="13"/>
    </row>
    <row r="2319" spans="16:16">
      <c r="P2319" s="13"/>
    </row>
    <row r="2320" spans="16:16">
      <c r="P2320" s="13"/>
    </row>
    <row r="2321" spans="16:16">
      <c r="P2321" s="13"/>
    </row>
    <row r="2322" spans="16:16">
      <c r="P2322" s="13"/>
    </row>
    <row r="2323" spans="16:16">
      <c r="P2323" s="13"/>
    </row>
    <row r="2324" spans="16:16">
      <c r="P2324" s="13"/>
    </row>
    <row r="2325" spans="16:16">
      <c r="P2325" s="13"/>
    </row>
    <row r="2326" spans="16:16">
      <c r="P2326" s="13"/>
    </row>
    <row r="2327" spans="16:16">
      <c r="P2327" s="13"/>
    </row>
    <row r="2328" spans="16:16">
      <c r="P2328" s="13"/>
    </row>
    <row r="2329" spans="16:16">
      <c r="P2329" s="13"/>
    </row>
    <row r="2330" spans="16:16">
      <c r="P2330" s="13"/>
    </row>
    <row r="2331" spans="16:16">
      <c r="P2331" s="13"/>
    </row>
    <row r="2332" spans="16:16">
      <c r="P2332" s="13"/>
    </row>
    <row r="2333" spans="16:16">
      <c r="P2333" s="13"/>
    </row>
    <row r="2334" spans="16:16">
      <c r="P2334" s="13"/>
    </row>
    <row r="2335" spans="16:16">
      <c r="P2335" s="13"/>
    </row>
    <row r="2336" spans="16:16">
      <c r="P2336" s="13"/>
    </row>
    <row r="2337" spans="16:16">
      <c r="P2337" s="13"/>
    </row>
    <row r="2338" spans="16:16">
      <c r="P2338" s="13"/>
    </row>
    <row r="2339" spans="16:16">
      <c r="P2339" s="13"/>
    </row>
    <row r="2340" spans="16:16">
      <c r="P2340" s="13"/>
    </row>
    <row r="2341" spans="16:16">
      <c r="P2341" s="13"/>
    </row>
    <row r="2342" spans="16:16">
      <c r="P2342" s="13"/>
    </row>
    <row r="2343" spans="16:16">
      <c r="P2343" s="13"/>
    </row>
    <row r="2344" spans="16:16">
      <c r="P2344" s="13"/>
    </row>
    <row r="2345" spans="16:16">
      <c r="P2345" s="13"/>
    </row>
    <row r="2346" spans="16:16">
      <c r="P2346" s="13"/>
    </row>
    <row r="2347" spans="16:16">
      <c r="P2347" s="13"/>
    </row>
    <row r="2348" spans="16:16">
      <c r="P2348" s="13"/>
    </row>
    <row r="2349" spans="16:16">
      <c r="P2349" s="13"/>
    </row>
    <row r="2350" spans="16:16">
      <c r="P2350" s="13"/>
    </row>
    <row r="2351" spans="16:16">
      <c r="P2351" s="13"/>
    </row>
    <row r="2352" spans="16:16">
      <c r="P2352" s="13"/>
    </row>
    <row r="2353" spans="16:16">
      <c r="P2353" s="13"/>
    </row>
    <row r="2354" spans="16:16">
      <c r="P2354" s="13"/>
    </row>
    <row r="2355" spans="16:16">
      <c r="P2355" s="13"/>
    </row>
    <row r="2356" spans="16:16">
      <c r="P2356" s="13"/>
    </row>
    <row r="2357" spans="16:16">
      <c r="P2357" s="13"/>
    </row>
    <row r="2358" spans="16:16">
      <c r="P2358" s="13"/>
    </row>
    <row r="2359" spans="16:16">
      <c r="P2359" s="13"/>
    </row>
    <row r="2360" spans="16:16">
      <c r="P2360" s="13"/>
    </row>
    <row r="2361" spans="16:16">
      <c r="P2361" s="13"/>
    </row>
    <row r="2362" spans="16:16">
      <c r="P2362" s="13"/>
    </row>
    <row r="2363" spans="16:16">
      <c r="P2363" s="13"/>
    </row>
    <row r="2364" spans="16:16">
      <c r="P2364" s="13"/>
    </row>
    <row r="2365" spans="16:16">
      <c r="P2365" s="13"/>
    </row>
    <row r="2366" spans="16:16">
      <c r="P2366" s="13"/>
    </row>
    <row r="2367" spans="16:16">
      <c r="P2367" s="13"/>
    </row>
    <row r="2368" spans="16:16">
      <c r="P2368" s="13"/>
    </row>
    <row r="2369" spans="16:16">
      <c r="P2369" s="13"/>
    </row>
    <row r="2370" spans="16:16">
      <c r="P2370" s="13"/>
    </row>
    <row r="2371" spans="16:16">
      <c r="P2371" s="13"/>
    </row>
    <row r="2372" spans="16:16">
      <c r="P2372" s="13"/>
    </row>
    <row r="2373" spans="16:16">
      <c r="P2373" s="13"/>
    </row>
    <row r="2374" spans="16:16">
      <c r="P2374" s="13"/>
    </row>
    <row r="2375" spans="16:16">
      <c r="P2375" s="13"/>
    </row>
    <row r="2376" spans="16:16">
      <c r="P2376" s="13"/>
    </row>
    <row r="2377" spans="16:16">
      <c r="P2377" s="13"/>
    </row>
    <row r="2378" spans="16:16">
      <c r="P2378" s="13"/>
    </row>
    <row r="2379" spans="16:16">
      <c r="P2379" s="13"/>
    </row>
    <row r="2380" spans="16:16">
      <c r="P2380" s="13"/>
    </row>
    <row r="2381" spans="16:16">
      <c r="P2381" s="13"/>
    </row>
    <row r="2382" spans="16:16">
      <c r="P2382" s="13"/>
    </row>
    <row r="2383" spans="16:16">
      <c r="P2383" s="13"/>
    </row>
    <row r="2384" spans="16:16">
      <c r="P2384" s="13"/>
    </row>
    <row r="2385" spans="16:16">
      <c r="P2385" s="13"/>
    </row>
    <row r="2386" spans="16:16">
      <c r="P2386" s="13"/>
    </row>
    <row r="2387" spans="16:16">
      <c r="P2387" s="13"/>
    </row>
    <row r="2388" spans="16:16">
      <c r="P2388" s="13"/>
    </row>
    <row r="2389" spans="16:16">
      <c r="P2389" s="13"/>
    </row>
    <row r="2390" spans="16:16">
      <c r="P2390" s="13"/>
    </row>
    <row r="2391" spans="16:16">
      <c r="P2391" s="13"/>
    </row>
    <row r="2392" spans="16:16">
      <c r="P2392" s="13"/>
    </row>
    <row r="2393" spans="16:16">
      <c r="P2393" s="13"/>
    </row>
    <row r="2394" spans="16:16">
      <c r="P2394" s="13"/>
    </row>
    <row r="2395" spans="16:16">
      <c r="P2395" s="13"/>
    </row>
    <row r="2396" spans="16:16">
      <c r="P2396" s="13"/>
    </row>
    <row r="2397" spans="16:16">
      <c r="P2397" s="13"/>
    </row>
    <row r="2398" spans="16:16">
      <c r="P2398" s="13"/>
    </row>
    <row r="2399" spans="16:16">
      <c r="P2399" s="13"/>
    </row>
    <row r="2400" spans="16:16">
      <c r="P2400" s="13"/>
    </row>
    <row r="2401" spans="16:16">
      <c r="P2401" s="13"/>
    </row>
    <row r="2402" spans="16:16">
      <c r="P2402" s="13"/>
    </row>
    <row r="2403" spans="16:16">
      <c r="P2403" s="13"/>
    </row>
    <row r="2404" spans="16:16">
      <c r="P2404" s="13"/>
    </row>
    <row r="2405" spans="16:16">
      <c r="P2405" s="13"/>
    </row>
    <row r="2406" spans="16:16">
      <c r="P2406" s="13"/>
    </row>
    <row r="2407" spans="16:16">
      <c r="P2407" s="13"/>
    </row>
    <row r="2408" spans="16:16">
      <c r="P2408" s="13"/>
    </row>
    <row r="2409" spans="16:16">
      <c r="P2409" s="13"/>
    </row>
    <row r="2410" spans="16:16">
      <c r="P2410" s="13"/>
    </row>
    <row r="2411" spans="16:16">
      <c r="P2411" s="13"/>
    </row>
    <row r="2412" spans="16:16">
      <c r="P2412" s="13"/>
    </row>
    <row r="2413" spans="16:16">
      <c r="P2413" s="13"/>
    </row>
    <row r="2414" spans="16:16">
      <c r="P2414" s="13"/>
    </row>
    <row r="2415" spans="16:16">
      <c r="P2415" s="13"/>
    </row>
    <row r="2416" spans="16:16">
      <c r="P2416" s="13"/>
    </row>
    <row r="2417" spans="16:16">
      <c r="P2417" s="13"/>
    </row>
    <row r="2418" spans="16:16">
      <c r="P2418" s="13"/>
    </row>
    <row r="2419" spans="16:16">
      <c r="P2419" s="13"/>
    </row>
    <row r="2420" spans="16:16">
      <c r="P2420" s="13"/>
    </row>
    <row r="2421" spans="16:16">
      <c r="P2421" s="13"/>
    </row>
    <row r="2422" spans="16:16">
      <c r="P2422" s="13"/>
    </row>
    <row r="2423" spans="16:16">
      <c r="P2423" s="13"/>
    </row>
    <row r="2424" spans="16:16">
      <c r="P2424" s="13"/>
    </row>
    <row r="2425" spans="16:16">
      <c r="P2425" s="13"/>
    </row>
    <row r="2426" spans="16:16">
      <c r="P2426" s="13"/>
    </row>
    <row r="2427" spans="16:16">
      <c r="P2427" s="13"/>
    </row>
    <row r="2428" spans="16:16">
      <c r="P2428" s="13"/>
    </row>
    <row r="2429" spans="16:16">
      <c r="P2429" s="13"/>
    </row>
    <row r="2430" spans="16:16">
      <c r="P2430" s="13"/>
    </row>
    <row r="2431" spans="16:16">
      <c r="P2431" s="13"/>
    </row>
    <row r="2432" spans="16:16">
      <c r="P2432" s="13"/>
    </row>
    <row r="2433" spans="16:16">
      <c r="P2433" s="13"/>
    </row>
    <row r="2434" spans="16:16">
      <c r="P2434" s="13"/>
    </row>
    <row r="2435" spans="16:16">
      <c r="P2435" s="13"/>
    </row>
    <row r="2436" spans="16:16">
      <c r="P2436" s="13"/>
    </row>
    <row r="2437" spans="16:16">
      <c r="P2437" s="13"/>
    </row>
    <row r="2438" spans="16:16">
      <c r="P2438" s="13"/>
    </row>
    <row r="2439" spans="16:16">
      <c r="P2439" s="13"/>
    </row>
    <row r="2440" spans="16:16">
      <c r="P2440" s="13"/>
    </row>
    <row r="2441" spans="16:16">
      <c r="P2441" s="13"/>
    </row>
    <row r="2442" spans="16:16">
      <c r="P2442" s="13"/>
    </row>
    <row r="2443" spans="16:16">
      <c r="P2443" s="13"/>
    </row>
    <row r="2444" spans="16:16">
      <c r="P2444" s="13"/>
    </row>
    <row r="2445" spans="16:16">
      <c r="P2445" s="13"/>
    </row>
    <row r="2446" spans="16:16">
      <c r="P2446" s="13"/>
    </row>
    <row r="2447" spans="16:16">
      <c r="P2447" s="13"/>
    </row>
    <row r="2448" spans="16:16">
      <c r="P2448" s="13"/>
    </row>
    <row r="2449" spans="16:16">
      <c r="P2449" s="13"/>
    </row>
    <row r="2450" spans="16:16">
      <c r="P2450" s="13"/>
    </row>
    <row r="2451" spans="16:16">
      <c r="P2451" s="13"/>
    </row>
    <row r="2452" spans="16:16">
      <c r="P2452" s="13"/>
    </row>
    <row r="2453" spans="16:16">
      <c r="P2453" s="13"/>
    </row>
    <row r="2454" spans="16:16">
      <c r="P2454" s="13"/>
    </row>
    <row r="2455" spans="16:16">
      <c r="P2455" s="13"/>
    </row>
    <row r="2456" spans="16:16">
      <c r="P2456" s="13"/>
    </row>
    <row r="2457" spans="16:16">
      <c r="P2457" s="13"/>
    </row>
    <row r="2458" spans="16:16">
      <c r="P2458" s="13"/>
    </row>
    <row r="2459" spans="16:16">
      <c r="P2459" s="13"/>
    </row>
    <row r="2460" spans="16:16">
      <c r="P2460" s="13"/>
    </row>
    <row r="2461" spans="16:16">
      <c r="P2461" s="13"/>
    </row>
    <row r="2462" spans="16:16">
      <c r="P2462" s="13"/>
    </row>
    <row r="2463" spans="16:16">
      <c r="P2463" s="13"/>
    </row>
    <row r="2464" spans="16:16">
      <c r="P2464" s="13"/>
    </row>
    <row r="2465" spans="16:16">
      <c r="P2465" s="13"/>
    </row>
    <row r="2466" spans="16:16">
      <c r="P2466" s="13"/>
    </row>
    <row r="2467" spans="16:16">
      <c r="P2467" s="13"/>
    </row>
    <row r="2468" spans="16:16">
      <c r="P2468" s="13"/>
    </row>
    <row r="2469" spans="16:16">
      <c r="P2469" s="13"/>
    </row>
    <row r="2470" spans="16:16">
      <c r="P2470" s="13"/>
    </row>
    <row r="2471" spans="16:16">
      <c r="P2471" s="13"/>
    </row>
    <row r="2472" spans="16:16">
      <c r="P2472" s="13"/>
    </row>
    <row r="2473" spans="16:16">
      <c r="P2473" s="13"/>
    </row>
    <row r="2474" spans="16:16">
      <c r="P2474" s="13"/>
    </row>
    <row r="2475" spans="16:16">
      <c r="P2475" s="13"/>
    </row>
    <row r="2476" spans="16:16">
      <c r="P2476" s="13"/>
    </row>
    <row r="2477" spans="16:16">
      <c r="P2477" s="13"/>
    </row>
    <row r="2478" spans="16:16">
      <c r="P2478" s="13"/>
    </row>
    <row r="2479" spans="16:16">
      <c r="P2479" s="13"/>
    </row>
    <row r="2480" spans="16:16">
      <c r="P2480" s="13"/>
    </row>
    <row r="2481" spans="16:16">
      <c r="P2481" s="13"/>
    </row>
    <row r="2482" spans="16:16">
      <c r="P2482" s="13"/>
    </row>
    <row r="2483" spans="16:16">
      <c r="P2483" s="13"/>
    </row>
    <row r="2484" spans="16:16">
      <c r="P2484" s="13"/>
    </row>
    <row r="2485" spans="16:16">
      <c r="P2485" s="13"/>
    </row>
    <row r="2486" spans="16:16">
      <c r="P2486" s="13"/>
    </row>
    <row r="2487" spans="16:16">
      <c r="P2487" s="13"/>
    </row>
    <row r="2488" spans="16:16">
      <c r="P2488" s="13"/>
    </row>
    <row r="2489" spans="16:16">
      <c r="P2489" s="13"/>
    </row>
    <row r="2490" spans="16:16">
      <c r="P2490" s="13"/>
    </row>
    <row r="2491" spans="16:16">
      <c r="P2491" s="13"/>
    </row>
    <row r="2492" spans="16:16">
      <c r="P2492" s="13"/>
    </row>
    <row r="2493" spans="16:16">
      <c r="P2493" s="13"/>
    </row>
    <row r="2494" spans="16:16">
      <c r="P2494" s="13"/>
    </row>
    <row r="2495" spans="16:16">
      <c r="P2495" s="13"/>
    </row>
    <row r="2496" spans="16:16">
      <c r="P2496" s="13"/>
    </row>
    <row r="2497" spans="16:16">
      <c r="P2497" s="13"/>
    </row>
    <row r="2498" spans="16:16">
      <c r="P2498" s="13"/>
    </row>
    <row r="2499" spans="16:16">
      <c r="P2499" s="13"/>
    </row>
    <row r="2500" spans="16:16">
      <c r="P2500" s="13"/>
    </row>
    <row r="2501" spans="16:16">
      <c r="P2501" s="13"/>
    </row>
    <row r="2502" spans="16:16">
      <c r="P2502" s="13"/>
    </row>
    <row r="2503" spans="16:16">
      <c r="P2503" s="13"/>
    </row>
    <row r="2504" spans="16:16">
      <c r="P2504" s="13"/>
    </row>
    <row r="2505" spans="16:16">
      <c r="P2505" s="13"/>
    </row>
    <row r="2506" spans="16:16">
      <c r="P2506" s="13"/>
    </row>
    <row r="2507" spans="16:16">
      <c r="P2507" s="13"/>
    </row>
    <row r="2508" spans="16:16">
      <c r="P2508" s="13"/>
    </row>
    <row r="2509" spans="16:16">
      <c r="P2509" s="13"/>
    </row>
    <row r="2510" spans="16:16">
      <c r="P2510" s="13"/>
    </row>
    <row r="2511" spans="16:16">
      <c r="P2511" s="13"/>
    </row>
    <row r="2512" spans="16:16">
      <c r="P2512" s="13"/>
    </row>
    <row r="2513" spans="16:16">
      <c r="P2513" s="13"/>
    </row>
    <row r="2514" spans="16:16">
      <c r="P2514" s="13"/>
    </row>
    <row r="2515" spans="16:16">
      <c r="P2515" s="13"/>
    </row>
    <row r="2516" spans="16:16">
      <c r="P2516" s="13"/>
    </row>
    <row r="2517" spans="16:16">
      <c r="P2517" s="13"/>
    </row>
    <row r="2518" spans="16:16">
      <c r="P2518" s="13"/>
    </row>
    <row r="2519" spans="16:16">
      <c r="P2519" s="13"/>
    </row>
    <row r="2520" spans="16:16">
      <c r="P2520" s="13"/>
    </row>
    <row r="2521" spans="16:16">
      <c r="P2521" s="13"/>
    </row>
    <row r="2522" spans="16:16">
      <c r="P2522" s="13"/>
    </row>
    <row r="2523" spans="16:16">
      <c r="P2523" s="13"/>
    </row>
    <row r="2524" spans="16:16">
      <c r="P2524" s="13"/>
    </row>
    <row r="2525" spans="16:16">
      <c r="P2525" s="13"/>
    </row>
    <row r="2526" spans="16:16">
      <c r="P2526" s="13"/>
    </row>
    <row r="2527" spans="16:16">
      <c r="P2527" s="13"/>
    </row>
    <row r="2528" spans="16:16">
      <c r="P2528" s="13"/>
    </row>
    <row r="2529" spans="16:16">
      <c r="P2529" s="13"/>
    </row>
    <row r="2530" spans="16:16">
      <c r="P2530" s="13"/>
    </row>
    <row r="2531" spans="16:16">
      <c r="P2531" s="13"/>
    </row>
    <row r="2532" spans="16:16">
      <c r="P2532" s="13"/>
    </row>
    <row r="2533" spans="16:16">
      <c r="P2533" s="13"/>
    </row>
    <row r="2534" spans="16:16">
      <c r="P2534" s="13"/>
    </row>
    <row r="2535" spans="16:16">
      <c r="P2535" s="13"/>
    </row>
    <row r="2536" spans="16:16">
      <c r="P2536" s="13"/>
    </row>
    <row r="2537" spans="16:16">
      <c r="P2537" s="13"/>
    </row>
    <row r="2538" spans="16:16">
      <c r="P2538" s="13"/>
    </row>
    <row r="2539" spans="16:16">
      <c r="P2539" s="13"/>
    </row>
    <row r="2540" spans="16:16">
      <c r="P2540" s="13"/>
    </row>
    <row r="2541" spans="16:16">
      <c r="P2541" s="13"/>
    </row>
    <row r="2542" spans="16:16">
      <c r="P2542" s="13"/>
    </row>
    <row r="2543" spans="16:16">
      <c r="P2543" s="13"/>
    </row>
    <row r="2544" spans="16:16">
      <c r="P2544" s="13"/>
    </row>
    <row r="2545" spans="16:16">
      <c r="P2545" s="13"/>
    </row>
    <row r="2546" spans="16:16">
      <c r="P2546" s="13"/>
    </row>
    <row r="2547" spans="16:16">
      <c r="P2547" s="13"/>
    </row>
    <row r="2548" spans="16:16">
      <c r="P2548" s="13"/>
    </row>
    <row r="2549" spans="16:16">
      <c r="P2549" s="13"/>
    </row>
    <row r="2550" spans="16:16">
      <c r="P2550" s="13"/>
    </row>
    <row r="2551" spans="16:16">
      <c r="P2551" s="13"/>
    </row>
    <row r="2552" spans="16:16">
      <c r="P2552" s="13"/>
    </row>
    <row r="2553" spans="16:16">
      <c r="P2553" s="13"/>
    </row>
    <row r="2554" spans="16:16">
      <c r="P2554" s="13"/>
    </row>
    <row r="2555" spans="16:16">
      <c r="P2555" s="13"/>
    </row>
    <row r="2556" spans="16:16">
      <c r="P2556" s="13"/>
    </row>
    <row r="2557" spans="16:16">
      <c r="P2557" s="13"/>
    </row>
    <row r="2558" spans="16:16">
      <c r="P2558" s="13"/>
    </row>
    <row r="2559" spans="16:16">
      <c r="P2559" s="13"/>
    </row>
    <row r="2560" spans="16:16">
      <c r="P2560" s="13"/>
    </row>
    <row r="2561" spans="16:16">
      <c r="P2561" s="13"/>
    </row>
    <row r="2562" spans="16:16">
      <c r="P2562" s="13"/>
    </row>
    <row r="2563" spans="16:16">
      <c r="P2563" s="13"/>
    </row>
    <row r="2564" spans="16:16">
      <c r="P2564" s="13"/>
    </row>
    <row r="2565" spans="16:16">
      <c r="P2565" s="13"/>
    </row>
    <row r="2566" spans="16:16">
      <c r="P2566" s="13"/>
    </row>
    <row r="2567" spans="16:16">
      <c r="P2567" s="13"/>
    </row>
    <row r="2568" spans="16:16">
      <c r="P2568" s="13"/>
    </row>
    <row r="2569" spans="16:16">
      <c r="P2569" s="13"/>
    </row>
    <row r="2570" spans="16:16">
      <c r="P2570" s="13"/>
    </row>
    <row r="2571" spans="16:16">
      <c r="P2571" s="13"/>
    </row>
    <row r="2572" spans="16:16">
      <c r="P2572" s="13"/>
    </row>
    <row r="2573" spans="16:16">
      <c r="P2573" s="13"/>
    </row>
    <row r="2574" spans="16:16">
      <c r="P2574" s="13"/>
    </row>
    <row r="2575" spans="16:16">
      <c r="P2575" s="13"/>
    </row>
    <row r="2576" spans="16:16">
      <c r="P2576" s="13"/>
    </row>
    <row r="2577" spans="16:16">
      <c r="P2577" s="13"/>
    </row>
    <row r="2578" spans="16:16">
      <c r="P2578" s="13"/>
    </row>
    <row r="2579" spans="16:16">
      <c r="P2579" s="13"/>
    </row>
    <row r="2580" spans="16:16">
      <c r="P2580" s="13"/>
    </row>
    <row r="2581" spans="16:16">
      <c r="P2581" s="13"/>
    </row>
    <row r="2582" spans="16:16">
      <c r="P2582" s="13"/>
    </row>
    <row r="2583" spans="16:16">
      <c r="P2583" s="13"/>
    </row>
    <row r="2584" spans="16:16">
      <c r="P2584" s="13"/>
    </row>
    <row r="2585" spans="16:16">
      <c r="P2585" s="13"/>
    </row>
    <row r="2586" spans="16:16">
      <c r="P2586" s="13"/>
    </row>
    <row r="2587" spans="16:16">
      <c r="P2587" s="13"/>
    </row>
    <row r="2588" spans="16:16">
      <c r="P2588" s="13"/>
    </row>
    <row r="2589" spans="16:16">
      <c r="P2589" s="13"/>
    </row>
    <row r="2590" spans="16:16">
      <c r="P2590" s="13"/>
    </row>
    <row r="2591" spans="16:16">
      <c r="P2591" s="13"/>
    </row>
    <row r="2592" spans="16:16">
      <c r="P2592" s="13"/>
    </row>
    <row r="2593" spans="16:16">
      <c r="P2593" s="13"/>
    </row>
    <row r="2594" spans="16:16">
      <c r="P2594" s="13"/>
    </row>
    <row r="2595" spans="16:16">
      <c r="P2595" s="13"/>
    </row>
    <row r="2596" spans="16:16">
      <c r="P2596" s="13"/>
    </row>
    <row r="2597" spans="16:16">
      <c r="P2597" s="13"/>
    </row>
    <row r="2598" spans="16:16">
      <c r="P2598" s="13"/>
    </row>
    <row r="2599" spans="16:16">
      <c r="P2599" s="13"/>
    </row>
    <row r="2600" spans="16:16">
      <c r="P2600" s="13"/>
    </row>
    <row r="2601" spans="16:16">
      <c r="P2601" s="13"/>
    </row>
    <row r="2602" spans="16:16">
      <c r="P2602" s="13"/>
    </row>
    <row r="2603" spans="16:16">
      <c r="P2603" s="13"/>
    </row>
    <row r="2604" spans="16:16">
      <c r="P2604" s="13"/>
    </row>
    <row r="2605" spans="16:16">
      <c r="P2605" s="13"/>
    </row>
    <row r="2606" spans="16:16">
      <c r="P2606" s="13"/>
    </row>
    <row r="2607" spans="16:16">
      <c r="P2607" s="13"/>
    </row>
    <row r="2608" spans="16:16">
      <c r="P2608" s="13"/>
    </row>
    <row r="2609" spans="16:16">
      <c r="P2609" s="13"/>
    </row>
    <row r="2610" spans="16:16">
      <c r="P2610" s="13"/>
    </row>
    <row r="2611" spans="16:16">
      <c r="P2611" s="13"/>
    </row>
    <row r="2612" spans="16:16">
      <c r="P2612" s="13"/>
    </row>
    <row r="2613" spans="16:16">
      <c r="P2613" s="13"/>
    </row>
    <row r="2614" spans="16:16">
      <c r="P2614" s="13"/>
    </row>
    <row r="2615" spans="16:16">
      <c r="P2615" s="13"/>
    </row>
    <row r="2616" spans="16:16">
      <c r="P2616" s="13"/>
    </row>
    <row r="2617" spans="16:16">
      <c r="P2617" s="13"/>
    </row>
    <row r="2618" spans="16:16">
      <c r="P2618" s="13"/>
    </row>
    <row r="2619" spans="16:16">
      <c r="P2619" s="13"/>
    </row>
    <row r="2620" spans="16:16">
      <c r="P2620" s="13"/>
    </row>
    <row r="2621" spans="16:16">
      <c r="P2621" s="13"/>
    </row>
    <row r="2622" spans="16:16">
      <c r="P2622" s="13"/>
    </row>
    <row r="2623" spans="16:16">
      <c r="P2623" s="13"/>
    </row>
    <row r="2624" spans="16:16">
      <c r="P2624" s="13"/>
    </row>
    <row r="2625" spans="16:16">
      <c r="P2625" s="13"/>
    </row>
    <row r="2626" spans="16:16">
      <c r="P2626" s="13"/>
    </row>
    <row r="2627" spans="16:16">
      <c r="P2627" s="13"/>
    </row>
    <row r="2628" spans="16:16">
      <c r="P2628" s="13"/>
    </row>
    <row r="2629" spans="16:16">
      <c r="P2629" s="13"/>
    </row>
    <row r="2630" spans="16:16">
      <c r="P2630" s="13"/>
    </row>
    <row r="2631" spans="16:16">
      <c r="P2631" s="13"/>
    </row>
    <row r="2632" spans="16:16">
      <c r="P2632" s="13"/>
    </row>
    <row r="2633" spans="16:16">
      <c r="P2633" s="13"/>
    </row>
    <row r="2634" spans="16:16">
      <c r="P2634" s="13"/>
    </row>
    <row r="2635" spans="16:16">
      <c r="P2635" s="13"/>
    </row>
    <row r="2636" spans="16:16">
      <c r="P2636" s="13"/>
    </row>
    <row r="2637" spans="16:16">
      <c r="P2637" s="13"/>
    </row>
    <row r="2638" spans="16:16">
      <c r="P2638" s="13"/>
    </row>
    <row r="2639" spans="16:16">
      <c r="P2639" s="13"/>
    </row>
    <row r="2640" spans="16:16">
      <c r="P2640" s="13"/>
    </row>
    <row r="2641" spans="16:16">
      <c r="P2641" s="13"/>
    </row>
    <row r="2642" spans="16:16">
      <c r="P2642" s="13"/>
    </row>
    <row r="2643" spans="16:16">
      <c r="P2643" s="13"/>
    </row>
    <row r="2644" spans="16:16">
      <c r="P2644" s="13"/>
    </row>
    <row r="2645" spans="16:16">
      <c r="P2645" s="13"/>
    </row>
    <row r="2646" spans="16:16">
      <c r="P2646" s="13"/>
    </row>
    <row r="2647" spans="16:16">
      <c r="P2647" s="13"/>
    </row>
    <row r="2648" spans="16:16">
      <c r="P2648" s="13"/>
    </row>
    <row r="2649" spans="16:16">
      <c r="P2649" s="13"/>
    </row>
    <row r="2650" spans="16:16">
      <c r="P2650" s="13"/>
    </row>
    <row r="2651" spans="16:16">
      <c r="P2651" s="13"/>
    </row>
    <row r="2652" spans="16:16">
      <c r="P2652" s="13"/>
    </row>
    <row r="2653" spans="16:16">
      <c r="P2653" s="13"/>
    </row>
    <row r="2654" spans="16:16">
      <c r="P2654" s="13"/>
    </row>
    <row r="2655" spans="16:16">
      <c r="P2655" s="13"/>
    </row>
    <row r="2656" spans="16:16">
      <c r="P2656" s="13"/>
    </row>
    <row r="2657" spans="16:16">
      <c r="P2657" s="13"/>
    </row>
    <row r="2658" spans="16:16">
      <c r="P2658" s="13"/>
    </row>
    <row r="2659" spans="16:16">
      <c r="P2659" s="13"/>
    </row>
    <row r="2660" spans="16:16">
      <c r="P2660" s="13"/>
    </row>
    <row r="2661" spans="16:16">
      <c r="P2661" s="13"/>
    </row>
    <row r="2662" spans="16:16">
      <c r="P2662" s="13"/>
    </row>
    <row r="2663" spans="16:16">
      <c r="P2663" s="13"/>
    </row>
    <row r="2664" spans="16:16">
      <c r="P2664" s="13"/>
    </row>
    <row r="2665" spans="16:16">
      <c r="P2665" s="13"/>
    </row>
    <row r="2666" spans="16:16">
      <c r="P2666" s="13"/>
    </row>
    <row r="2667" spans="16:16">
      <c r="P2667" s="13"/>
    </row>
    <row r="2668" spans="16:16">
      <c r="P2668" s="13"/>
    </row>
    <row r="2669" spans="16:16">
      <c r="P2669" s="13"/>
    </row>
    <row r="2670" spans="16:16">
      <c r="P2670" s="13"/>
    </row>
    <row r="2671" spans="16:16">
      <c r="P2671" s="13"/>
    </row>
    <row r="2672" spans="16:16">
      <c r="P2672" s="13"/>
    </row>
    <row r="2673" spans="16:16">
      <c r="P2673" s="13"/>
    </row>
    <row r="2674" spans="16:16">
      <c r="P2674" s="13"/>
    </row>
    <row r="2675" spans="16:16">
      <c r="P2675" s="13"/>
    </row>
    <row r="2676" spans="16:16">
      <c r="P2676" s="13"/>
    </row>
    <row r="2677" spans="16:16">
      <c r="P2677" s="13"/>
    </row>
    <row r="2678" spans="16:16">
      <c r="P2678" s="13"/>
    </row>
    <row r="2679" spans="16:16">
      <c r="P2679" s="13"/>
    </row>
    <row r="2680" spans="16:16">
      <c r="P2680" s="13"/>
    </row>
    <row r="2681" spans="16:16">
      <c r="P2681" s="13"/>
    </row>
    <row r="2682" spans="16:16">
      <c r="P2682" s="13"/>
    </row>
    <row r="2683" spans="16:16">
      <c r="P2683" s="13"/>
    </row>
    <row r="2684" spans="16:16">
      <c r="P2684" s="13"/>
    </row>
    <row r="2685" spans="16:16">
      <c r="P2685" s="13"/>
    </row>
    <row r="2686" spans="16:16">
      <c r="P2686" s="13"/>
    </row>
    <row r="2687" spans="16:16">
      <c r="P2687" s="13"/>
    </row>
    <row r="2688" spans="16:16">
      <c r="P2688" s="13"/>
    </row>
    <row r="2689" spans="16:16">
      <c r="P2689" s="13"/>
    </row>
    <row r="2690" spans="16:16">
      <c r="P2690" s="13"/>
    </row>
    <row r="2691" spans="16:16">
      <c r="P2691" s="13"/>
    </row>
    <row r="2692" spans="16:16">
      <c r="P2692" s="13"/>
    </row>
    <row r="2693" spans="16:16">
      <c r="P2693" s="13"/>
    </row>
    <row r="2694" spans="16:16">
      <c r="P2694" s="13"/>
    </row>
    <row r="2695" spans="16:16">
      <c r="P2695" s="13"/>
    </row>
    <row r="2696" spans="16:16">
      <c r="P2696" s="13"/>
    </row>
    <row r="2697" spans="16:16">
      <c r="P2697" s="13"/>
    </row>
    <row r="2698" spans="16:16">
      <c r="P2698" s="13"/>
    </row>
    <row r="2699" spans="16:16">
      <c r="P2699" s="13"/>
    </row>
    <row r="2700" spans="16:16">
      <c r="P2700" s="13"/>
    </row>
    <row r="2701" spans="16:16">
      <c r="P2701" s="13"/>
    </row>
    <row r="2702" spans="16:16">
      <c r="P2702" s="13"/>
    </row>
    <row r="2703" spans="16:16">
      <c r="P2703" s="13"/>
    </row>
    <row r="2704" spans="16:16">
      <c r="P2704" s="13"/>
    </row>
    <row r="2705" spans="16:16">
      <c r="P2705" s="13"/>
    </row>
    <row r="2706" spans="16:16">
      <c r="P2706" s="13"/>
    </row>
    <row r="2707" spans="16:16">
      <c r="P2707" s="13"/>
    </row>
    <row r="2708" spans="16:16">
      <c r="P2708" s="13"/>
    </row>
    <row r="2709" spans="16:16">
      <c r="P2709" s="13"/>
    </row>
    <row r="2710" spans="16:16">
      <c r="P2710" s="13"/>
    </row>
    <row r="2711" spans="16:16">
      <c r="P2711" s="13"/>
    </row>
    <row r="2712" spans="16:16">
      <c r="P2712" s="13"/>
    </row>
    <row r="2713" spans="16:16">
      <c r="P2713" s="13"/>
    </row>
    <row r="2714" spans="16:16">
      <c r="P2714" s="13"/>
    </row>
    <row r="2715" spans="16:16">
      <c r="P2715" s="13"/>
    </row>
    <row r="2716" spans="16:16">
      <c r="P2716" s="13"/>
    </row>
    <row r="2717" spans="16:16">
      <c r="P2717" s="13"/>
    </row>
    <row r="2718" spans="16:16">
      <c r="P2718" s="13"/>
    </row>
    <row r="2719" spans="16:16">
      <c r="P2719" s="13"/>
    </row>
    <row r="2720" spans="16:16">
      <c r="P2720" s="13"/>
    </row>
    <row r="2721" spans="16:16">
      <c r="P2721" s="13"/>
    </row>
    <row r="2722" spans="16:16">
      <c r="P2722" s="13"/>
    </row>
    <row r="2723" spans="16:16">
      <c r="P2723" s="13"/>
    </row>
    <row r="2724" spans="16:16">
      <c r="P2724" s="13"/>
    </row>
    <row r="2725" spans="16:16">
      <c r="P2725" s="13"/>
    </row>
    <row r="2726" spans="16:16">
      <c r="P2726" s="13"/>
    </row>
    <row r="2727" spans="16:16">
      <c r="P2727" s="13"/>
    </row>
    <row r="2728" spans="16:16">
      <c r="P2728" s="13"/>
    </row>
    <row r="2729" spans="16:16">
      <c r="P2729" s="13"/>
    </row>
    <row r="2730" spans="16:16">
      <c r="P2730" s="13"/>
    </row>
    <row r="2731" spans="16:16">
      <c r="P2731" s="13"/>
    </row>
    <row r="2732" spans="16:16">
      <c r="P2732" s="13"/>
    </row>
    <row r="2733" spans="16:16">
      <c r="P2733" s="13"/>
    </row>
    <row r="2734" spans="16:16">
      <c r="P2734" s="13"/>
    </row>
    <row r="2735" spans="16:16">
      <c r="P2735" s="13"/>
    </row>
    <row r="2736" spans="16:16">
      <c r="P2736" s="13"/>
    </row>
    <row r="2737" spans="16:16">
      <c r="P2737" s="13"/>
    </row>
    <row r="2738" spans="16:16">
      <c r="P2738" s="13"/>
    </row>
    <row r="2739" spans="16:16">
      <c r="P2739" s="13"/>
    </row>
    <row r="2740" spans="16:16">
      <c r="P2740" s="13"/>
    </row>
    <row r="2741" spans="16:16">
      <c r="P2741" s="13"/>
    </row>
    <row r="2742" spans="16:16">
      <c r="P2742" s="13"/>
    </row>
    <row r="2743" spans="16:16">
      <c r="P2743" s="13"/>
    </row>
    <row r="2744" spans="16:16">
      <c r="P2744" s="13"/>
    </row>
    <row r="2745" spans="16:16">
      <c r="P2745" s="13"/>
    </row>
    <row r="2746" spans="16:16">
      <c r="P2746" s="13"/>
    </row>
    <row r="2747" spans="16:16">
      <c r="P2747" s="13"/>
    </row>
    <row r="2748" spans="16:16">
      <c r="P2748" s="13"/>
    </row>
    <row r="2749" spans="16:16">
      <c r="P2749" s="13"/>
    </row>
    <row r="2750" spans="16:16">
      <c r="P2750" s="13"/>
    </row>
    <row r="2751" spans="16:16">
      <c r="P2751" s="13"/>
    </row>
    <row r="2752" spans="16:16">
      <c r="P2752" s="13"/>
    </row>
    <row r="2753" spans="16:16">
      <c r="P2753" s="13"/>
    </row>
    <row r="2754" spans="16:16">
      <c r="P2754" s="13"/>
    </row>
    <row r="2755" spans="16:16">
      <c r="P2755" s="13"/>
    </row>
    <row r="2756" spans="16:16">
      <c r="P2756" s="13"/>
    </row>
    <row r="2757" spans="16:16">
      <c r="P2757" s="13"/>
    </row>
    <row r="2758" spans="16:16">
      <c r="P2758" s="13"/>
    </row>
    <row r="2759" spans="16:16">
      <c r="P2759" s="13"/>
    </row>
    <row r="2760" spans="16:16">
      <c r="P2760" s="13"/>
    </row>
    <row r="2761" spans="16:16">
      <c r="P2761" s="13"/>
    </row>
    <row r="2762" spans="16:16">
      <c r="P2762" s="13"/>
    </row>
    <row r="2763" spans="16:16">
      <c r="P2763" s="13"/>
    </row>
    <row r="2764" spans="16:16">
      <c r="P2764" s="13"/>
    </row>
    <row r="2765" spans="16:16">
      <c r="P2765" s="13"/>
    </row>
    <row r="2766" spans="16:16">
      <c r="P2766" s="13"/>
    </row>
    <row r="2767" spans="16:16">
      <c r="P2767" s="13"/>
    </row>
    <row r="2768" spans="16:16">
      <c r="P2768" s="13"/>
    </row>
    <row r="2769" spans="16:16">
      <c r="P2769" s="13"/>
    </row>
    <row r="2770" spans="16:16">
      <c r="P2770" s="13"/>
    </row>
    <row r="2771" spans="16:16">
      <c r="P2771" s="13"/>
    </row>
    <row r="2772" spans="16:16">
      <c r="P2772" s="13"/>
    </row>
    <row r="2773" spans="16:16">
      <c r="P2773" s="13"/>
    </row>
    <row r="2774" spans="16:16">
      <c r="P2774" s="13"/>
    </row>
    <row r="2775" spans="16:16">
      <c r="P2775" s="13"/>
    </row>
    <row r="2776" spans="16:16">
      <c r="P2776" s="13"/>
    </row>
    <row r="2777" spans="16:16">
      <c r="P2777" s="13"/>
    </row>
    <row r="2778" spans="16:16">
      <c r="P2778" s="13"/>
    </row>
    <row r="2779" spans="16:16">
      <c r="P2779" s="13"/>
    </row>
    <row r="2780" spans="16:16">
      <c r="P2780" s="13"/>
    </row>
    <row r="2781" spans="16:16">
      <c r="P2781" s="13"/>
    </row>
    <row r="2782" spans="16:16">
      <c r="P2782" s="13"/>
    </row>
    <row r="2783" spans="16:16">
      <c r="P2783" s="13"/>
    </row>
    <row r="2784" spans="16:16">
      <c r="P2784" s="13"/>
    </row>
    <row r="2785" spans="16:16">
      <c r="P2785" s="13"/>
    </row>
    <row r="2786" spans="16:16">
      <c r="P2786" s="13"/>
    </row>
    <row r="2787" spans="16:16">
      <c r="P2787" s="13"/>
    </row>
    <row r="2788" spans="16:16">
      <c r="P2788" s="13"/>
    </row>
    <row r="2789" spans="16:16">
      <c r="P2789" s="13"/>
    </row>
    <row r="2790" spans="16:16">
      <c r="P2790" s="13"/>
    </row>
    <row r="2791" spans="16:16">
      <c r="P2791" s="13"/>
    </row>
    <row r="2792" spans="16:16">
      <c r="P2792" s="13"/>
    </row>
    <row r="2793" spans="16:16">
      <c r="P2793" s="13"/>
    </row>
    <row r="2794" spans="16:16">
      <c r="P2794" s="13"/>
    </row>
    <row r="2795" spans="16:16">
      <c r="P2795" s="13"/>
    </row>
    <row r="2796" spans="16:16">
      <c r="P2796" s="13"/>
    </row>
    <row r="2797" spans="16:16">
      <c r="P2797" s="13"/>
    </row>
    <row r="2798" spans="16:16">
      <c r="P2798" s="13"/>
    </row>
    <row r="2799" spans="16:16">
      <c r="P2799" s="13"/>
    </row>
    <row r="2800" spans="16:16">
      <c r="P2800" s="13"/>
    </row>
    <row r="2801" spans="16:16">
      <c r="P2801" s="13"/>
    </row>
    <row r="2802" spans="16:16">
      <c r="P2802" s="13"/>
    </row>
    <row r="2803" spans="16:16">
      <c r="P2803" s="13"/>
    </row>
    <row r="2804" spans="16:16">
      <c r="P2804" s="13"/>
    </row>
    <row r="2805" spans="16:16">
      <c r="P2805" s="13"/>
    </row>
    <row r="2806" spans="16:16">
      <c r="P2806" s="13"/>
    </row>
    <row r="2807" spans="16:16">
      <c r="P2807" s="13"/>
    </row>
    <row r="2808" spans="16:16">
      <c r="P2808" s="13"/>
    </row>
    <row r="2809" spans="16:16">
      <c r="P2809" s="13"/>
    </row>
    <row r="2810" spans="16:16">
      <c r="P2810" s="13"/>
    </row>
    <row r="2811" spans="16:16">
      <c r="P2811" s="13"/>
    </row>
    <row r="2812" spans="16:16">
      <c r="P2812" s="13"/>
    </row>
    <row r="2813" spans="16:16">
      <c r="P2813" s="13"/>
    </row>
    <row r="2814" spans="16:16">
      <c r="P2814" s="13"/>
    </row>
    <row r="2815" spans="16:16">
      <c r="P2815" s="13"/>
    </row>
    <row r="2816" spans="16:16">
      <c r="P2816" s="13"/>
    </row>
    <row r="2817" spans="16:16">
      <c r="P2817" s="13"/>
    </row>
    <row r="2818" spans="16:16">
      <c r="P2818" s="13"/>
    </row>
    <row r="2819" spans="16:16">
      <c r="P2819" s="13"/>
    </row>
    <row r="2820" spans="16:16">
      <c r="P2820" s="13"/>
    </row>
    <row r="2821" spans="16:16">
      <c r="P2821" s="13"/>
    </row>
    <row r="2822" spans="16:16">
      <c r="P2822" s="13"/>
    </row>
    <row r="2823" spans="16:16">
      <c r="P2823" s="13"/>
    </row>
    <row r="2824" spans="16:16">
      <c r="P2824" s="13"/>
    </row>
    <row r="2825" spans="16:16">
      <c r="P2825" s="13"/>
    </row>
    <row r="2826" spans="16:16">
      <c r="P2826" s="13"/>
    </row>
    <row r="2827" spans="16:16">
      <c r="P2827" s="13"/>
    </row>
    <row r="2828" spans="16:16">
      <c r="P2828" s="13"/>
    </row>
    <row r="2829" spans="16:16">
      <c r="P2829" s="13"/>
    </row>
    <row r="2830" spans="16:16">
      <c r="P2830" s="13"/>
    </row>
    <row r="2831" spans="16:16">
      <c r="P2831" s="13"/>
    </row>
    <row r="2832" spans="16:16">
      <c r="P2832" s="13"/>
    </row>
    <row r="2833" spans="16:16">
      <c r="P2833" s="13"/>
    </row>
    <row r="2834" spans="16:16">
      <c r="P2834" s="13"/>
    </row>
    <row r="2835" spans="16:16">
      <c r="P2835" s="13"/>
    </row>
    <row r="2836" spans="16:16">
      <c r="P2836" s="13"/>
    </row>
    <row r="2837" spans="16:16">
      <c r="P2837" s="13"/>
    </row>
    <row r="2838" spans="16:16">
      <c r="P2838" s="13"/>
    </row>
    <row r="2839" spans="16:16">
      <c r="P2839" s="13"/>
    </row>
    <row r="2840" spans="16:16">
      <c r="P2840" s="13"/>
    </row>
    <row r="2841" spans="16:16">
      <c r="P2841" s="13"/>
    </row>
    <row r="2842" spans="16:16">
      <c r="P2842" s="13"/>
    </row>
    <row r="2843" spans="16:16">
      <c r="P2843" s="13"/>
    </row>
    <row r="2844" spans="16:16">
      <c r="P2844" s="13"/>
    </row>
    <row r="2845" spans="16:16">
      <c r="P2845" s="13"/>
    </row>
    <row r="2846" spans="16:16">
      <c r="P2846" s="13"/>
    </row>
    <row r="2847" spans="16:16">
      <c r="P2847" s="13"/>
    </row>
    <row r="2848" spans="16:16">
      <c r="P2848" s="13"/>
    </row>
    <row r="2849" spans="16:16">
      <c r="P2849" s="13"/>
    </row>
    <row r="2850" spans="16:16">
      <c r="P2850" s="13"/>
    </row>
    <row r="2851" spans="16:16">
      <c r="P2851" s="13"/>
    </row>
    <row r="2852" spans="16:16">
      <c r="P2852" s="13"/>
    </row>
    <row r="2853" spans="16:16">
      <c r="P2853" s="13"/>
    </row>
    <row r="2854" spans="16:16">
      <c r="P2854" s="13"/>
    </row>
    <row r="2855" spans="16:16">
      <c r="P2855" s="13"/>
    </row>
    <row r="2856" spans="16:16">
      <c r="P2856" s="13"/>
    </row>
    <row r="2857" spans="16:16">
      <c r="P2857" s="13"/>
    </row>
    <row r="2858" spans="16:16">
      <c r="P2858" s="13"/>
    </row>
    <row r="2859" spans="16:16">
      <c r="P2859" s="13"/>
    </row>
    <row r="2860" spans="16:16">
      <c r="P2860" s="13"/>
    </row>
    <row r="2861" spans="16:16">
      <c r="P2861" s="13"/>
    </row>
    <row r="2862" spans="16:16">
      <c r="P2862" s="13"/>
    </row>
    <row r="2863" spans="16:16">
      <c r="P2863" s="13"/>
    </row>
    <row r="2864" spans="16:16">
      <c r="P2864" s="13"/>
    </row>
    <row r="2865" spans="16:16">
      <c r="P2865" s="13"/>
    </row>
    <row r="2866" spans="16:16">
      <c r="P2866" s="13"/>
    </row>
    <row r="2867" spans="16:16">
      <c r="P2867" s="13"/>
    </row>
    <row r="2868" spans="16:16">
      <c r="P2868" s="13"/>
    </row>
    <row r="2869" spans="16:16">
      <c r="P2869" s="13"/>
    </row>
    <row r="2870" spans="16:16">
      <c r="P2870" s="13"/>
    </row>
    <row r="2871" spans="16:16">
      <c r="P2871" s="13"/>
    </row>
    <row r="2872" spans="16:16">
      <c r="P2872" s="13"/>
    </row>
    <row r="2873" spans="16:16">
      <c r="P2873" s="13"/>
    </row>
    <row r="2874" spans="16:16">
      <c r="P2874" s="13"/>
    </row>
    <row r="2875" spans="16:16">
      <c r="P2875" s="13"/>
    </row>
    <row r="2876" spans="16:16">
      <c r="P2876" s="13"/>
    </row>
    <row r="2877" spans="16:16">
      <c r="P2877" s="13"/>
    </row>
    <row r="2878" spans="16:16">
      <c r="P2878" s="13"/>
    </row>
    <row r="2879" spans="16:16">
      <c r="P2879" s="13"/>
    </row>
    <row r="2880" spans="16:16">
      <c r="P2880" s="13"/>
    </row>
    <row r="2881" spans="16:16">
      <c r="P2881" s="13"/>
    </row>
    <row r="2882" spans="16:16">
      <c r="P2882" s="13"/>
    </row>
    <row r="2883" spans="16:16">
      <c r="P2883" s="13"/>
    </row>
    <row r="2884" spans="16:16">
      <c r="P2884" s="13"/>
    </row>
    <row r="2885" spans="16:16">
      <c r="P2885" s="13"/>
    </row>
    <row r="2886" spans="16:16">
      <c r="P2886" s="13"/>
    </row>
    <row r="2887" spans="16:16">
      <c r="P2887" s="13"/>
    </row>
    <row r="2888" spans="16:16">
      <c r="P2888" s="13"/>
    </row>
    <row r="2889" spans="16:16">
      <c r="P2889" s="13"/>
    </row>
    <row r="2890" spans="16:16">
      <c r="P2890" s="13"/>
    </row>
    <row r="2891" spans="16:16">
      <c r="P2891" s="13"/>
    </row>
    <row r="2892" spans="16:16">
      <c r="P2892" s="13"/>
    </row>
    <row r="2893" spans="16:16">
      <c r="P2893" s="13"/>
    </row>
    <row r="2894" spans="16:16">
      <c r="P2894" s="13"/>
    </row>
    <row r="2895" spans="16:16">
      <c r="P2895" s="13"/>
    </row>
    <row r="2896" spans="16:16">
      <c r="P2896" s="13"/>
    </row>
    <row r="2897" spans="16:16">
      <c r="P2897" s="13"/>
    </row>
    <row r="2898" spans="16:16">
      <c r="P2898" s="13"/>
    </row>
    <row r="2899" spans="16:16">
      <c r="P2899" s="13"/>
    </row>
    <row r="2900" spans="16:16">
      <c r="P2900" s="13"/>
    </row>
    <row r="2901" spans="16:16">
      <c r="P2901" s="13"/>
    </row>
    <row r="2902" spans="16:16">
      <c r="P2902" s="13"/>
    </row>
    <row r="2903" spans="16:16">
      <c r="P2903" s="13"/>
    </row>
    <row r="2904" spans="16:16">
      <c r="P2904" s="13"/>
    </row>
    <row r="2905" spans="16:16">
      <c r="P2905" s="13"/>
    </row>
    <row r="2906" spans="16:16">
      <c r="P2906" s="13"/>
    </row>
    <row r="2907" spans="16:16">
      <c r="P2907" s="13"/>
    </row>
    <row r="2908" spans="16:16">
      <c r="P2908" s="13"/>
    </row>
    <row r="2909" spans="16:16">
      <c r="P2909" s="13"/>
    </row>
    <row r="2910" spans="16:16">
      <c r="P2910" s="13"/>
    </row>
    <row r="2911" spans="16:16">
      <c r="P2911" s="13"/>
    </row>
    <row r="2912" spans="16:16">
      <c r="P2912" s="13"/>
    </row>
    <row r="2913" spans="16:16">
      <c r="P2913" s="13"/>
    </row>
    <row r="2914" spans="16:16">
      <c r="P2914" s="13"/>
    </row>
    <row r="2915" spans="16:16">
      <c r="P2915" s="13"/>
    </row>
    <row r="2916" spans="16:16">
      <c r="P2916" s="13"/>
    </row>
    <row r="2917" spans="16:16">
      <c r="P2917" s="13"/>
    </row>
    <row r="2918" spans="16:16">
      <c r="P2918" s="13"/>
    </row>
    <row r="2919" spans="16:16">
      <c r="P2919" s="13"/>
    </row>
    <row r="2920" spans="16:16">
      <c r="P2920" s="13"/>
    </row>
    <row r="2921" spans="16:16">
      <c r="P2921" s="13"/>
    </row>
    <row r="2922" spans="16:16">
      <c r="P2922" s="13"/>
    </row>
    <row r="2923" spans="16:16">
      <c r="P2923" s="13"/>
    </row>
    <row r="2924" spans="16:16">
      <c r="P2924" s="13"/>
    </row>
    <row r="2925" spans="16:16">
      <c r="P2925" s="13"/>
    </row>
    <row r="2926" spans="16:16">
      <c r="P2926" s="13"/>
    </row>
    <row r="2927" spans="16:16">
      <c r="P2927" s="13"/>
    </row>
    <row r="2928" spans="16:16">
      <c r="P2928" s="13"/>
    </row>
    <row r="2929" spans="16:16">
      <c r="P2929" s="13"/>
    </row>
    <row r="2930" spans="16:16">
      <c r="P2930" s="13"/>
    </row>
    <row r="2931" spans="16:16">
      <c r="P2931" s="13"/>
    </row>
    <row r="2932" spans="16:16">
      <c r="P2932" s="13"/>
    </row>
    <row r="2933" spans="16:16">
      <c r="P2933" s="13"/>
    </row>
    <row r="2934" spans="16:16">
      <c r="P2934" s="13"/>
    </row>
    <row r="2935" spans="16:16">
      <c r="P2935" s="13"/>
    </row>
    <row r="2936" spans="16:16">
      <c r="P2936" s="13"/>
    </row>
    <row r="2937" spans="16:16">
      <c r="P2937" s="13"/>
    </row>
    <row r="2938" spans="16:16">
      <c r="P2938" s="13"/>
    </row>
    <row r="2939" spans="16:16">
      <c r="P2939" s="13"/>
    </row>
    <row r="2940" spans="16:16">
      <c r="P2940" s="13"/>
    </row>
    <row r="2941" spans="16:16">
      <c r="P2941" s="13"/>
    </row>
    <row r="2942" spans="16:16">
      <c r="P2942" s="13"/>
    </row>
    <row r="2943" spans="16:16">
      <c r="P2943" s="13"/>
    </row>
    <row r="2944" spans="16:16">
      <c r="P2944" s="13"/>
    </row>
    <row r="2945" spans="16:16">
      <c r="P2945" s="13"/>
    </row>
    <row r="2946" spans="16:16">
      <c r="P2946" s="13"/>
    </row>
    <row r="2947" spans="16:16">
      <c r="P2947" s="13"/>
    </row>
    <row r="2948" spans="16:16">
      <c r="P2948" s="13"/>
    </row>
    <row r="2949" spans="16:16">
      <c r="P2949" s="13"/>
    </row>
    <row r="2950" spans="16:16">
      <c r="P2950" s="13"/>
    </row>
    <row r="2951" spans="16:16">
      <c r="P2951" s="13"/>
    </row>
    <row r="2952" spans="16:16">
      <c r="P2952" s="13"/>
    </row>
    <row r="2953" spans="16:16">
      <c r="P2953" s="13"/>
    </row>
    <row r="2954" spans="16:16">
      <c r="P2954" s="13"/>
    </row>
    <row r="2955" spans="16:16">
      <c r="P2955" s="13"/>
    </row>
    <row r="2956" spans="16:16">
      <c r="P2956" s="13"/>
    </row>
    <row r="2957" spans="16:16">
      <c r="P2957" s="13"/>
    </row>
    <row r="2958" spans="16:16">
      <c r="P2958" s="13"/>
    </row>
    <row r="2959" spans="16:16">
      <c r="P2959" s="13"/>
    </row>
    <row r="2960" spans="16:16">
      <c r="P2960" s="13"/>
    </row>
    <row r="2961" spans="16:16">
      <c r="P2961" s="13"/>
    </row>
    <row r="2962" spans="16:16">
      <c r="P2962" s="13"/>
    </row>
    <row r="2963" spans="16:16">
      <c r="P2963" s="13"/>
    </row>
    <row r="2964" spans="16:16">
      <c r="P2964" s="13"/>
    </row>
    <row r="2965" spans="16:16">
      <c r="P2965" s="13"/>
    </row>
    <row r="2966" spans="16:16">
      <c r="P2966" s="13"/>
    </row>
    <row r="2967" spans="16:16">
      <c r="P2967" s="13"/>
    </row>
    <row r="2968" spans="16:16">
      <c r="P2968" s="13"/>
    </row>
    <row r="2969" spans="16:16">
      <c r="P2969" s="13"/>
    </row>
    <row r="2970" spans="16:16">
      <c r="P2970" s="13"/>
    </row>
    <row r="2971" spans="16:16">
      <c r="P2971" s="13"/>
    </row>
    <row r="2972" spans="16:16">
      <c r="P2972" s="13"/>
    </row>
    <row r="2973" spans="16:16">
      <c r="P2973" s="13"/>
    </row>
    <row r="2974" spans="16:16">
      <c r="P2974" s="13"/>
    </row>
    <row r="2975" spans="16:16">
      <c r="P2975" s="13"/>
    </row>
    <row r="2976" spans="16:16">
      <c r="P2976" s="13"/>
    </row>
    <row r="2977" spans="16:16">
      <c r="P2977" s="13"/>
    </row>
    <row r="2978" spans="16:16">
      <c r="P2978" s="13"/>
    </row>
    <row r="2979" spans="16:16">
      <c r="P2979" s="13"/>
    </row>
    <row r="2980" spans="16:16">
      <c r="P2980" s="13"/>
    </row>
    <row r="2981" spans="16:16">
      <c r="P2981" s="13"/>
    </row>
    <row r="2982" spans="16:16">
      <c r="P2982" s="13"/>
    </row>
    <row r="2983" spans="16:16">
      <c r="P2983" s="13"/>
    </row>
    <row r="2984" spans="16:16">
      <c r="P2984" s="13"/>
    </row>
    <row r="2985" spans="16:16">
      <c r="P2985" s="13"/>
    </row>
    <row r="2986" spans="16:16">
      <c r="P2986" s="13"/>
    </row>
    <row r="2987" spans="16:16">
      <c r="P2987" s="13"/>
    </row>
    <row r="2988" spans="16:16">
      <c r="P2988" s="13"/>
    </row>
    <row r="2989" spans="16:16">
      <c r="P2989" s="13"/>
    </row>
    <row r="2990" spans="16:16">
      <c r="P2990" s="13"/>
    </row>
    <row r="2991" spans="16:16">
      <c r="P2991" s="13"/>
    </row>
    <row r="2992" spans="16:16">
      <c r="P2992" s="13"/>
    </row>
    <row r="2993" spans="16:16">
      <c r="P2993" s="13"/>
    </row>
    <row r="2994" spans="16:16">
      <c r="P2994" s="13"/>
    </row>
    <row r="2995" spans="16:16">
      <c r="P2995" s="13"/>
    </row>
    <row r="2996" spans="16:16">
      <c r="P2996" s="13"/>
    </row>
    <row r="2997" spans="16:16">
      <c r="P2997" s="13"/>
    </row>
    <row r="2998" spans="16:16">
      <c r="P2998" s="13"/>
    </row>
    <row r="2999" spans="16:16">
      <c r="P2999" s="13"/>
    </row>
    <row r="3000" spans="16:16">
      <c r="P3000" s="13"/>
    </row>
    <row r="3001" spans="16:16">
      <c r="P3001" s="13"/>
    </row>
    <row r="3002" spans="16:16">
      <c r="P3002" s="13"/>
    </row>
    <row r="3003" spans="16:16">
      <c r="P3003" s="13"/>
    </row>
    <row r="3004" spans="16:16">
      <c r="P3004" s="13"/>
    </row>
    <row r="3005" spans="16:16">
      <c r="P3005" s="13"/>
    </row>
    <row r="3006" spans="16:16">
      <c r="P3006" s="13"/>
    </row>
    <row r="3007" spans="16:16">
      <c r="P3007" s="13"/>
    </row>
    <row r="3008" spans="16:16">
      <c r="P3008" s="13"/>
    </row>
    <row r="3009" spans="16:16">
      <c r="P3009" s="13"/>
    </row>
    <row r="3010" spans="16:16">
      <c r="P3010" s="13"/>
    </row>
    <row r="3011" spans="16:16">
      <c r="P3011" s="13"/>
    </row>
    <row r="3012" spans="16:16">
      <c r="P3012" s="13"/>
    </row>
    <row r="3013" spans="16:16">
      <c r="P3013" s="13"/>
    </row>
    <row r="3014" spans="16:16">
      <c r="P3014" s="13"/>
    </row>
    <row r="3015" spans="16:16">
      <c r="P3015" s="13"/>
    </row>
    <row r="3016" spans="16:16">
      <c r="P3016" s="13"/>
    </row>
    <row r="3017" spans="16:16">
      <c r="P3017" s="13"/>
    </row>
    <row r="3018" spans="16:16">
      <c r="P3018" s="13"/>
    </row>
    <row r="3019" spans="16:16">
      <c r="P3019" s="13"/>
    </row>
    <row r="3020" spans="16:16">
      <c r="P3020" s="13"/>
    </row>
    <row r="3021" spans="16:16">
      <c r="P3021" s="13"/>
    </row>
    <row r="3022" spans="16:16">
      <c r="P3022" s="13"/>
    </row>
    <row r="3023" spans="16:16">
      <c r="P3023" s="13"/>
    </row>
    <row r="3024" spans="16:16">
      <c r="P3024" s="13"/>
    </row>
    <row r="3025" spans="16:16">
      <c r="P3025" s="13"/>
    </row>
    <row r="3026" spans="16:16">
      <c r="P3026" s="13"/>
    </row>
    <row r="3027" spans="16:16">
      <c r="P3027" s="13"/>
    </row>
    <row r="3028" spans="16:16">
      <c r="P3028" s="13"/>
    </row>
    <row r="3029" spans="16:16">
      <c r="P3029" s="13"/>
    </row>
    <row r="3030" spans="16:16">
      <c r="P3030" s="13"/>
    </row>
    <row r="3031" spans="16:16">
      <c r="P3031" s="13"/>
    </row>
    <row r="3032" spans="16:16">
      <c r="P3032" s="13"/>
    </row>
    <row r="3033" spans="16:16">
      <c r="P3033" s="13"/>
    </row>
    <row r="3034" spans="16:16">
      <c r="P3034" s="13"/>
    </row>
    <row r="3035" spans="16:16">
      <c r="P3035" s="13"/>
    </row>
    <row r="3036" spans="16:16">
      <c r="P3036" s="13"/>
    </row>
    <row r="3037" spans="16:16">
      <c r="P3037" s="13"/>
    </row>
    <row r="3038" spans="16:16">
      <c r="P3038" s="13"/>
    </row>
    <row r="3039" spans="16:16">
      <c r="P3039" s="13"/>
    </row>
    <row r="3040" spans="16:16">
      <c r="P3040" s="13"/>
    </row>
    <row r="3041" spans="16:16">
      <c r="P3041" s="13"/>
    </row>
    <row r="3042" spans="16:16">
      <c r="P3042" s="13"/>
    </row>
    <row r="3043" spans="16:16">
      <c r="P3043" s="13"/>
    </row>
    <row r="3044" spans="16:16">
      <c r="P3044" s="13"/>
    </row>
    <row r="3045" spans="16:16">
      <c r="P3045" s="13"/>
    </row>
    <row r="3046" spans="16:16">
      <c r="P3046" s="13"/>
    </row>
    <row r="3047" spans="16:16">
      <c r="P3047" s="13"/>
    </row>
    <row r="3048" spans="16:16">
      <c r="P3048" s="13"/>
    </row>
    <row r="3049" spans="16:16">
      <c r="P3049" s="13"/>
    </row>
    <row r="3050" spans="16:16">
      <c r="P3050" s="13"/>
    </row>
    <row r="3051" spans="16:16">
      <c r="P3051" s="13"/>
    </row>
    <row r="3052" spans="16:16">
      <c r="P3052" s="13"/>
    </row>
    <row r="3053" spans="16:16">
      <c r="P3053" s="13"/>
    </row>
    <row r="3054" spans="16:16">
      <c r="P3054" s="13"/>
    </row>
    <row r="3055" spans="16:16">
      <c r="P3055" s="13"/>
    </row>
    <row r="3056" spans="16:16">
      <c r="P3056" s="13"/>
    </row>
    <row r="3057" spans="16:16">
      <c r="P3057" s="13"/>
    </row>
    <row r="3058" spans="16:16">
      <c r="P3058" s="13"/>
    </row>
    <row r="3059" spans="16:16">
      <c r="P3059" s="13"/>
    </row>
    <row r="3060" spans="16:16">
      <c r="P3060" s="13"/>
    </row>
    <row r="3061" spans="16:16">
      <c r="P3061" s="13"/>
    </row>
    <row r="3062" spans="16:16">
      <c r="P3062" s="13"/>
    </row>
    <row r="3063" spans="16:16">
      <c r="P3063" s="13"/>
    </row>
    <row r="3064" spans="16:16">
      <c r="P3064" s="13"/>
    </row>
    <row r="3065" spans="16:16">
      <c r="P3065" s="13"/>
    </row>
    <row r="3066" spans="16:16">
      <c r="P3066" s="13"/>
    </row>
    <row r="3067" spans="16:16">
      <c r="P3067" s="13"/>
    </row>
    <row r="3068" spans="16:16">
      <c r="P3068" s="13"/>
    </row>
    <row r="3069" spans="16:16">
      <c r="P3069" s="13"/>
    </row>
    <row r="3070" spans="16:16">
      <c r="P3070" s="13"/>
    </row>
    <row r="3071" spans="16:16">
      <c r="P3071" s="13"/>
    </row>
    <row r="3072" spans="16:16">
      <c r="P3072" s="13"/>
    </row>
    <row r="3073" spans="16:16">
      <c r="P3073" s="13"/>
    </row>
    <row r="3074" spans="16:16">
      <c r="P3074" s="13"/>
    </row>
    <row r="3075" spans="16:16">
      <c r="P3075" s="13"/>
    </row>
    <row r="3076" spans="16:16">
      <c r="P3076" s="13"/>
    </row>
    <row r="3077" spans="16:16">
      <c r="P3077" s="13"/>
    </row>
    <row r="3078" spans="16:16">
      <c r="P3078" s="13"/>
    </row>
    <row r="3079" spans="16:16">
      <c r="P3079" s="13"/>
    </row>
    <row r="3080" spans="16:16">
      <c r="P3080" s="13"/>
    </row>
    <row r="3081" spans="16:16">
      <c r="P3081" s="13"/>
    </row>
    <row r="3082" spans="16:16">
      <c r="P3082" s="13"/>
    </row>
    <row r="3083" spans="16:16">
      <c r="P3083" s="13"/>
    </row>
    <row r="3084" spans="16:16">
      <c r="P3084" s="13"/>
    </row>
    <row r="3085" spans="16:16">
      <c r="P3085" s="13"/>
    </row>
    <row r="3086" spans="16:16">
      <c r="P3086" s="13"/>
    </row>
    <row r="3087" spans="16:16">
      <c r="P3087" s="13"/>
    </row>
    <row r="3088" spans="16:16">
      <c r="P3088" s="13"/>
    </row>
    <row r="3089" spans="16:16">
      <c r="P3089" s="13"/>
    </row>
    <row r="3090" spans="16:16">
      <c r="P3090" s="13"/>
    </row>
    <row r="3091" spans="16:16">
      <c r="P3091" s="13"/>
    </row>
    <row r="3092" spans="16:16">
      <c r="P3092" s="13"/>
    </row>
    <row r="3093" spans="16:16">
      <c r="P3093" s="13"/>
    </row>
    <row r="3094" spans="16:16">
      <c r="P3094" s="13"/>
    </row>
    <row r="3095" spans="16:16">
      <c r="P3095" s="13"/>
    </row>
    <row r="3096" spans="16:16">
      <c r="P3096" s="13"/>
    </row>
    <row r="3097" spans="16:16">
      <c r="P3097" s="13"/>
    </row>
    <row r="3098" spans="16:16">
      <c r="P3098" s="13"/>
    </row>
    <row r="3099" spans="16:16">
      <c r="P3099" s="13"/>
    </row>
    <row r="3100" spans="16:16">
      <c r="P3100" s="13"/>
    </row>
    <row r="3101" spans="16:16">
      <c r="P3101" s="13"/>
    </row>
    <row r="3102" spans="16:16">
      <c r="P3102" s="13"/>
    </row>
    <row r="3103" spans="16:16">
      <c r="P3103" s="13"/>
    </row>
    <row r="3104" spans="16:16">
      <c r="P3104" s="13"/>
    </row>
    <row r="3105" spans="16:16">
      <c r="P3105" s="13"/>
    </row>
    <row r="3106" spans="16:16">
      <c r="P3106" s="13"/>
    </row>
    <row r="3107" spans="16:16">
      <c r="P3107" s="13"/>
    </row>
    <row r="3108" spans="16:16">
      <c r="P3108" s="13"/>
    </row>
    <row r="3109" spans="16:16">
      <c r="P3109" s="13"/>
    </row>
    <row r="3110" spans="16:16">
      <c r="P3110" s="13"/>
    </row>
    <row r="3111" spans="16:16">
      <c r="P3111" s="13"/>
    </row>
    <row r="3112" spans="16:16">
      <c r="P3112" s="13"/>
    </row>
    <row r="3113" spans="16:16">
      <c r="P3113" s="13"/>
    </row>
    <row r="3114" spans="16:16">
      <c r="P3114" s="13"/>
    </row>
    <row r="3115" spans="16:16">
      <c r="P3115" s="13"/>
    </row>
    <row r="3116" spans="16:16">
      <c r="P3116" s="13"/>
    </row>
    <row r="3117" spans="16:16">
      <c r="P3117" s="13"/>
    </row>
    <row r="3118" spans="16:16">
      <c r="P3118" s="13"/>
    </row>
    <row r="3119" spans="16:16">
      <c r="P3119" s="13"/>
    </row>
    <row r="3120" spans="16:16">
      <c r="P3120" s="13"/>
    </row>
    <row r="3121" spans="16:16">
      <c r="P3121" s="13"/>
    </row>
    <row r="3122" spans="16:16">
      <c r="P3122" s="13"/>
    </row>
    <row r="3123" spans="16:16">
      <c r="P3123" s="13"/>
    </row>
    <row r="3124" spans="16:16">
      <c r="P3124" s="13"/>
    </row>
    <row r="3125" spans="16:16">
      <c r="P3125" s="13"/>
    </row>
    <row r="3126" spans="16:16">
      <c r="P3126" s="13"/>
    </row>
    <row r="3127" spans="16:16">
      <c r="P3127" s="13"/>
    </row>
    <row r="3128" spans="16:16">
      <c r="P3128" s="13"/>
    </row>
    <row r="3129" spans="16:16">
      <c r="P3129" s="13"/>
    </row>
    <row r="3130" spans="16:16">
      <c r="P3130" s="13"/>
    </row>
    <row r="3131" spans="16:16">
      <c r="P3131" s="13"/>
    </row>
    <row r="3132" spans="16:16">
      <c r="P3132" s="13"/>
    </row>
    <row r="3133" spans="16:16">
      <c r="P3133" s="13"/>
    </row>
    <row r="3134" spans="16:16">
      <c r="P3134" s="13"/>
    </row>
    <row r="3135" spans="16:16">
      <c r="P3135" s="13"/>
    </row>
    <row r="3136" spans="16:16">
      <c r="P3136" s="13"/>
    </row>
    <row r="3137" spans="16:16">
      <c r="P3137" s="13"/>
    </row>
    <row r="3138" spans="16:16">
      <c r="P3138" s="13"/>
    </row>
    <row r="3139" spans="16:16">
      <c r="P3139" s="13"/>
    </row>
    <row r="3140" spans="16:16">
      <c r="P3140" s="13"/>
    </row>
    <row r="3141" spans="16:16">
      <c r="P3141" s="13"/>
    </row>
    <row r="3142" spans="16:16">
      <c r="P3142" s="13"/>
    </row>
    <row r="3143" spans="16:16">
      <c r="P3143" s="13"/>
    </row>
    <row r="3144" spans="16:16">
      <c r="P3144" s="13"/>
    </row>
    <row r="3145" spans="16:16">
      <c r="P3145" s="13"/>
    </row>
    <row r="3146" spans="16:16">
      <c r="P3146" s="13"/>
    </row>
    <row r="3147" spans="16:16">
      <c r="P3147" s="13"/>
    </row>
    <row r="3148" spans="16:16">
      <c r="P3148" s="13"/>
    </row>
    <row r="3149" spans="16:16">
      <c r="P3149" s="13"/>
    </row>
    <row r="3150" spans="16:16">
      <c r="P3150" s="13"/>
    </row>
    <row r="3151" spans="16:16">
      <c r="P3151" s="13"/>
    </row>
    <row r="3152" spans="16:16">
      <c r="P3152" s="13"/>
    </row>
    <row r="3153" spans="16:16">
      <c r="P3153" s="13"/>
    </row>
    <row r="3154" spans="16:16">
      <c r="P3154" s="13"/>
    </row>
    <row r="3155" spans="16:16">
      <c r="P3155" s="13"/>
    </row>
    <row r="3156" spans="16:16">
      <c r="P3156" s="13"/>
    </row>
    <row r="3157" spans="16:16">
      <c r="P3157" s="13"/>
    </row>
    <row r="3158" spans="16:16">
      <c r="P3158" s="13"/>
    </row>
    <row r="3159" spans="16:16">
      <c r="P3159" s="13"/>
    </row>
    <row r="3160" spans="16:16">
      <c r="P3160" s="13"/>
    </row>
    <row r="3161" spans="16:16">
      <c r="P3161" s="13"/>
    </row>
    <row r="3162" spans="16:16">
      <c r="P3162" s="13"/>
    </row>
    <row r="3163" spans="16:16">
      <c r="P3163" s="13"/>
    </row>
    <row r="3164" spans="16:16">
      <c r="P3164" s="13"/>
    </row>
    <row r="3165" spans="16:16">
      <c r="P3165" s="13"/>
    </row>
    <row r="3166" spans="16:16">
      <c r="P3166" s="13"/>
    </row>
    <row r="3167" spans="16:16">
      <c r="P3167" s="13"/>
    </row>
    <row r="3168" spans="16:16">
      <c r="P3168" s="13"/>
    </row>
    <row r="3169" spans="16:16">
      <c r="P3169" s="13"/>
    </row>
    <row r="3170" spans="16:16">
      <c r="P3170" s="13"/>
    </row>
    <row r="3171" spans="16:16">
      <c r="P3171" s="13"/>
    </row>
    <row r="3172" spans="16:16">
      <c r="P3172" s="13"/>
    </row>
    <row r="3173" spans="16:16">
      <c r="P3173" s="13"/>
    </row>
    <row r="3174" spans="16:16">
      <c r="P3174" s="13"/>
    </row>
    <row r="3175" spans="16:16">
      <c r="P3175" s="13"/>
    </row>
    <row r="3176" spans="16:16">
      <c r="P3176" s="13"/>
    </row>
    <row r="3177" spans="16:16">
      <c r="P3177" s="13"/>
    </row>
    <row r="3178" spans="16:16">
      <c r="P3178" s="13"/>
    </row>
    <row r="3179" spans="16:16">
      <c r="P3179" s="13"/>
    </row>
    <row r="3180" spans="16:16">
      <c r="P3180" s="13"/>
    </row>
    <row r="3181" spans="16:16">
      <c r="P3181" s="13"/>
    </row>
    <row r="3182" spans="16:16">
      <c r="P3182" s="13"/>
    </row>
    <row r="3183" spans="16:16">
      <c r="P3183" s="13"/>
    </row>
    <row r="3184" spans="16:16">
      <c r="P3184" s="13"/>
    </row>
    <row r="3185" spans="16:16">
      <c r="P3185" s="13"/>
    </row>
    <row r="3186" spans="16:16">
      <c r="P3186" s="13"/>
    </row>
    <row r="3187" spans="16:16">
      <c r="P3187" s="13"/>
    </row>
    <row r="3188" spans="16:16">
      <c r="P3188" s="13"/>
    </row>
    <row r="3189" spans="16:16">
      <c r="P3189" s="13"/>
    </row>
    <row r="3190" spans="16:16">
      <c r="P3190" s="13"/>
    </row>
    <row r="3191" spans="16:16">
      <c r="P3191" s="13"/>
    </row>
    <row r="3192" spans="16:16">
      <c r="P3192" s="13"/>
    </row>
    <row r="3193" spans="16:16">
      <c r="P3193" s="13"/>
    </row>
    <row r="3194" spans="16:16">
      <c r="P3194" s="13"/>
    </row>
    <row r="3195" spans="16:16">
      <c r="P3195" s="13"/>
    </row>
    <row r="3196" spans="16:16">
      <c r="P3196" s="13"/>
    </row>
    <row r="3197" spans="16:16">
      <c r="P3197" s="13"/>
    </row>
    <row r="3198" spans="16:16">
      <c r="P3198" s="13"/>
    </row>
    <row r="3199" spans="16:16">
      <c r="P3199" s="13"/>
    </row>
    <row r="3200" spans="16:16">
      <c r="P3200" s="13"/>
    </row>
    <row r="3201" spans="16:16">
      <c r="P3201" s="13"/>
    </row>
    <row r="3202" spans="16:16">
      <c r="P3202" s="13"/>
    </row>
    <row r="3203" spans="16:16">
      <c r="P3203" s="13"/>
    </row>
    <row r="3204" spans="16:16">
      <c r="P3204" s="13"/>
    </row>
    <row r="3205" spans="16:16">
      <c r="P3205" s="13"/>
    </row>
    <row r="3206" spans="16:16">
      <c r="P3206" s="13"/>
    </row>
    <row r="3207" spans="16:16">
      <c r="P3207" s="13"/>
    </row>
    <row r="3208" spans="16:16">
      <c r="P3208" s="13"/>
    </row>
    <row r="3209" spans="16:16">
      <c r="P3209" s="13"/>
    </row>
    <row r="3210" spans="16:16">
      <c r="P3210" s="13"/>
    </row>
    <row r="3211" spans="16:16">
      <c r="P3211" s="13"/>
    </row>
    <row r="3212" spans="16:16">
      <c r="P3212" s="13"/>
    </row>
    <row r="3213" spans="16:16">
      <c r="P3213" s="13"/>
    </row>
    <row r="3214" spans="16:16">
      <c r="P3214" s="13"/>
    </row>
    <row r="3215" spans="16:16">
      <c r="P3215" s="13"/>
    </row>
    <row r="3216" spans="16:16">
      <c r="P3216" s="13"/>
    </row>
    <row r="3217" spans="16:16">
      <c r="P3217" s="13"/>
    </row>
    <row r="3218" spans="16:16">
      <c r="P3218" s="13"/>
    </row>
    <row r="3219" spans="16:16">
      <c r="P3219" s="13"/>
    </row>
    <row r="3220" spans="16:16">
      <c r="P3220" s="13"/>
    </row>
    <row r="3221" spans="16:16">
      <c r="P3221" s="13"/>
    </row>
    <row r="3222" spans="16:16">
      <c r="P3222" s="13"/>
    </row>
    <row r="3223" spans="16:16">
      <c r="P3223" s="13"/>
    </row>
    <row r="3224" spans="16:16">
      <c r="P3224" s="13"/>
    </row>
    <row r="3225" spans="16:16">
      <c r="P3225" s="13"/>
    </row>
    <row r="3226" spans="16:16">
      <c r="P3226" s="13"/>
    </row>
    <row r="3227" spans="16:16">
      <c r="P3227" s="13"/>
    </row>
    <row r="3228" spans="16:16">
      <c r="P3228" s="13"/>
    </row>
    <row r="3229" spans="16:16">
      <c r="P3229" s="13"/>
    </row>
    <row r="3230" spans="16:16">
      <c r="P3230" s="13"/>
    </row>
    <row r="3231" spans="16:16">
      <c r="P3231" s="13"/>
    </row>
    <row r="3232" spans="16:16">
      <c r="P3232" s="13"/>
    </row>
    <row r="3233" spans="16:16">
      <c r="P3233" s="13"/>
    </row>
    <row r="3234" spans="16:16">
      <c r="P3234" s="13"/>
    </row>
    <row r="3235" spans="16:16">
      <c r="P3235" s="13"/>
    </row>
    <row r="3236" spans="16:16">
      <c r="P3236" s="13"/>
    </row>
    <row r="3237" spans="16:16">
      <c r="P3237" s="13"/>
    </row>
    <row r="3238" spans="16:16">
      <c r="P3238" s="13"/>
    </row>
    <row r="3239" spans="16:16">
      <c r="P3239" s="13"/>
    </row>
    <row r="3240" spans="16:16">
      <c r="P3240" s="13"/>
    </row>
    <row r="3241" spans="16:16">
      <c r="P3241" s="13"/>
    </row>
    <row r="3242" spans="16:16">
      <c r="P3242" s="13"/>
    </row>
    <row r="3243" spans="16:16">
      <c r="P3243" s="13"/>
    </row>
    <row r="3244" spans="16:16">
      <c r="P3244" s="13"/>
    </row>
    <row r="3245" spans="16:16">
      <c r="P3245" s="13"/>
    </row>
    <row r="3246" spans="16:16">
      <c r="P3246" s="13"/>
    </row>
    <row r="3247" spans="16:16">
      <c r="P3247" s="13"/>
    </row>
    <row r="3248" spans="16:16">
      <c r="P3248" s="13"/>
    </row>
    <row r="3249" spans="16:16">
      <c r="P3249" s="13"/>
    </row>
    <row r="3250" spans="16:16">
      <c r="P3250" s="13"/>
    </row>
    <row r="3251" spans="16:16">
      <c r="P3251" s="13"/>
    </row>
    <row r="3252" spans="16:16">
      <c r="P3252" s="13"/>
    </row>
    <row r="3253" spans="16:16">
      <c r="P3253" s="13"/>
    </row>
    <row r="3254" spans="16:16">
      <c r="P3254" s="13"/>
    </row>
    <row r="3255" spans="16:16">
      <c r="P3255" s="13"/>
    </row>
    <row r="3256" spans="16:16">
      <c r="P3256" s="13"/>
    </row>
    <row r="3257" spans="16:16">
      <c r="P3257" s="13"/>
    </row>
    <row r="3258" spans="16:16">
      <c r="P3258" s="13"/>
    </row>
    <row r="3259" spans="16:16">
      <c r="P3259" s="13"/>
    </row>
    <row r="3260" spans="16:16">
      <c r="P3260" s="13"/>
    </row>
    <row r="3261" spans="16:16">
      <c r="P3261" s="13"/>
    </row>
    <row r="3262" spans="16:16">
      <c r="P3262" s="13"/>
    </row>
    <row r="3263" spans="16:16">
      <c r="P3263" s="13"/>
    </row>
    <row r="3264" spans="16:16">
      <c r="P3264" s="13"/>
    </row>
    <row r="3265" spans="16:16">
      <c r="P3265" s="13"/>
    </row>
    <row r="3266" spans="16:16">
      <c r="P3266" s="13"/>
    </row>
    <row r="3267" spans="16:16">
      <c r="P3267" s="13"/>
    </row>
    <row r="3268" spans="16:16">
      <c r="P3268" s="13"/>
    </row>
    <row r="3269" spans="16:16">
      <c r="P3269" s="13"/>
    </row>
    <row r="3270" spans="16:16">
      <c r="P3270" s="13"/>
    </row>
    <row r="3271" spans="16:16">
      <c r="P3271" s="13"/>
    </row>
    <row r="3272" spans="16:16">
      <c r="P3272" s="13"/>
    </row>
    <row r="3273" spans="16:16">
      <c r="P3273" s="13"/>
    </row>
    <row r="3274" spans="16:16">
      <c r="P3274" s="13"/>
    </row>
    <row r="3275" spans="16:16">
      <c r="P3275" s="13"/>
    </row>
    <row r="3276" spans="16:16">
      <c r="P3276" s="13"/>
    </row>
    <row r="3277" spans="16:16">
      <c r="P3277" s="13"/>
    </row>
    <row r="3278" spans="16:16">
      <c r="P3278" s="13"/>
    </row>
    <row r="3279" spans="16:16">
      <c r="P3279" s="13"/>
    </row>
    <row r="3280" spans="16:16">
      <c r="P3280" s="13"/>
    </row>
    <row r="3281" spans="16:16">
      <c r="P3281" s="13"/>
    </row>
    <row r="3282" spans="16:16">
      <c r="P3282" s="13"/>
    </row>
    <row r="3283" spans="16:16">
      <c r="P3283" s="13"/>
    </row>
    <row r="3284" spans="16:16">
      <c r="P3284" s="13"/>
    </row>
    <row r="3285" spans="16:16">
      <c r="P3285" s="13"/>
    </row>
    <row r="3286" spans="16:16">
      <c r="P3286" s="13"/>
    </row>
    <row r="3287" spans="16:16">
      <c r="P3287" s="13"/>
    </row>
    <row r="3288" spans="16:16">
      <c r="P3288" s="13"/>
    </row>
    <row r="3289" spans="16:16">
      <c r="P3289" s="13"/>
    </row>
    <row r="3290" spans="16:16">
      <c r="P3290" s="13"/>
    </row>
    <row r="3291" spans="16:16">
      <c r="P3291" s="13"/>
    </row>
    <row r="3292" spans="16:16">
      <c r="P3292" s="13"/>
    </row>
    <row r="3293" spans="16:16">
      <c r="P3293" s="13"/>
    </row>
    <row r="3294" spans="16:16">
      <c r="P3294" s="13"/>
    </row>
    <row r="3295" spans="16:16">
      <c r="P3295" s="13"/>
    </row>
    <row r="3296" spans="16:16">
      <c r="P3296" s="13"/>
    </row>
    <row r="3297" spans="16:16">
      <c r="P3297" s="13"/>
    </row>
    <row r="3298" spans="16:16">
      <c r="P3298" s="13"/>
    </row>
    <row r="3299" spans="16:16">
      <c r="P3299" s="13"/>
    </row>
    <row r="3300" spans="16:16">
      <c r="P3300" s="13"/>
    </row>
    <row r="3301" spans="16:16">
      <c r="P3301" s="13"/>
    </row>
    <row r="3302" spans="16:16">
      <c r="P3302" s="13"/>
    </row>
    <row r="3303" spans="16:16">
      <c r="P3303" s="13"/>
    </row>
    <row r="3304" spans="16:16">
      <c r="P3304" s="13"/>
    </row>
    <row r="3305" spans="16:16">
      <c r="P3305" s="13"/>
    </row>
    <row r="3306" spans="16:16">
      <c r="P3306" s="13"/>
    </row>
    <row r="3307" spans="16:16">
      <c r="P3307" s="13"/>
    </row>
    <row r="3308" spans="16:16">
      <c r="P3308" s="13"/>
    </row>
    <row r="3309" spans="16:16">
      <c r="P3309" s="13"/>
    </row>
    <row r="3310" spans="16:16">
      <c r="P3310" s="13"/>
    </row>
    <row r="3311" spans="16:16">
      <c r="P3311" s="13"/>
    </row>
    <row r="3312" spans="16:16">
      <c r="P3312" s="13"/>
    </row>
    <row r="3313" spans="16:16">
      <c r="P3313" s="13"/>
    </row>
    <row r="3314" spans="16:16">
      <c r="P3314" s="13"/>
    </row>
    <row r="3315" spans="16:16">
      <c r="P3315" s="13"/>
    </row>
    <row r="3316" spans="16:16">
      <c r="P3316" s="13"/>
    </row>
    <row r="3317" spans="16:16">
      <c r="P3317" s="13"/>
    </row>
    <row r="3318" spans="16:16">
      <c r="P3318" s="13"/>
    </row>
    <row r="3319" spans="16:16">
      <c r="P3319" s="13"/>
    </row>
    <row r="3320" spans="16:16">
      <c r="P3320" s="13"/>
    </row>
    <row r="3321" spans="16:16">
      <c r="P3321" s="13"/>
    </row>
    <row r="3322" spans="16:16">
      <c r="P3322" s="13"/>
    </row>
    <row r="3323" spans="16:16">
      <c r="P3323" s="13"/>
    </row>
    <row r="3324" spans="16:16">
      <c r="P3324" s="13"/>
    </row>
    <row r="3325" spans="16:16">
      <c r="P3325" s="13"/>
    </row>
    <row r="3326" spans="16:16">
      <c r="P3326" s="13"/>
    </row>
    <row r="3327" spans="16:16">
      <c r="P3327" s="13"/>
    </row>
    <row r="3328" spans="16:16">
      <c r="P3328" s="13"/>
    </row>
    <row r="3329" spans="16:16">
      <c r="P3329" s="13"/>
    </row>
    <row r="3330" spans="16:16">
      <c r="P3330" s="13"/>
    </row>
    <row r="3331" spans="16:16">
      <c r="P3331" s="13"/>
    </row>
    <row r="3332" spans="16:16">
      <c r="P3332" s="13"/>
    </row>
    <row r="3333" spans="16:16">
      <c r="P3333" s="13"/>
    </row>
    <row r="3334" spans="16:16">
      <c r="P3334" s="13"/>
    </row>
    <row r="3335" spans="16:16">
      <c r="P3335" s="13"/>
    </row>
    <row r="3336" spans="16:16">
      <c r="P3336" s="13"/>
    </row>
    <row r="3337" spans="16:16">
      <c r="P3337" s="13"/>
    </row>
    <row r="3338" spans="16:16">
      <c r="P3338" s="13"/>
    </row>
    <row r="3339" spans="16:16">
      <c r="P3339" s="13"/>
    </row>
    <row r="3340" spans="16:16">
      <c r="P3340" s="13"/>
    </row>
    <row r="3341" spans="16:16">
      <c r="P3341" s="13"/>
    </row>
    <row r="3342" spans="16:16">
      <c r="P3342" s="13"/>
    </row>
    <row r="3343" spans="16:16">
      <c r="P3343" s="13"/>
    </row>
    <row r="3344" spans="16:16">
      <c r="P3344" s="13"/>
    </row>
    <row r="3345" spans="16:16">
      <c r="P3345" s="13"/>
    </row>
    <row r="3346" spans="16:16">
      <c r="P3346" s="13"/>
    </row>
    <row r="3347" spans="16:16">
      <c r="P3347" s="13"/>
    </row>
    <row r="3348" spans="16:16">
      <c r="P3348" s="13"/>
    </row>
    <row r="3349" spans="16:16">
      <c r="P3349" s="13"/>
    </row>
    <row r="3350" spans="16:16">
      <c r="P3350" s="13"/>
    </row>
    <row r="3351" spans="16:16">
      <c r="P3351" s="13"/>
    </row>
    <row r="3352" spans="16:16">
      <c r="P3352" s="13"/>
    </row>
    <row r="3353" spans="16:16">
      <c r="P3353" s="13"/>
    </row>
    <row r="3354" spans="16:16">
      <c r="P3354" s="13"/>
    </row>
    <row r="3355" spans="16:16">
      <c r="P3355" s="13"/>
    </row>
    <row r="3356" spans="16:16">
      <c r="P3356" s="13"/>
    </row>
    <row r="3357" spans="16:16">
      <c r="P3357" s="13"/>
    </row>
    <row r="3358" spans="16:16">
      <c r="P3358" s="13"/>
    </row>
    <row r="3359" spans="16:16">
      <c r="P3359" s="13"/>
    </row>
    <row r="3360" spans="16:16">
      <c r="P3360" s="13"/>
    </row>
    <row r="3361" spans="16:16">
      <c r="P3361" s="13"/>
    </row>
    <row r="3362" spans="16:16">
      <c r="P3362" s="13"/>
    </row>
    <row r="3363" spans="16:16">
      <c r="P3363" s="13"/>
    </row>
    <row r="3364" spans="16:16">
      <c r="P3364" s="13"/>
    </row>
    <row r="3365" spans="16:16">
      <c r="P3365" s="13"/>
    </row>
    <row r="3366" spans="16:16">
      <c r="P3366" s="13"/>
    </row>
    <row r="3367" spans="16:16">
      <c r="P3367" s="13"/>
    </row>
    <row r="3368" spans="16:16">
      <c r="P3368" s="13"/>
    </row>
    <row r="3369" spans="16:16">
      <c r="P3369" s="13"/>
    </row>
    <row r="3370" spans="16:16">
      <c r="P3370" s="13"/>
    </row>
    <row r="3371" spans="16:16">
      <c r="P3371" s="13"/>
    </row>
    <row r="3372" spans="16:16">
      <c r="P3372" s="13"/>
    </row>
    <row r="3373" spans="16:16">
      <c r="P3373" s="13"/>
    </row>
    <row r="3374" spans="16:16">
      <c r="P3374" s="13"/>
    </row>
    <row r="3375" spans="16:16">
      <c r="P3375" s="13"/>
    </row>
    <row r="3376" spans="16:16">
      <c r="P3376" s="13"/>
    </row>
    <row r="3377" spans="16:16">
      <c r="P3377" s="13"/>
    </row>
    <row r="3378" spans="16:16">
      <c r="P3378" s="13"/>
    </row>
    <row r="3379" spans="16:16">
      <c r="P3379" s="13"/>
    </row>
    <row r="3380" spans="16:16">
      <c r="P3380" s="13"/>
    </row>
    <row r="3381" spans="16:16">
      <c r="P3381" s="13"/>
    </row>
    <row r="3382" spans="16:16">
      <c r="P3382" s="13"/>
    </row>
    <row r="3383" spans="16:16">
      <c r="P3383" s="13"/>
    </row>
    <row r="3384" spans="16:16">
      <c r="P3384" s="13"/>
    </row>
    <row r="3385" spans="16:16">
      <c r="P3385" s="13"/>
    </row>
    <row r="3386" spans="16:16">
      <c r="P3386" s="13"/>
    </row>
    <row r="3387" spans="16:16">
      <c r="P3387" s="13"/>
    </row>
    <row r="3388" spans="16:16">
      <c r="P3388" s="13"/>
    </row>
    <row r="3389" spans="16:16">
      <c r="P3389" s="13"/>
    </row>
    <row r="3390" spans="16:16">
      <c r="P3390" s="13"/>
    </row>
    <row r="3391" spans="16:16">
      <c r="P3391" s="13"/>
    </row>
    <row r="3392" spans="16:16">
      <c r="P3392" s="13"/>
    </row>
    <row r="3393" spans="16:16">
      <c r="P3393" s="13"/>
    </row>
    <row r="3394" spans="16:16">
      <c r="P3394" s="13"/>
    </row>
    <row r="3395" spans="16:16">
      <c r="P3395" s="13"/>
    </row>
    <row r="3396" spans="16:16">
      <c r="P3396" s="13"/>
    </row>
    <row r="3397" spans="16:16">
      <c r="P3397" s="13"/>
    </row>
    <row r="3398" spans="16:16">
      <c r="P3398" s="13"/>
    </row>
    <row r="3399" spans="16:16">
      <c r="P3399" s="13"/>
    </row>
    <row r="3400" spans="16:16">
      <c r="P3400" s="13"/>
    </row>
    <row r="3401" spans="16:16">
      <c r="P3401" s="13"/>
    </row>
    <row r="3402" spans="16:16">
      <c r="P3402" s="13"/>
    </row>
    <row r="3403" spans="16:16">
      <c r="P3403" s="13"/>
    </row>
    <row r="3404" spans="16:16">
      <c r="P3404" s="13"/>
    </row>
    <row r="3405" spans="16:16">
      <c r="P3405" s="13"/>
    </row>
    <row r="3406" spans="16:16">
      <c r="P3406" s="13"/>
    </row>
    <row r="3407" spans="16:16">
      <c r="P3407" s="13"/>
    </row>
    <row r="3408" spans="16:16">
      <c r="P3408" s="13"/>
    </row>
    <row r="3409" spans="16:16">
      <c r="P3409" s="13"/>
    </row>
    <row r="3410" spans="16:16">
      <c r="P3410" s="13"/>
    </row>
    <row r="3411" spans="16:16">
      <c r="P3411" s="13"/>
    </row>
    <row r="3412" spans="16:16">
      <c r="P3412" s="13"/>
    </row>
    <row r="3413" spans="16:16">
      <c r="P3413" s="13"/>
    </row>
    <row r="3414" spans="16:16">
      <c r="P3414" s="13"/>
    </row>
    <row r="3415" spans="16:16">
      <c r="P3415" s="13"/>
    </row>
    <row r="3416" spans="16:16">
      <c r="P3416" s="13"/>
    </row>
    <row r="3417" spans="16:16">
      <c r="P3417" s="13"/>
    </row>
    <row r="3418" spans="16:16">
      <c r="P3418" s="13"/>
    </row>
    <row r="3419" spans="16:16">
      <c r="P3419" s="13"/>
    </row>
    <row r="3420" spans="16:16">
      <c r="P3420" s="13"/>
    </row>
    <row r="3421" spans="16:16">
      <c r="P3421" s="13"/>
    </row>
    <row r="3422" spans="16:16">
      <c r="P3422" s="13"/>
    </row>
    <row r="3423" spans="16:16">
      <c r="P3423" s="13"/>
    </row>
    <row r="3424" spans="16:16">
      <c r="P3424" s="13"/>
    </row>
    <row r="3425" spans="16:16">
      <c r="P3425" s="13"/>
    </row>
    <row r="3426" spans="16:16">
      <c r="P3426" s="13"/>
    </row>
    <row r="3427" spans="16:16">
      <c r="P3427" s="13"/>
    </row>
    <row r="3428" spans="16:16">
      <c r="P3428" s="13"/>
    </row>
    <row r="3429" spans="16:16">
      <c r="P3429" s="13"/>
    </row>
    <row r="3430" spans="16:16">
      <c r="P3430" s="13"/>
    </row>
    <row r="3431" spans="16:16">
      <c r="P3431" s="13"/>
    </row>
    <row r="3432" spans="16:16">
      <c r="P3432" s="13"/>
    </row>
    <row r="3433" spans="16:16">
      <c r="P3433" s="13"/>
    </row>
    <row r="3434" spans="16:16">
      <c r="P3434" s="13"/>
    </row>
    <row r="3435" spans="16:16">
      <c r="P3435" s="13"/>
    </row>
    <row r="3436" spans="16:16">
      <c r="P3436" s="13"/>
    </row>
    <row r="3437" spans="16:16">
      <c r="P3437" s="13"/>
    </row>
    <row r="3438" spans="16:16">
      <c r="P3438" s="13"/>
    </row>
    <row r="3439" spans="16:16">
      <c r="P3439" s="13"/>
    </row>
    <row r="3440" spans="16:16">
      <c r="P3440" s="13"/>
    </row>
    <row r="3441" spans="16:16">
      <c r="P3441" s="13"/>
    </row>
    <row r="3442" spans="16:16">
      <c r="P3442" s="13"/>
    </row>
    <row r="3443" spans="16:16">
      <c r="P3443" s="13"/>
    </row>
    <row r="3444" spans="16:16">
      <c r="P3444" s="13"/>
    </row>
    <row r="3445" spans="16:16">
      <c r="P3445" s="13"/>
    </row>
    <row r="3446" spans="16:16">
      <c r="P3446" s="13"/>
    </row>
    <row r="3447" spans="16:16">
      <c r="P3447" s="13"/>
    </row>
    <row r="3448" spans="16:16">
      <c r="P3448" s="13"/>
    </row>
    <row r="3449" spans="16:16">
      <c r="P3449" s="13"/>
    </row>
    <row r="3450" spans="16:16">
      <c r="P3450" s="13"/>
    </row>
    <row r="3451" spans="16:16">
      <c r="P3451" s="13"/>
    </row>
    <row r="3452" spans="16:16">
      <c r="P3452" s="13"/>
    </row>
    <row r="3453" spans="16:16">
      <c r="P3453" s="13"/>
    </row>
    <row r="3454" spans="16:16">
      <c r="P3454" s="13"/>
    </row>
    <row r="3455" spans="16:16">
      <c r="P3455" s="13"/>
    </row>
    <row r="3456" spans="16:16">
      <c r="P3456" s="13"/>
    </row>
    <row r="3457" spans="16:16">
      <c r="P3457" s="13"/>
    </row>
    <row r="3458" spans="16:16">
      <c r="P3458" s="13"/>
    </row>
    <row r="3459" spans="16:16">
      <c r="P3459" s="13"/>
    </row>
    <row r="3460" spans="16:16">
      <c r="P3460" s="13"/>
    </row>
    <row r="3461" spans="16:16">
      <c r="P3461" s="13"/>
    </row>
    <row r="3462" spans="16:16">
      <c r="P3462" s="13"/>
    </row>
    <row r="3463" spans="16:16">
      <c r="P3463" s="13"/>
    </row>
    <row r="3464" spans="16:16">
      <c r="P3464" s="13"/>
    </row>
    <row r="3465" spans="16:16">
      <c r="P3465" s="13"/>
    </row>
    <row r="3466" spans="16:16">
      <c r="P3466" s="13"/>
    </row>
    <row r="3467" spans="16:16">
      <c r="P3467" s="13"/>
    </row>
    <row r="3468" spans="16:16">
      <c r="P3468" s="13"/>
    </row>
    <row r="3469" spans="16:16">
      <c r="P3469" s="13"/>
    </row>
    <row r="3470" spans="16:16">
      <c r="P3470" s="13"/>
    </row>
    <row r="3471" spans="16:16">
      <c r="P3471" s="13"/>
    </row>
    <row r="3472" spans="16:16">
      <c r="P3472" s="13"/>
    </row>
    <row r="3473" spans="16:16">
      <c r="P3473" s="13"/>
    </row>
    <row r="3474" spans="16:16">
      <c r="P3474" s="13"/>
    </row>
    <row r="3475" spans="16:16">
      <c r="P3475" s="13"/>
    </row>
    <row r="3476" spans="16:16">
      <c r="P3476" s="13"/>
    </row>
    <row r="3477" spans="16:16">
      <c r="P3477" s="13"/>
    </row>
    <row r="3478" spans="16:16">
      <c r="P3478" s="13"/>
    </row>
    <row r="3479" spans="16:16">
      <c r="P3479" s="13"/>
    </row>
    <row r="3480" spans="16:16">
      <c r="P3480" s="13"/>
    </row>
    <row r="3481" spans="16:16">
      <c r="P3481" s="13"/>
    </row>
    <row r="3482" spans="16:16">
      <c r="P3482" s="13"/>
    </row>
    <row r="3483" spans="16:16">
      <c r="P3483" s="13"/>
    </row>
    <row r="3484" spans="16:16">
      <c r="P3484" s="13"/>
    </row>
    <row r="3485" spans="16:16">
      <c r="P3485" s="13"/>
    </row>
    <row r="3486" spans="16:16">
      <c r="P3486" s="13"/>
    </row>
    <row r="3487" spans="16:16">
      <c r="P3487" s="13"/>
    </row>
    <row r="3488" spans="16:16">
      <c r="P3488" s="13"/>
    </row>
    <row r="3489" spans="16:16">
      <c r="P3489" s="13"/>
    </row>
    <row r="3490" spans="16:16">
      <c r="P3490" s="13"/>
    </row>
    <row r="3491" spans="16:16">
      <c r="P3491" s="13"/>
    </row>
    <row r="3492" spans="16:16">
      <c r="P3492" s="13"/>
    </row>
    <row r="3493" spans="16:16">
      <c r="P3493" s="13"/>
    </row>
    <row r="3494" spans="16:16">
      <c r="P3494" s="13"/>
    </row>
    <row r="3495" spans="16:16">
      <c r="P3495" s="13"/>
    </row>
    <row r="3496" spans="16:16">
      <c r="P3496" s="13"/>
    </row>
    <row r="3497" spans="16:16">
      <c r="P3497" s="13"/>
    </row>
    <row r="3498" spans="16:16">
      <c r="P3498" s="13"/>
    </row>
    <row r="3499" spans="16:16">
      <c r="P3499" s="13"/>
    </row>
    <row r="3500" spans="16:16">
      <c r="P3500" s="13"/>
    </row>
    <row r="3501" spans="16:16">
      <c r="P3501" s="13"/>
    </row>
    <row r="3502" spans="16:16">
      <c r="P3502" s="13"/>
    </row>
    <row r="3503" spans="16:16">
      <c r="P3503" s="13"/>
    </row>
    <row r="3504" spans="16:16">
      <c r="P3504" s="13"/>
    </row>
    <row r="3505" spans="16:16">
      <c r="P3505" s="13"/>
    </row>
    <row r="3506" spans="16:16">
      <c r="P3506" s="13"/>
    </row>
    <row r="3507" spans="16:16">
      <c r="P3507" s="13"/>
    </row>
    <row r="3508" spans="16:16">
      <c r="P3508" s="13"/>
    </row>
    <row r="3509" spans="16:16">
      <c r="P3509" s="13"/>
    </row>
    <row r="3510" spans="16:16">
      <c r="P3510" s="13"/>
    </row>
    <row r="3511" spans="16:16">
      <c r="P3511" s="13"/>
    </row>
    <row r="3512" spans="16:16">
      <c r="P3512" s="13"/>
    </row>
    <row r="3513" spans="16:16">
      <c r="P3513" s="13"/>
    </row>
    <row r="3514" spans="16:16">
      <c r="P3514" s="13"/>
    </row>
    <row r="3515" spans="16:16">
      <c r="P3515" s="13"/>
    </row>
    <row r="3516" spans="16:16">
      <c r="P3516" s="13"/>
    </row>
    <row r="3517" spans="16:16">
      <c r="P3517" s="13"/>
    </row>
    <row r="3518" spans="16:16">
      <c r="P3518" s="13"/>
    </row>
    <row r="3519" spans="16:16">
      <c r="P3519" s="13"/>
    </row>
    <row r="3520" spans="16:16">
      <c r="P3520" s="13"/>
    </row>
    <row r="3521" spans="16:16">
      <c r="P3521" s="13"/>
    </row>
    <row r="3522" spans="16:16">
      <c r="P3522" s="13"/>
    </row>
    <row r="3523" spans="16:16">
      <c r="P3523" s="13"/>
    </row>
    <row r="3524" spans="16:16">
      <c r="P3524" s="13"/>
    </row>
    <row r="3525" spans="16:16">
      <c r="P3525" s="13"/>
    </row>
    <row r="3526" spans="16:16">
      <c r="P3526" s="13"/>
    </row>
    <row r="3527" spans="16:16">
      <c r="P3527" s="13"/>
    </row>
    <row r="3528" spans="16:16">
      <c r="P3528" s="13"/>
    </row>
    <row r="3529" spans="16:16">
      <c r="P3529" s="13"/>
    </row>
    <row r="3530" spans="16:16">
      <c r="P3530" s="13"/>
    </row>
    <row r="3531" spans="16:16">
      <c r="P3531" s="13"/>
    </row>
    <row r="3532" spans="16:16">
      <c r="P3532" s="13"/>
    </row>
    <row r="3533" spans="16:16">
      <c r="P3533" s="13"/>
    </row>
    <row r="3534" spans="16:16">
      <c r="P3534" s="13"/>
    </row>
    <row r="3535" spans="16:16">
      <c r="P3535" s="13"/>
    </row>
    <row r="3536" spans="16:16">
      <c r="P3536" s="13"/>
    </row>
    <row r="3537" spans="16:16">
      <c r="P3537" s="13"/>
    </row>
    <row r="3538" spans="16:16">
      <c r="P3538" s="13"/>
    </row>
    <row r="3539" spans="16:16">
      <c r="P3539" s="13"/>
    </row>
    <row r="3540" spans="16:16">
      <c r="P3540" s="13"/>
    </row>
    <row r="3541" spans="16:16">
      <c r="P3541" s="13"/>
    </row>
    <row r="3542" spans="16:16">
      <c r="P3542" s="13"/>
    </row>
    <row r="3543" spans="16:16">
      <c r="P3543" s="13"/>
    </row>
    <row r="3544" spans="16:16">
      <c r="P3544" s="13"/>
    </row>
    <row r="3545" spans="16:16">
      <c r="P3545" s="13"/>
    </row>
    <row r="3546" spans="16:16">
      <c r="P3546" s="13"/>
    </row>
    <row r="3547" spans="16:16">
      <c r="P3547" s="13"/>
    </row>
    <row r="3548" spans="16:16">
      <c r="P3548" s="13"/>
    </row>
    <row r="3549" spans="16:16">
      <c r="P3549" s="13"/>
    </row>
    <row r="3550" spans="16:16">
      <c r="P3550" s="13"/>
    </row>
    <row r="3551" spans="16:16">
      <c r="P3551" s="13"/>
    </row>
    <row r="3552" spans="16:16">
      <c r="P3552" s="13"/>
    </row>
    <row r="3553" spans="16:16">
      <c r="P3553" s="13"/>
    </row>
    <row r="3554" spans="16:16">
      <c r="P3554" s="13"/>
    </row>
    <row r="3555" spans="16:16">
      <c r="P3555" s="13"/>
    </row>
    <row r="3556" spans="16:16">
      <c r="P3556" s="13"/>
    </row>
    <row r="3557" spans="16:16">
      <c r="P3557" s="13"/>
    </row>
    <row r="3558" spans="16:16">
      <c r="P3558" s="13"/>
    </row>
    <row r="3559" spans="16:16">
      <c r="P3559" s="13"/>
    </row>
    <row r="3560" spans="16:16">
      <c r="P3560" s="13"/>
    </row>
    <row r="3561" spans="16:16">
      <c r="P3561" s="13"/>
    </row>
    <row r="3562" spans="16:16">
      <c r="P3562" s="13"/>
    </row>
    <row r="3563" spans="16:16">
      <c r="P3563" s="13"/>
    </row>
    <row r="3564" spans="16:16">
      <c r="P3564" s="13"/>
    </row>
    <row r="3565" spans="16:16">
      <c r="P3565" s="13"/>
    </row>
    <row r="3566" spans="16:16">
      <c r="P3566" s="13"/>
    </row>
    <row r="3567" spans="16:16">
      <c r="P3567" s="13"/>
    </row>
    <row r="3568" spans="16:16">
      <c r="P3568" s="13"/>
    </row>
    <row r="3569" spans="16:16">
      <c r="P3569" s="13"/>
    </row>
    <row r="3570" spans="16:16">
      <c r="P3570" s="13"/>
    </row>
    <row r="3571" spans="16:16">
      <c r="P3571" s="13"/>
    </row>
    <row r="3572" spans="16:16">
      <c r="P3572" s="13"/>
    </row>
    <row r="3573" spans="16:16">
      <c r="P3573" s="13"/>
    </row>
    <row r="3574" spans="16:16">
      <c r="P3574" s="13"/>
    </row>
    <row r="3575" spans="16:16">
      <c r="P3575" s="13"/>
    </row>
    <row r="3576" spans="16:16">
      <c r="P3576" s="13"/>
    </row>
    <row r="3577" spans="16:16">
      <c r="P3577" s="13"/>
    </row>
    <row r="3578" spans="16:16">
      <c r="P3578" s="13"/>
    </row>
    <row r="3579" spans="16:16">
      <c r="P3579" s="13"/>
    </row>
    <row r="3580" spans="16:16">
      <c r="P3580" s="13"/>
    </row>
    <row r="3581" spans="16:16">
      <c r="P3581" s="13"/>
    </row>
    <row r="3582" spans="16:16">
      <c r="P3582" s="13"/>
    </row>
    <row r="3583" spans="16:16">
      <c r="P3583" s="13"/>
    </row>
    <row r="3584" spans="16:16">
      <c r="P3584" s="13"/>
    </row>
    <row r="3585" spans="16:16">
      <c r="P3585" s="13"/>
    </row>
    <row r="3586" spans="16:16">
      <c r="P3586" s="13"/>
    </row>
    <row r="3587" spans="16:16">
      <c r="P3587" s="13"/>
    </row>
    <row r="3588" spans="16:16">
      <c r="P3588" s="13"/>
    </row>
    <row r="3589" spans="16:16">
      <c r="P3589" s="13"/>
    </row>
    <row r="3590" spans="16:16">
      <c r="P3590" s="13"/>
    </row>
    <row r="3591" spans="16:16">
      <c r="P3591" s="13"/>
    </row>
    <row r="3592" spans="16:16">
      <c r="P3592" s="13"/>
    </row>
    <row r="3593" spans="16:16">
      <c r="P3593" s="13"/>
    </row>
    <row r="3594" spans="16:16">
      <c r="P3594" s="13"/>
    </row>
    <row r="3595" spans="16:16">
      <c r="P3595" s="13"/>
    </row>
    <row r="3596" spans="16:16">
      <c r="P3596" s="13"/>
    </row>
    <row r="3597" spans="16:16">
      <c r="P3597" s="13"/>
    </row>
    <row r="3598" spans="16:16">
      <c r="P3598" s="13"/>
    </row>
    <row r="3599" spans="16:16">
      <c r="P3599" s="13"/>
    </row>
    <row r="3600" spans="16:16">
      <c r="P3600" s="13"/>
    </row>
    <row r="3601" spans="16:16">
      <c r="P3601" s="13"/>
    </row>
    <row r="3602" spans="16:16">
      <c r="P3602" s="13"/>
    </row>
    <row r="3603" spans="16:16">
      <c r="P3603" s="13"/>
    </row>
    <row r="3604" spans="16:16">
      <c r="P3604" s="13"/>
    </row>
    <row r="3605" spans="16:16">
      <c r="P3605" s="13"/>
    </row>
    <row r="3606" spans="16:16">
      <c r="P3606" s="13"/>
    </row>
    <row r="3607" spans="16:16">
      <c r="P3607" s="13"/>
    </row>
    <row r="3608" spans="16:16">
      <c r="P3608" s="13"/>
    </row>
    <row r="3609" spans="16:16">
      <c r="P3609" s="13"/>
    </row>
    <row r="3610" spans="16:16">
      <c r="P3610" s="13"/>
    </row>
    <row r="3611" spans="16:16">
      <c r="P3611" s="13"/>
    </row>
    <row r="3612" spans="16:16">
      <c r="P3612" s="13"/>
    </row>
    <row r="3613" spans="16:16">
      <c r="P3613" s="13"/>
    </row>
    <row r="3614" spans="16:16">
      <c r="P3614" s="13"/>
    </row>
    <row r="3615" spans="16:16">
      <c r="P3615" s="13"/>
    </row>
    <row r="3616" spans="16:16">
      <c r="P3616" s="13"/>
    </row>
    <row r="3617" spans="16:16">
      <c r="P3617" s="13"/>
    </row>
    <row r="3618" spans="16:16">
      <c r="P3618" s="13"/>
    </row>
    <row r="3619" spans="16:16">
      <c r="P3619" s="13"/>
    </row>
    <row r="3620" spans="16:16">
      <c r="P3620" s="13"/>
    </row>
    <row r="3621" spans="16:16">
      <c r="P3621" s="13"/>
    </row>
    <row r="3622" spans="16:16">
      <c r="P3622" s="13"/>
    </row>
    <row r="3623" spans="16:16">
      <c r="P3623" s="13"/>
    </row>
    <row r="3624" spans="16:16">
      <c r="P3624" s="13"/>
    </row>
    <row r="3625" spans="16:16">
      <c r="P3625" s="13"/>
    </row>
    <row r="3626" spans="16:16">
      <c r="P3626" s="13"/>
    </row>
    <row r="3627" spans="16:16">
      <c r="P3627" s="13"/>
    </row>
    <row r="3628" spans="16:16">
      <c r="P3628" s="13"/>
    </row>
    <row r="3629" spans="16:16">
      <c r="P3629" s="13"/>
    </row>
    <row r="3630" spans="16:16">
      <c r="P3630" s="13"/>
    </row>
    <row r="3631" spans="16:16">
      <c r="P3631" s="13"/>
    </row>
    <row r="3632" spans="16:16">
      <c r="P3632" s="13"/>
    </row>
    <row r="3633" spans="16:16">
      <c r="P3633" s="13"/>
    </row>
    <row r="3634" spans="16:16">
      <c r="P3634" s="13"/>
    </row>
    <row r="3635" spans="16:16">
      <c r="P3635" s="13"/>
    </row>
    <row r="3636" spans="16:16">
      <c r="P3636" s="13"/>
    </row>
    <row r="3637" spans="16:16">
      <c r="P3637" s="13"/>
    </row>
    <row r="3638" spans="16:16">
      <c r="P3638" s="13"/>
    </row>
    <row r="3639" spans="16:16">
      <c r="P3639" s="13"/>
    </row>
    <row r="3640" spans="16:16">
      <c r="P3640" s="13"/>
    </row>
    <row r="3641" spans="16:16">
      <c r="P3641" s="13"/>
    </row>
    <row r="3642" spans="16:16">
      <c r="P3642" s="13"/>
    </row>
    <row r="3643" spans="16:16">
      <c r="P3643" s="13"/>
    </row>
    <row r="3644" spans="16:16">
      <c r="P3644" s="13"/>
    </row>
    <row r="3645" spans="16:16">
      <c r="P3645" s="13"/>
    </row>
    <row r="3646" spans="16:16">
      <c r="P3646" s="13"/>
    </row>
    <row r="3647" spans="16:16">
      <c r="P3647" s="13"/>
    </row>
    <row r="3648" spans="16:16">
      <c r="P3648" s="13"/>
    </row>
    <row r="3649" spans="16:16">
      <c r="P3649" s="13"/>
    </row>
    <row r="3650" spans="16:16">
      <c r="P3650" s="13"/>
    </row>
    <row r="3651" spans="16:16">
      <c r="P3651" s="13"/>
    </row>
    <row r="3652" spans="16:16">
      <c r="P3652" s="13"/>
    </row>
    <row r="3653" spans="16:16">
      <c r="P3653" s="13"/>
    </row>
    <row r="3654" spans="16:16">
      <c r="P3654" s="13"/>
    </row>
    <row r="3655" spans="16:16">
      <c r="P3655" s="13"/>
    </row>
    <row r="3656" spans="16:16">
      <c r="P3656" s="13"/>
    </row>
    <row r="3657" spans="16:16">
      <c r="P3657" s="13"/>
    </row>
    <row r="3658" spans="16:16">
      <c r="P3658" s="13"/>
    </row>
    <row r="3659" spans="16:16">
      <c r="P3659" s="13"/>
    </row>
    <row r="3660" spans="16:16">
      <c r="P3660" s="13"/>
    </row>
    <row r="3661" spans="16:16">
      <c r="P3661" s="13"/>
    </row>
    <row r="3662" spans="16:16">
      <c r="P3662" s="13"/>
    </row>
    <row r="3663" spans="16:16">
      <c r="P3663" s="13"/>
    </row>
    <row r="3664" spans="16:16">
      <c r="P3664" s="13"/>
    </row>
    <row r="3665" spans="16:16">
      <c r="P3665" s="13"/>
    </row>
    <row r="3666" spans="16:16">
      <c r="P3666" s="13"/>
    </row>
    <row r="3667" spans="16:16">
      <c r="P3667" s="13"/>
    </row>
    <row r="3668" spans="16:16">
      <c r="P3668" s="13"/>
    </row>
    <row r="3669" spans="16:16">
      <c r="P3669" s="13"/>
    </row>
    <row r="3670" spans="16:16">
      <c r="P3670" s="13"/>
    </row>
    <row r="3671" spans="16:16">
      <c r="P3671" s="13"/>
    </row>
    <row r="3672" spans="16:16">
      <c r="P3672" s="13"/>
    </row>
    <row r="3673" spans="16:16">
      <c r="P3673" s="13"/>
    </row>
    <row r="3674" spans="16:16">
      <c r="P3674" s="13"/>
    </row>
    <row r="3675" spans="16:16">
      <c r="P3675" s="13"/>
    </row>
    <row r="3676" spans="16:16">
      <c r="P3676" s="13"/>
    </row>
    <row r="3677" spans="16:16">
      <c r="P3677" s="13"/>
    </row>
    <row r="3678" spans="16:16">
      <c r="P3678" s="13"/>
    </row>
    <row r="3679" spans="16:16">
      <c r="P3679" s="13"/>
    </row>
    <row r="3680" spans="16:16">
      <c r="P3680" s="13"/>
    </row>
    <row r="3681" spans="16:16">
      <c r="P3681" s="13"/>
    </row>
    <row r="3682" spans="16:16">
      <c r="P3682" s="13"/>
    </row>
    <row r="3683" spans="16:16">
      <c r="P3683" s="13"/>
    </row>
    <row r="3684" spans="16:16">
      <c r="P3684" s="13"/>
    </row>
    <row r="3685" spans="16:16">
      <c r="P3685" s="13"/>
    </row>
    <row r="3686" spans="16:16">
      <c r="P3686" s="13"/>
    </row>
    <row r="3687" spans="16:16">
      <c r="P3687" s="13"/>
    </row>
    <row r="3688" spans="16:16">
      <c r="P3688" s="13"/>
    </row>
    <row r="3689" spans="16:16">
      <c r="P3689" s="13"/>
    </row>
    <row r="3690" spans="16:16">
      <c r="P3690" s="13"/>
    </row>
    <row r="3691" spans="16:16">
      <c r="P3691" s="13"/>
    </row>
    <row r="3692" spans="16:16">
      <c r="P3692" s="13"/>
    </row>
    <row r="3693" spans="16:16">
      <c r="P3693" s="13"/>
    </row>
    <row r="3694" spans="16:16">
      <c r="P3694" s="13"/>
    </row>
    <row r="3695" spans="16:16">
      <c r="P3695" s="13"/>
    </row>
    <row r="3696" spans="16:16">
      <c r="P3696" s="13"/>
    </row>
    <row r="3697" spans="16:16">
      <c r="P3697" s="13"/>
    </row>
    <row r="3698" spans="16:16">
      <c r="P3698" s="13"/>
    </row>
    <row r="3699" spans="16:16">
      <c r="P3699" s="13"/>
    </row>
    <row r="3700" spans="16:16">
      <c r="P3700" s="13"/>
    </row>
    <row r="3701" spans="16:16">
      <c r="P3701" s="13"/>
    </row>
    <row r="3702" spans="16:16">
      <c r="P3702" s="13"/>
    </row>
    <row r="3703" spans="16:16">
      <c r="P3703" s="13"/>
    </row>
    <row r="3704" spans="16:16">
      <c r="P3704" s="13"/>
    </row>
    <row r="3705" spans="16:16">
      <c r="P3705" s="13"/>
    </row>
    <row r="3706" spans="16:16">
      <c r="P3706" s="13"/>
    </row>
    <row r="3707" spans="16:16">
      <c r="P3707" s="13"/>
    </row>
    <row r="3708" spans="16:16">
      <c r="P3708" s="13"/>
    </row>
    <row r="3709" spans="16:16">
      <c r="P3709" s="13"/>
    </row>
    <row r="3710" spans="16:16">
      <c r="P3710" s="13"/>
    </row>
    <row r="3711" spans="16:16">
      <c r="P3711" s="13"/>
    </row>
    <row r="3712" spans="16:16">
      <c r="P3712" s="13"/>
    </row>
    <row r="3713" spans="16:16">
      <c r="P3713" s="13"/>
    </row>
    <row r="3714" spans="16:16">
      <c r="P3714" s="13"/>
    </row>
    <row r="3715" spans="16:16">
      <c r="P3715" s="13"/>
    </row>
    <row r="3716" spans="16:16">
      <c r="P3716" s="13"/>
    </row>
    <row r="3717" spans="16:16">
      <c r="P3717" s="13"/>
    </row>
    <row r="3718" spans="16:16">
      <c r="P3718" s="13"/>
    </row>
    <row r="3719" spans="16:16">
      <c r="P3719" s="13"/>
    </row>
    <row r="3720" spans="16:16">
      <c r="P3720" s="13"/>
    </row>
    <row r="3721" spans="16:16">
      <c r="P3721" s="13"/>
    </row>
    <row r="3722" spans="16:16">
      <c r="P3722" s="13"/>
    </row>
    <row r="3723" spans="16:16">
      <c r="P3723" s="13"/>
    </row>
    <row r="3724" spans="16:16">
      <c r="P3724" s="13"/>
    </row>
    <row r="3725" spans="16:16">
      <c r="P3725" s="13"/>
    </row>
    <row r="3726" spans="16:16">
      <c r="P3726" s="13"/>
    </row>
    <row r="3727" spans="16:16">
      <c r="P3727" s="13"/>
    </row>
    <row r="3728" spans="16:16">
      <c r="P3728" s="13"/>
    </row>
    <row r="3729" spans="16:16">
      <c r="P3729" s="13"/>
    </row>
    <row r="3730" spans="16:16">
      <c r="P3730" s="13"/>
    </row>
    <row r="3731" spans="16:16">
      <c r="P3731" s="13"/>
    </row>
    <row r="3732" spans="16:16">
      <c r="P3732" s="13"/>
    </row>
    <row r="3733" spans="16:16">
      <c r="P3733" s="13"/>
    </row>
    <row r="3734" spans="16:16">
      <c r="P3734" s="13"/>
    </row>
    <row r="3735" spans="16:16">
      <c r="P3735" s="13"/>
    </row>
    <row r="3736" spans="16:16">
      <c r="P3736" s="13"/>
    </row>
    <row r="3737" spans="16:16">
      <c r="P3737" s="13"/>
    </row>
    <row r="3738" spans="16:16">
      <c r="P3738" s="13"/>
    </row>
    <row r="3739" spans="16:16">
      <c r="P3739" s="13"/>
    </row>
    <row r="3740" spans="16:16">
      <c r="P3740" s="13"/>
    </row>
    <row r="3741" spans="16:16">
      <c r="P3741" s="13"/>
    </row>
    <row r="3742" spans="16:16">
      <c r="P3742" s="13"/>
    </row>
    <row r="3743" spans="16:16">
      <c r="P3743" s="13"/>
    </row>
    <row r="3744" spans="16:16">
      <c r="P3744" s="13"/>
    </row>
    <row r="3745" spans="16:16">
      <c r="P3745" s="13"/>
    </row>
    <row r="3746" spans="16:16">
      <c r="P3746" s="13"/>
    </row>
    <row r="3747" spans="16:16">
      <c r="P3747" s="13"/>
    </row>
    <row r="3748" spans="16:16">
      <c r="P3748" s="13"/>
    </row>
    <row r="3749" spans="16:16">
      <c r="P3749" s="13"/>
    </row>
    <row r="3750" spans="16:16">
      <c r="P3750" s="13"/>
    </row>
    <row r="3751" spans="16:16">
      <c r="P3751" s="13"/>
    </row>
    <row r="3752" spans="16:16">
      <c r="P3752" s="13"/>
    </row>
    <row r="3753" spans="16:16">
      <c r="P3753" s="13"/>
    </row>
    <row r="3754" spans="16:16">
      <c r="P3754" s="13"/>
    </row>
    <row r="3755" spans="16:16">
      <c r="P3755" s="13"/>
    </row>
    <row r="3756" spans="16:16">
      <c r="P3756" s="13"/>
    </row>
    <row r="3757" spans="16:16">
      <c r="P3757" s="13"/>
    </row>
    <row r="3758" spans="16:16">
      <c r="P3758" s="13"/>
    </row>
    <row r="3759" spans="16:16">
      <c r="P3759" s="13"/>
    </row>
    <row r="3760" spans="16:16">
      <c r="P3760" s="13"/>
    </row>
    <row r="3761" spans="16:16">
      <c r="P3761" s="13"/>
    </row>
    <row r="3762" spans="16:16">
      <c r="P3762" s="13"/>
    </row>
    <row r="3763" spans="16:16">
      <c r="P3763" s="13"/>
    </row>
    <row r="3764" spans="16:16">
      <c r="P3764" s="13"/>
    </row>
    <row r="3765" spans="16:16">
      <c r="P3765" s="13"/>
    </row>
    <row r="3766" spans="16:16">
      <c r="P3766" s="13"/>
    </row>
    <row r="3767" spans="16:16">
      <c r="P3767" s="13"/>
    </row>
    <row r="3768" spans="16:16">
      <c r="P3768" s="13"/>
    </row>
    <row r="3769" spans="16:16">
      <c r="P3769" s="13"/>
    </row>
    <row r="3770" spans="16:16">
      <c r="P3770" s="13"/>
    </row>
    <row r="3771" spans="16:16">
      <c r="P3771" s="13"/>
    </row>
    <row r="3772" spans="16:16">
      <c r="P3772" s="13"/>
    </row>
    <row r="3773" spans="16:16">
      <c r="P3773" s="13"/>
    </row>
    <row r="3774" spans="16:16">
      <c r="P3774" s="13"/>
    </row>
    <row r="3775" spans="16:16">
      <c r="P3775" s="13"/>
    </row>
    <row r="3776" spans="16:16">
      <c r="P3776" s="13"/>
    </row>
    <row r="3777" spans="16:16">
      <c r="P3777" s="13"/>
    </row>
    <row r="3778" spans="16:16">
      <c r="P3778" s="13"/>
    </row>
    <row r="3779" spans="16:16">
      <c r="P3779" s="13"/>
    </row>
    <row r="3780" spans="16:16">
      <c r="P3780" s="13"/>
    </row>
    <row r="3781" spans="16:16">
      <c r="P3781" s="13"/>
    </row>
    <row r="3782" spans="16:16">
      <c r="P3782" s="13"/>
    </row>
    <row r="3783" spans="16:16">
      <c r="P3783" s="13"/>
    </row>
    <row r="3784" spans="16:16">
      <c r="P3784" s="13"/>
    </row>
    <row r="3785" spans="16:16">
      <c r="P3785" s="13"/>
    </row>
    <row r="3786" spans="16:16">
      <c r="P3786" s="13"/>
    </row>
    <row r="3787" spans="16:16">
      <c r="P3787" s="13"/>
    </row>
    <row r="3788" spans="16:16">
      <c r="P3788" s="13"/>
    </row>
    <row r="3789" spans="16:16">
      <c r="P3789" s="13"/>
    </row>
    <row r="3790" spans="16:16">
      <c r="P3790" s="13"/>
    </row>
    <row r="3791" spans="16:16">
      <c r="P3791" s="13"/>
    </row>
    <row r="3792" spans="16:16">
      <c r="P3792" s="13"/>
    </row>
    <row r="3793" spans="16:16">
      <c r="P3793" s="13"/>
    </row>
    <row r="3794" spans="16:16">
      <c r="P3794" s="13"/>
    </row>
    <row r="3795" spans="16:16">
      <c r="P3795" s="13"/>
    </row>
    <row r="3796" spans="16:16">
      <c r="P3796" s="13"/>
    </row>
    <row r="3797" spans="16:16">
      <c r="P3797" s="13"/>
    </row>
    <row r="3798" spans="16:16">
      <c r="P3798" s="13"/>
    </row>
    <row r="3799" spans="16:16">
      <c r="P3799" s="13"/>
    </row>
    <row r="3800" spans="16:16">
      <c r="P3800" s="13"/>
    </row>
    <row r="3801" spans="16:16">
      <c r="P3801" s="13"/>
    </row>
    <row r="3802" spans="16:16">
      <c r="P3802" s="13"/>
    </row>
    <row r="3803" spans="16:16">
      <c r="P3803" s="13"/>
    </row>
    <row r="3804" spans="16:16">
      <c r="P3804" s="13"/>
    </row>
    <row r="3805" spans="16:16">
      <c r="P3805" s="13"/>
    </row>
    <row r="3806" spans="16:16">
      <c r="P3806" s="13"/>
    </row>
    <row r="3807" spans="16:16">
      <c r="P3807" s="13"/>
    </row>
    <row r="3808" spans="16:16">
      <c r="P3808" s="13"/>
    </row>
    <row r="3809" spans="16:16">
      <c r="P3809" s="13"/>
    </row>
    <row r="3810" spans="16:16">
      <c r="P3810" s="13"/>
    </row>
    <row r="3811" spans="16:16">
      <c r="P3811" s="13"/>
    </row>
    <row r="3812" spans="16:16">
      <c r="P3812" s="13"/>
    </row>
    <row r="3813" spans="16:16">
      <c r="P3813" s="13"/>
    </row>
    <row r="3814" spans="16:16">
      <c r="P3814" s="13"/>
    </row>
    <row r="3815" spans="16:16">
      <c r="P3815" s="13"/>
    </row>
    <row r="3816" spans="16:16">
      <c r="P3816" s="13"/>
    </row>
    <row r="3817" spans="16:16">
      <c r="P3817" s="13"/>
    </row>
    <row r="3818" spans="16:16">
      <c r="P3818" s="13"/>
    </row>
    <row r="3819" spans="16:16">
      <c r="P3819" s="13"/>
    </row>
    <row r="3820" spans="16:16">
      <c r="P3820" s="13"/>
    </row>
    <row r="3821" spans="16:16">
      <c r="P3821" s="13"/>
    </row>
    <row r="3822" spans="16:16">
      <c r="P3822" s="13"/>
    </row>
    <row r="3823" spans="16:16">
      <c r="P3823" s="13"/>
    </row>
    <row r="3824" spans="16:16">
      <c r="P3824" s="13"/>
    </row>
    <row r="3825" spans="16:16">
      <c r="P3825" s="13"/>
    </row>
    <row r="3826" spans="16:16">
      <c r="P3826" s="13"/>
    </row>
    <row r="3827" spans="16:16">
      <c r="P3827" s="13"/>
    </row>
    <row r="3828" spans="16:16">
      <c r="P3828" s="13"/>
    </row>
    <row r="3829" spans="16:16">
      <c r="P3829" s="13"/>
    </row>
    <row r="3830" spans="16:16">
      <c r="P3830" s="13"/>
    </row>
    <row r="3831" spans="16:16">
      <c r="P3831" s="13"/>
    </row>
    <row r="3832" spans="16:16">
      <c r="P3832" s="13"/>
    </row>
    <row r="3833" spans="16:16">
      <c r="P3833" s="13"/>
    </row>
    <row r="3834" spans="16:16">
      <c r="P3834" s="13"/>
    </row>
    <row r="3835" spans="16:16">
      <c r="P3835" s="13"/>
    </row>
    <row r="3836" spans="16:16">
      <c r="P3836" s="13"/>
    </row>
    <row r="3837" spans="16:16">
      <c r="P3837" s="13"/>
    </row>
    <row r="3838" spans="16:16">
      <c r="P3838" s="13"/>
    </row>
    <row r="3839" spans="16:16">
      <c r="P3839" s="13"/>
    </row>
    <row r="3840" spans="16:16">
      <c r="P3840" s="13"/>
    </row>
    <row r="3841" spans="16:16">
      <c r="P3841" s="13"/>
    </row>
    <row r="3842" spans="16:16">
      <c r="P3842" s="13"/>
    </row>
    <row r="3843" spans="16:16">
      <c r="P3843" s="13"/>
    </row>
    <row r="3844" spans="16:16">
      <c r="P3844" s="13"/>
    </row>
    <row r="3845" spans="16:16">
      <c r="P3845" s="13"/>
    </row>
    <row r="3846" spans="16:16">
      <c r="P3846" s="13"/>
    </row>
    <row r="3847" spans="16:16">
      <c r="P3847" s="13"/>
    </row>
    <row r="3848" spans="16:16">
      <c r="P3848" s="13"/>
    </row>
    <row r="3849" spans="16:16">
      <c r="P3849" s="13"/>
    </row>
    <row r="3850" spans="16:16">
      <c r="P3850" s="13"/>
    </row>
    <row r="3851" spans="16:16">
      <c r="P3851" s="13"/>
    </row>
    <row r="3852" spans="16:16">
      <c r="P3852" s="13"/>
    </row>
    <row r="3853" spans="16:16">
      <c r="P3853" s="13"/>
    </row>
    <row r="3854" spans="16:16">
      <c r="P3854" s="13"/>
    </row>
    <row r="3855" spans="16:16">
      <c r="P3855" s="13"/>
    </row>
    <row r="3856" spans="16:16">
      <c r="P3856" s="13"/>
    </row>
    <row r="3857" spans="16:16">
      <c r="P3857" s="13"/>
    </row>
    <row r="3858" spans="16:16">
      <c r="P3858" s="13"/>
    </row>
    <row r="3859" spans="16:16">
      <c r="P3859" s="13"/>
    </row>
    <row r="3860" spans="16:16">
      <c r="P3860" s="13"/>
    </row>
    <row r="3861" spans="16:16">
      <c r="P3861" s="13"/>
    </row>
    <row r="3862" spans="16:16">
      <c r="P3862" s="13"/>
    </row>
    <row r="3863" spans="16:16">
      <c r="P3863" s="13"/>
    </row>
    <row r="3864" spans="16:16">
      <c r="P3864" s="13"/>
    </row>
    <row r="3865" spans="16:16">
      <c r="P3865" s="13"/>
    </row>
    <row r="3866" spans="16:16">
      <c r="P3866" s="13"/>
    </row>
    <row r="3867" spans="16:16">
      <c r="P3867" s="13"/>
    </row>
    <row r="3868" spans="16:16">
      <c r="P3868" s="13"/>
    </row>
    <row r="3869" spans="16:16">
      <c r="P3869" s="13"/>
    </row>
    <row r="3870" spans="16:16">
      <c r="P3870" s="13"/>
    </row>
    <row r="3871" spans="16:16">
      <c r="P3871" s="13"/>
    </row>
    <row r="3872" spans="16:16">
      <c r="P3872" s="13"/>
    </row>
    <row r="3873" spans="16:16">
      <c r="P3873" s="13"/>
    </row>
    <row r="3874" spans="16:16">
      <c r="P3874" s="13"/>
    </row>
    <row r="3875" spans="16:16">
      <c r="P3875" s="13"/>
    </row>
    <row r="3876" spans="16:16">
      <c r="P3876" s="13"/>
    </row>
    <row r="3877" spans="16:16">
      <c r="P3877" s="13"/>
    </row>
    <row r="3878" spans="16:16">
      <c r="P3878" s="13"/>
    </row>
    <row r="3879" spans="16:16">
      <c r="P3879" s="13"/>
    </row>
    <row r="3880" spans="16:16">
      <c r="P3880" s="13"/>
    </row>
    <row r="3881" spans="16:16">
      <c r="P3881" s="13"/>
    </row>
    <row r="3882" spans="16:16">
      <c r="P3882" s="13"/>
    </row>
    <row r="3883" spans="16:16">
      <c r="P3883" s="13"/>
    </row>
    <row r="3884" spans="16:16">
      <c r="P3884" s="13"/>
    </row>
    <row r="3885" spans="16:16">
      <c r="P3885" s="13"/>
    </row>
    <row r="3886" spans="16:16">
      <c r="P3886" s="13"/>
    </row>
    <row r="3887" spans="16:16">
      <c r="P3887" s="13"/>
    </row>
    <row r="3888" spans="16:16">
      <c r="P3888" s="13"/>
    </row>
    <row r="3889" spans="16:16">
      <c r="P3889" s="13"/>
    </row>
    <row r="3890" spans="16:16">
      <c r="P3890" s="13"/>
    </row>
    <row r="3891" spans="16:16">
      <c r="P3891" s="13"/>
    </row>
    <row r="3892" spans="16:16">
      <c r="P3892" s="13"/>
    </row>
    <row r="3893" spans="16:16">
      <c r="P3893" s="13"/>
    </row>
    <row r="3894" spans="16:16">
      <c r="P3894" s="13"/>
    </row>
    <row r="3895" spans="16:16">
      <c r="P3895" s="13"/>
    </row>
    <row r="3896" spans="16:16">
      <c r="P3896" s="13"/>
    </row>
    <row r="3897" spans="16:16">
      <c r="P3897" s="13"/>
    </row>
    <row r="3898" spans="16:16">
      <c r="P3898" s="13"/>
    </row>
    <row r="3899" spans="16:16">
      <c r="P3899" s="13"/>
    </row>
    <row r="3900" spans="16:16">
      <c r="P3900" s="13"/>
    </row>
    <row r="3901" spans="16:16">
      <c r="P3901" s="13"/>
    </row>
    <row r="3902" spans="16:16">
      <c r="P3902" s="13"/>
    </row>
    <row r="3903" spans="16:16">
      <c r="P3903" s="13"/>
    </row>
    <row r="3904" spans="16:16">
      <c r="P3904" s="13"/>
    </row>
    <row r="3905" spans="16:16">
      <c r="P3905" s="13"/>
    </row>
    <row r="3906" spans="16:16">
      <c r="P3906" s="13"/>
    </row>
    <row r="3907" spans="16:16">
      <c r="P3907" s="13"/>
    </row>
    <row r="3908" spans="16:16">
      <c r="P3908" s="13"/>
    </row>
    <row r="3909" spans="16:16">
      <c r="P3909" s="13"/>
    </row>
    <row r="3910" spans="16:16">
      <c r="P3910" s="13"/>
    </row>
    <row r="3911" spans="16:16">
      <c r="P3911" s="13"/>
    </row>
    <row r="3912" spans="16:16">
      <c r="P3912" s="13"/>
    </row>
    <row r="3913" spans="16:16">
      <c r="P3913" s="13"/>
    </row>
    <row r="3914" spans="16:16">
      <c r="P3914" s="13"/>
    </row>
    <row r="3915" spans="16:16">
      <c r="P3915" s="13"/>
    </row>
    <row r="3916" spans="16:16">
      <c r="P3916" s="13"/>
    </row>
    <row r="3917" spans="16:16">
      <c r="P3917" s="13"/>
    </row>
    <row r="3918" spans="16:16">
      <c r="P3918" s="13"/>
    </row>
    <row r="3919" spans="16:16">
      <c r="P3919" s="13"/>
    </row>
    <row r="3920" spans="16:16">
      <c r="P3920" s="13"/>
    </row>
    <row r="3921" spans="16:16">
      <c r="P3921" s="13"/>
    </row>
    <row r="3922" spans="16:16">
      <c r="P3922" s="13"/>
    </row>
    <row r="3923" spans="16:16">
      <c r="P3923" s="13"/>
    </row>
    <row r="3924" spans="16:16">
      <c r="P3924" s="13"/>
    </row>
    <row r="3925" spans="16:16">
      <c r="P3925" s="13"/>
    </row>
    <row r="3926" spans="16:16">
      <c r="P3926" s="13"/>
    </row>
    <row r="3927" spans="16:16">
      <c r="P3927" s="13"/>
    </row>
    <row r="3928" spans="16:16">
      <c r="P3928" s="13"/>
    </row>
    <row r="3929" spans="16:16">
      <c r="P3929" s="13"/>
    </row>
    <row r="3930" spans="16:16">
      <c r="P3930" s="13"/>
    </row>
    <row r="3931" spans="16:16">
      <c r="P3931" s="13"/>
    </row>
    <row r="3932" spans="16:16">
      <c r="P3932" s="13"/>
    </row>
    <row r="3933" spans="16:16">
      <c r="P3933" s="13"/>
    </row>
    <row r="3934" spans="16:16">
      <c r="P3934" s="13"/>
    </row>
    <row r="3935" spans="16:16">
      <c r="P3935" s="13"/>
    </row>
    <row r="3936" spans="16:16">
      <c r="P3936" s="13"/>
    </row>
    <row r="3937" spans="16:16">
      <c r="P3937" s="13"/>
    </row>
    <row r="3938" spans="16:16">
      <c r="P3938" s="13"/>
    </row>
    <row r="3939" spans="16:16">
      <c r="P3939" s="13"/>
    </row>
    <row r="3940" spans="16:16">
      <c r="P3940" s="13"/>
    </row>
    <row r="3941" spans="16:16">
      <c r="P3941" s="13"/>
    </row>
    <row r="3942" spans="16:16">
      <c r="P3942" s="13"/>
    </row>
    <row r="3943" spans="16:16">
      <c r="P3943" s="13"/>
    </row>
    <row r="3944" spans="16:16">
      <c r="P3944" s="13"/>
    </row>
    <row r="3945" spans="16:16">
      <c r="P3945" s="13"/>
    </row>
    <row r="3946" spans="16:16">
      <c r="P3946" s="13"/>
    </row>
    <row r="3947" spans="16:16">
      <c r="P3947" s="13"/>
    </row>
    <row r="3948" spans="16:16">
      <c r="P3948" s="13"/>
    </row>
    <row r="3949" spans="16:16">
      <c r="P3949" s="13"/>
    </row>
    <row r="3950" spans="16:16">
      <c r="P3950" s="13"/>
    </row>
    <row r="3951" spans="16:16">
      <c r="P3951" s="13"/>
    </row>
    <row r="3952" spans="16:16">
      <c r="P3952" s="13"/>
    </row>
    <row r="3953" spans="16:16">
      <c r="P3953" s="13"/>
    </row>
    <row r="3954" spans="16:16">
      <c r="P3954" s="13"/>
    </row>
    <row r="3955" spans="16:16">
      <c r="P3955" s="13"/>
    </row>
    <row r="3956" spans="16:16">
      <c r="P3956" s="13"/>
    </row>
    <row r="3957" spans="16:16">
      <c r="P3957" s="13"/>
    </row>
    <row r="3958" spans="16:16">
      <c r="P3958" s="13"/>
    </row>
    <row r="3959" spans="16:16">
      <c r="P3959" s="13"/>
    </row>
    <row r="3960" spans="16:16">
      <c r="P3960" s="13"/>
    </row>
    <row r="3961" spans="16:16">
      <c r="P3961" s="13"/>
    </row>
    <row r="3962" spans="16:16">
      <c r="P3962" s="13"/>
    </row>
    <row r="3963" spans="16:16">
      <c r="P3963" s="13"/>
    </row>
    <row r="3964" spans="16:16">
      <c r="P3964" s="13"/>
    </row>
    <row r="3965" spans="16:16">
      <c r="P3965" s="13"/>
    </row>
    <row r="3966" spans="16:16">
      <c r="P3966" s="13"/>
    </row>
    <row r="3967" spans="16:16">
      <c r="P3967" s="13"/>
    </row>
    <row r="3968" spans="16:16">
      <c r="P3968" s="13"/>
    </row>
    <row r="3969" spans="16:16">
      <c r="P3969" s="13"/>
    </row>
    <row r="3970" spans="16:16">
      <c r="P3970" s="13"/>
    </row>
    <row r="3971" spans="16:16">
      <c r="P3971" s="13"/>
    </row>
    <row r="3972" spans="16:16">
      <c r="P3972" s="13"/>
    </row>
    <row r="3973" spans="16:16">
      <c r="P3973" s="13"/>
    </row>
    <row r="3974" spans="16:16">
      <c r="P3974" s="13"/>
    </row>
    <row r="3975" spans="16:16">
      <c r="P3975" s="13"/>
    </row>
    <row r="3976" spans="16:16">
      <c r="P3976" s="13"/>
    </row>
    <row r="3977" spans="16:16">
      <c r="P3977" s="13"/>
    </row>
    <row r="3978" spans="16:16">
      <c r="P3978" s="13"/>
    </row>
    <row r="3979" spans="16:16">
      <c r="P3979" s="13"/>
    </row>
    <row r="3980" spans="16:16">
      <c r="P3980" s="13"/>
    </row>
    <row r="3981" spans="16:16">
      <c r="P3981" s="13"/>
    </row>
    <row r="3982" spans="16:16">
      <c r="P3982" s="13"/>
    </row>
    <row r="3983" spans="16:16">
      <c r="P3983" s="13"/>
    </row>
    <row r="3984" spans="16:16">
      <c r="P3984" s="13"/>
    </row>
    <row r="3985" spans="16:16">
      <c r="P3985" s="13"/>
    </row>
    <row r="3986" spans="16:16">
      <c r="P3986" s="13"/>
    </row>
    <row r="3987" spans="16:16">
      <c r="P3987" s="13"/>
    </row>
    <row r="3988" spans="16:16">
      <c r="P3988" s="13"/>
    </row>
    <row r="3989" spans="16:16">
      <c r="P3989" s="13"/>
    </row>
    <row r="3990" spans="16:16">
      <c r="P3990" s="13"/>
    </row>
    <row r="3991" spans="16:16">
      <c r="P3991" s="13"/>
    </row>
    <row r="3992" spans="16:16">
      <c r="P3992" s="13"/>
    </row>
    <row r="3993" spans="16:16">
      <c r="P3993" s="13"/>
    </row>
    <row r="3994" spans="16:16">
      <c r="P3994" s="13"/>
    </row>
    <row r="3995" spans="16:16">
      <c r="P3995" s="13"/>
    </row>
    <row r="3996" spans="16:16">
      <c r="P3996" s="13"/>
    </row>
    <row r="3997" spans="16:16">
      <c r="P3997" s="13"/>
    </row>
    <row r="3998" spans="16:16">
      <c r="P3998" s="13"/>
    </row>
    <row r="3999" spans="16:16">
      <c r="P3999" s="13"/>
    </row>
    <row r="4000" spans="16:16">
      <c r="P4000" s="13"/>
    </row>
    <row r="4001" spans="16:16">
      <c r="P4001" s="13"/>
    </row>
    <row r="4002" spans="16:16">
      <c r="P4002" s="13"/>
    </row>
    <row r="4003" spans="16:16">
      <c r="P4003" s="13"/>
    </row>
    <row r="4004" spans="16:16">
      <c r="P4004" s="13"/>
    </row>
    <row r="4005" spans="16:16">
      <c r="P4005" s="13"/>
    </row>
    <row r="4006" spans="16:16">
      <c r="P4006" s="13"/>
    </row>
    <row r="4007" spans="16:16">
      <c r="P4007" s="13"/>
    </row>
    <row r="4008" spans="16:16">
      <c r="P4008" s="13"/>
    </row>
    <row r="4009" spans="16:16">
      <c r="P4009" s="13"/>
    </row>
    <row r="4010" spans="16:16">
      <c r="P4010" s="13"/>
    </row>
    <row r="4011" spans="16:16">
      <c r="P4011" s="13"/>
    </row>
    <row r="4012" spans="16:16">
      <c r="P4012" s="13"/>
    </row>
    <row r="4013" spans="16:16">
      <c r="P4013" s="13"/>
    </row>
    <row r="4014" spans="16:16">
      <c r="P4014" s="13"/>
    </row>
    <row r="4015" spans="16:16">
      <c r="P4015" s="13"/>
    </row>
    <row r="4016" spans="16:16">
      <c r="P4016" s="13"/>
    </row>
    <row r="4017" spans="16:16">
      <c r="P4017" s="13"/>
    </row>
    <row r="4018" spans="16:16">
      <c r="P4018" s="13"/>
    </row>
    <row r="4019" spans="16:16">
      <c r="P4019" s="13"/>
    </row>
    <row r="4020" spans="16:16">
      <c r="P4020" s="13"/>
    </row>
    <row r="4021" spans="16:16">
      <c r="P4021" s="13"/>
    </row>
    <row r="4022" spans="16:16">
      <c r="P4022" s="13"/>
    </row>
    <row r="4023" spans="16:16">
      <c r="P4023" s="13"/>
    </row>
    <row r="4024" spans="16:16">
      <c r="P4024" s="13"/>
    </row>
    <row r="4025" spans="16:16">
      <c r="P4025" s="13"/>
    </row>
    <row r="4026" spans="16:16">
      <c r="P4026" s="13"/>
    </row>
    <row r="4027" spans="16:16">
      <c r="P4027" s="13"/>
    </row>
    <row r="4028" spans="16:16">
      <c r="P4028" s="13"/>
    </row>
    <row r="4029" spans="16:16">
      <c r="P4029" s="13"/>
    </row>
    <row r="4030" spans="16:16">
      <c r="P4030" s="13"/>
    </row>
    <row r="4031" spans="16:16">
      <c r="P4031" s="13"/>
    </row>
    <row r="4032" spans="16:16">
      <c r="P4032" s="13"/>
    </row>
    <row r="4033" spans="16:16">
      <c r="P4033" s="13"/>
    </row>
    <row r="4034" spans="16:16">
      <c r="P4034" s="13"/>
    </row>
    <row r="4035" spans="16:16">
      <c r="P4035" s="13"/>
    </row>
    <row r="4036" spans="16:16">
      <c r="P4036" s="13"/>
    </row>
    <row r="4037" spans="16:16">
      <c r="P4037" s="13"/>
    </row>
    <row r="4038" spans="16:16">
      <c r="P4038" s="13"/>
    </row>
    <row r="4039" spans="16:16">
      <c r="P4039" s="13"/>
    </row>
    <row r="4040" spans="16:16">
      <c r="P4040" s="13"/>
    </row>
    <row r="4041" spans="16:16">
      <c r="P4041" s="13"/>
    </row>
    <row r="4042" spans="16:16">
      <c r="P4042" s="13"/>
    </row>
    <row r="4043" spans="16:16">
      <c r="P4043" s="13"/>
    </row>
    <row r="4044" spans="16:16">
      <c r="P4044" s="13"/>
    </row>
    <row r="4045" spans="16:16">
      <c r="P4045" s="13"/>
    </row>
    <row r="4046" spans="16:16">
      <c r="P4046" s="13"/>
    </row>
    <row r="4047" spans="16:16">
      <c r="P4047" s="13"/>
    </row>
    <row r="4048" spans="16:16">
      <c r="P4048" s="13"/>
    </row>
    <row r="4049" spans="16:16">
      <c r="P4049" s="13"/>
    </row>
    <row r="4050" spans="16:16">
      <c r="P4050" s="13"/>
    </row>
    <row r="4051" spans="16:16">
      <c r="P4051" s="13"/>
    </row>
    <row r="4052" spans="16:16">
      <c r="P4052" s="13"/>
    </row>
    <row r="4053" spans="16:16">
      <c r="P4053" s="13"/>
    </row>
    <row r="4054" spans="16:16">
      <c r="P4054" s="13"/>
    </row>
    <row r="4055" spans="16:16">
      <c r="P4055" s="13"/>
    </row>
    <row r="4056" spans="16:16">
      <c r="P4056" s="13"/>
    </row>
    <row r="4057" spans="16:16">
      <c r="P4057" s="13"/>
    </row>
    <row r="4058" spans="16:16">
      <c r="P4058" s="13"/>
    </row>
    <row r="4059" spans="16:16">
      <c r="P4059" s="13"/>
    </row>
    <row r="4060" spans="16:16">
      <c r="P4060" s="13"/>
    </row>
    <row r="4061" spans="16:16">
      <c r="P4061" s="13"/>
    </row>
    <row r="4062" spans="16:16">
      <c r="P4062" s="13"/>
    </row>
    <row r="4063" spans="16:16">
      <c r="P4063" s="13"/>
    </row>
    <row r="4064" spans="16:16">
      <c r="P4064" s="13"/>
    </row>
    <row r="4065" spans="16:16">
      <c r="P4065" s="13"/>
    </row>
    <row r="4066" spans="16:16">
      <c r="P4066" s="13"/>
    </row>
    <row r="4067" spans="16:16">
      <c r="P4067" s="13"/>
    </row>
    <row r="4068" spans="16:16">
      <c r="P4068" s="13"/>
    </row>
    <row r="4069" spans="16:16">
      <c r="P4069" s="13"/>
    </row>
    <row r="4070" spans="16:16">
      <c r="P4070" s="13"/>
    </row>
    <row r="4071" spans="16:16">
      <c r="P4071" s="13"/>
    </row>
    <row r="4072" spans="16:16">
      <c r="P4072" s="13"/>
    </row>
    <row r="4073" spans="16:16">
      <c r="P4073" s="13"/>
    </row>
    <row r="4074" spans="16:16">
      <c r="P4074" s="13"/>
    </row>
    <row r="4075" spans="16:16">
      <c r="P4075" s="13"/>
    </row>
    <row r="4076" spans="16:16">
      <c r="P4076" s="13"/>
    </row>
    <row r="4077" spans="16:16">
      <c r="P4077" s="13"/>
    </row>
    <row r="4078" spans="16:16">
      <c r="P4078" s="13"/>
    </row>
    <row r="4079" spans="16:16">
      <c r="P4079" s="13"/>
    </row>
    <row r="4080" spans="16:16">
      <c r="P4080" s="13"/>
    </row>
    <row r="4081" spans="16:16">
      <c r="P4081" s="13"/>
    </row>
    <row r="4082" spans="16:16">
      <c r="P4082" s="13"/>
    </row>
    <row r="4083" spans="16:16">
      <c r="P4083" s="13"/>
    </row>
    <row r="4084" spans="16:16">
      <c r="P4084" s="13"/>
    </row>
    <row r="4085" spans="16:16">
      <c r="P4085" s="13"/>
    </row>
    <row r="4086" spans="16:16">
      <c r="P4086" s="13"/>
    </row>
    <row r="4087" spans="16:16">
      <c r="P4087" s="13"/>
    </row>
    <row r="4088" spans="16:16">
      <c r="P4088" s="13"/>
    </row>
    <row r="4089" spans="16:16">
      <c r="P4089" s="13"/>
    </row>
    <row r="4090" spans="16:16">
      <c r="P4090" s="13"/>
    </row>
    <row r="4091" spans="16:16">
      <c r="P4091" s="13"/>
    </row>
    <row r="4092" spans="16:16">
      <c r="P4092" s="13"/>
    </row>
    <row r="4093" spans="16:16">
      <c r="P4093" s="13"/>
    </row>
    <row r="4094" spans="16:16">
      <c r="P4094" s="13"/>
    </row>
    <row r="4095" spans="16:16">
      <c r="P4095" s="13"/>
    </row>
    <row r="4096" spans="16:16">
      <c r="P4096" s="13"/>
    </row>
    <row r="4097" spans="16:16">
      <c r="P4097" s="13"/>
    </row>
    <row r="4098" spans="16:16">
      <c r="P4098" s="13"/>
    </row>
    <row r="4099" spans="16:16">
      <c r="P4099" s="13"/>
    </row>
    <row r="4100" spans="16:16">
      <c r="P4100" s="13"/>
    </row>
    <row r="4101" spans="16:16">
      <c r="P4101" s="13"/>
    </row>
    <row r="4102" spans="16:16">
      <c r="P4102" s="13"/>
    </row>
    <row r="4103" spans="16:16">
      <c r="P4103" s="13"/>
    </row>
    <row r="4104" spans="16:16">
      <c r="P4104" s="13"/>
    </row>
    <row r="4105" spans="16:16">
      <c r="P4105" s="13"/>
    </row>
    <row r="4106" spans="16:16">
      <c r="P4106" s="13"/>
    </row>
    <row r="4107" spans="16:16">
      <c r="P4107" s="13"/>
    </row>
    <row r="4108" spans="16:16">
      <c r="P4108" s="13"/>
    </row>
    <row r="4109" spans="16:16">
      <c r="P4109" s="13"/>
    </row>
    <row r="4110" spans="16:16">
      <c r="P4110" s="13"/>
    </row>
    <row r="4111" spans="16:16">
      <c r="P4111" s="13"/>
    </row>
    <row r="4112" spans="16:16">
      <c r="P4112" s="13"/>
    </row>
    <row r="4113" spans="16:16">
      <c r="P4113" s="13"/>
    </row>
    <row r="4114" spans="16:16">
      <c r="P4114" s="13"/>
    </row>
    <row r="4115" spans="16:16">
      <c r="P4115" s="13"/>
    </row>
    <row r="4116" spans="16:16">
      <c r="P4116" s="13"/>
    </row>
    <row r="4117" spans="16:16">
      <c r="P4117" s="13"/>
    </row>
    <row r="4118" spans="16:16">
      <c r="P4118" s="13"/>
    </row>
    <row r="4119" spans="16:16">
      <c r="P4119" s="13"/>
    </row>
    <row r="4120" spans="16:16">
      <c r="P4120" s="13"/>
    </row>
    <row r="4121" spans="16:16">
      <c r="P4121" s="13"/>
    </row>
    <row r="4122" spans="16:16">
      <c r="P4122" s="13"/>
    </row>
    <row r="4123" spans="16:16">
      <c r="P4123" s="13"/>
    </row>
    <row r="4124" spans="16:16">
      <c r="P4124" s="13"/>
    </row>
    <row r="4125" spans="16:16">
      <c r="P4125" s="13"/>
    </row>
    <row r="4126" spans="16:16">
      <c r="P4126" s="13"/>
    </row>
    <row r="4127" spans="16:16">
      <c r="P4127" s="13"/>
    </row>
    <row r="4128" spans="16:16">
      <c r="P4128" s="13"/>
    </row>
    <row r="4129" spans="16:16">
      <c r="P4129" s="13"/>
    </row>
    <row r="4130" spans="16:16">
      <c r="P4130" s="13"/>
    </row>
    <row r="4131" spans="16:16">
      <c r="P4131" s="13"/>
    </row>
    <row r="4132" spans="16:16">
      <c r="P4132" s="13"/>
    </row>
    <row r="4133" spans="16:16">
      <c r="P4133" s="13"/>
    </row>
    <row r="4134" spans="16:16">
      <c r="P4134" s="13"/>
    </row>
    <row r="4135" spans="16:16">
      <c r="P4135" s="13"/>
    </row>
    <row r="4136" spans="16:16">
      <c r="P4136" s="13"/>
    </row>
    <row r="4137" spans="16:16">
      <c r="P4137" s="13"/>
    </row>
    <row r="4138" spans="16:16">
      <c r="P4138" s="13"/>
    </row>
    <row r="4139" spans="16:16">
      <c r="P4139" s="13"/>
    </row>
    <row r="4140" spans="16:16">
      <c r="P4140" s="13"/>
    </row>
    <row r="4141" spans="16:16">
      <c r="P4141" s="13"/>
    </row>
    <row r="4142" spans="16:16">
      <c r="P4142" s="13"/>
    </row>
    <row r="4143" spans="16:16">
      <c r="P4143" s="13"/>
    </row>
    <row r="4144" spans="16:16">
      <c r="P4144" s="13"/>
    </row>
    <row r="4145" spans="16:16">
      <c r="P4145" s="13"/>
    </row>
    <row r="4146" spans="16:16">
      <c r="P4146" s="13"/>
    </row>
    <row r="4147" spans="16:16">
      <c r="P4147" s="13"/>
    </row>
    <row r="4148" spans="16:16">
      <c r="P4148" s="13"/>
    </row>
    <row r="4149" spans="16:16">
      <c r="P4149" s="13"/>
    </row>
    <row r="4150" spans="16:16">
      <c r="P4150" s="13"/>
    </row>
    <row r="4151" spans="16:16">
      <c r="P4151" s="13"/>
    </row>
    <row r="4152" spans="16:16">
      <c r="P4152" s="13"/>
    </row>
    <row r="4153" spans="16:16">
      <c r="P4153" s="13"/>
    </row>
    <row r="4154" spans="16:16">
      <c r="P4154" s="13"/>
    </row>
    <row r="4155" spans="16:16">
      <c r="P4155" s="13"/>
    </row>
    <row r="4156" spans="16:16">
      <c r="P4156" s="13"/>
    </row>
    <row r="4157" spans="16:16">
      <c r="P4157" s="13"/>
    </row>
    <row r="4158" spans="16:16">
      <c r="P4158" s="13"/>
    </row>
    <row r="4159" spans="16:16">
      <c r="P4159" s="13"/>
    </row>
    <row r="4160" spans="16:16">
      <c r="P4160" s="13"/>
    </row>
    <row r="4161" spans="16:16">
      <c r="P4161" s="13"/>
    </row>
    <row r="4162" spans="16:16">
      <c r="P4162" s="13"/>
    </row>
    <row r="4163" spans="16:16">
      <c r="P4163" s="13"/>
    </row>
    <row r="4164" spans="16:16">
      <c r="P4164" s="13"/>
    </row>
    <row r="4165" spans="16:16">
      <c r="P4165" s="13"/>
    </row>
    <row r="4166" spans="16:16">
      <c r="P4166" s="13"/>
    </row>
    <row r="4167" spans="16:16">
      <c r="P4167" s="13"/>
    </row>
    <row r="4168" spans="16:16">
      <c r="P4168" s="13"/>
    </row>
    <row r="4169" spans="16:16">
      <c r="P4169" s="13"/>
    </row>
    <row r="4170" spans="16:16">
      <c r="P4170" s="13"/>
    </row>
    <row r="4171" spans="16:16">
      <c r="P4171" s="13"/>
    </row>
    <row r="4172" spans="16:16">
      <c r="P4172" s="13"/>
    </row>
    <row r="4173" spans="16:16">
      <c r="P4173" s="13"/>
    </row>
    <row r="4174" spans="16:16">
      <c r="P4174" s="13"/>
    </row>
    <row r="4175" spans="16:16">
      <c r="P4175" s="13"/>
    </row>
    <row r="4176" spans="16:16">
      <c r="P4176" s="13"/>
    </row>
    <row r="4177" spans="16:16">
      <c r="P4177" s="13"/>
    </row>
    <row r="4178" spans="16:16">
      <c r="P4178" s="13"/>
    </row>
    <row r="4179" spans="16:16">
      <c r="P4179" s="13"/>
    </row>
    <row r="4180" spans="16:16">
      <c r="P4180" s="13"/>
    </row>
    <row r="4181" spans="16:16">
      <c r="P4181" s="13"/>
    </row>
    <row r="4182" spans="16:16">
      <c r="P4182" s="13"/>
    </row>
    <row r="4183" spans="16:16">
      <c r="P4183" s="13"/>
    </row>
    <row r="4184" spans="16:16">
      <c r="P4184" s="13"/>
    </row>
    <row r="4185" spans="16:16">
      <c r="P4185" s="13"/>
    </row>
    <row r="4186" spans="16:16">
      <c r="P4186" s="13"/>
    </row>
    <row r="4187" spans="16:16">
      <c r="P4187" s="13"/>
    </row>
    <row r="4188" spans="16:16">
      <c r="P4188" s="13"/>
    </row>
    <row r="4189" spans="16:16">
      <c r="P4189" s="13"/>
    </row>
    <row r="4190" spans="16:16">
      <c r="P4190" s="13"/>
    </row>
    <row r="4191" spans="16:16">
      <c r="P4191" s="13"/>
    </row>
    <row r="4192" spans="16:16">
      <c r="P4192" s="13"/>
    </row>
    <row r="4193" spans="16:16">
      <c r="P4193" s="13"/>
    </row>
    <row r="4194" spans="16:16">
      <c r="P4194" s="13"/>
    </row>
    <row r="4195" spans="16:16">
      <c r="P4195" s="13"/>
    </row>
    <row r="4196" spans="16:16">
      <c r="P4196" s="13"/>
    </row>
    <row r="4197" spans="16:16">
      <c r="P4197" s="13"/>
    </row>
    <row r="4198" spans="16:16">
      <c r="P4198" s="13"/>
    </row>
    <row r="4199" spans="16:16">
      <c r="P4199" s="13"/>
    </row>
    <row r="4200" spans="16:16">
      <c r="P4200" s="13"/>
    </row>
    <row r="4201" spans="16:16">
      <c r="P4201" s="13"/>
    </row>
    <row r="4202" spans="16:16">
      <c r="P4202" s="13"/>
    </row>
    <row r="4203" spans="16:16">
      <c r="P4203" s="13"/>
    </row>
    <row r="4204" spans="16:16">
      <c r="P4204" s="13"/>
    </row>
    <row r="4205" spans="16:16">
      <c r="P4205" s="13"/>
    </row>
    <row r="4206" spans="16:16">
      <c r="P4206" s="13"/>
    </row>
    <row r="4207" spans="16:16">
      <c r="P4207" s="13"/>
    </row>
    <row r="4208" spans="16:16">
      <c r="P4208" s="13"/>
    </row>
    <row r="4209" spans="16:16">
      <c r="P4209" s="13"/>
    </row>
    <row r="4210" spans="16:16">
      <c r="P4210" s="13"/>
    </row>
    <row r="4211" spans="16:16">
      <c r="P4211" s="13"/>
    </row>
    <row r="4212" spans="16:16">
      <c r="P4212" s="13"/>
    </row>
    <row r="4213" spans="16:16">
      <c r="P4213" s="13"/>
    </row>
    <row r="4214" spans="16:16">
      <c r="P4214" s="13"/>
    </row>
    <row r="4215" spans="16:16">
      <c r="P4215" s="13"/>
    </row>
    <row r="4216" spans="16:16">
      <c r="P4216" s="13"/>
    </row>
    <row r="4217" spans="16:16">
      <c r="P4217" s="13"/>
    </row>
    <row r="4218" spans="16:16">
      <c r="P4218" s="13"/>
    </row>
    <row r="4219" spans="16:16">
      <c r="P4219" s="13"/>
    </row>
    <row r="4220" spans="16:16">
      <c r="P4220" s="13"/>
    </row>
    <row r="4221" spans="16:16">
      <c r="P4221" s="13"/>
    </row>
    <row r="4222" spans="16:16">
      <c r="P4222" s="13"/>
    </row>
    <row r="4223" spans="16:16">
      <c r="P4223" s="13"/>
    </row>
    <row r="4224" spans="16:16">
      <c r="P4224" s="13"/>
    </row>
    <row r="4225" spans="16:16">
      <c r="P4225" s="13"/>
    </row>
    <row r="4226" spans="16:16">
      <c r="P4226" s="13"/>
    </row>
    <row r="4227" spans="16:16">
      <c r="P4227" s="13"/>
    </row>
    <row r="4228" spans="16:16">
      <c r="P4228" s="13"/>
    </row>
    <row r="4229" spans="16:16">
      <c r="P4229" s="13"/>
    </row>
    <row r="4230" spans="16:16">
      <c r="P4230" s="13"/>
    </row>
    <row r="4231" spans="16:16">
      <c r="P4231" s="13"/>
    </row>
    <row r="4232" spans="16:16">
      <c r="P4232" s="13"/>
    </row>
    <row r="4233" spans="16:16">
      <c r="P4233" s="13"/>
    </row>
    <row r="4234" spans="16:16">
      <c r="P4234" s="13"/>
    </row>
    <row r="4235" spans="16:16">
      <c r="P4235" s="13"/>
    </row>
    <row r="4236" spans="16:16">
      <c r="P4236" s="13"/>
    </row>
    <row r="4237" spans="16:16">
      <c r="P4237" s="13"/>
    </row>
    <row r="4238" spans="16:16">
      <c r="P4238" s="13"/>
    </row>
    <row r="4239" spans="16:16">
      <c r="P4239" s="13"/>
    </row>
    <row r="4240" spans="16:16">
      <c r="P4240" s="13"/>
    </row>
    <row r="4241" spans="16:16">
      <c r="P4241" s="13"/>
    </row>
    <row r="4242" spans="16:16">
      <c r="P4242" s="13"/>
    </row>
    <row r="4243" spans="16:16">
      <c r="P4243" s="13"/>
    </row>
    <row r="4244" spans="16:16">
      <c r="P4244" s="13"/>
    </row>
    <row r="4245" spans="16:16">
      <c r="P4245" s="13"/>
    </row>
    <row r="4246" spans="16:16">
      <c r="P4246" s="13"/>
    </row>
    <row r="4247" spans="16:16">
      <c r="P4247" s="13"/>
    </row>
    <row r="4248" spans="16:16">
      <c r="P4248" s="13"/>
    </row>
    <row r="4249" spans="16:16">
      <c r="P4249" s="13"/>
    </row>
    <row r="4250" spans="16:16">
      <c r="P4250" s="13"/>
    </row>
    <row r="4251" spans="16:16">
      <c r="P4251" s="13"/>
    </row>
    <row r="4252" spans="16:16">
      <c r="P4252" s="13"/>
    </row>
    <row r="4253" spans="16:16">
      <c r="P4253" s="13"/>
    </row>
    <row r="4254" spans="16:16">
      <c r="P4254" s="13"/>
    </row>
    <row r="4255" spans="16:16">
      <c r="P4255" s="13"/>
    </row>
    <row r="4256" spans="16:16">
      <c r="P4256" s="13"/>
    </row>
    <row r="4257" spans="16:16">
      <c r="P4257" s="13"/>
    </row>
    <row r="4258" spans="16:16">
      <c r="P4258" s="13"/>
    </row>
    <row r="4259" spans="16:16">
      <c r="P4259" s="13"/>
    </row>
    <row r="4260" spans="16:16">
      <c r="P4260" s="13"/>
    </row>
    <row r="4261" spans="16:16">
      <c r="P4261" s="13"/>
    </row>
    <row r="4262" spans="16:16">
      <c r="P4262" s="13"/>
    </row>
    <row r="4263" spans="16:16">
      <c r="P4263" s="13"/>
    </row>
    <row r="4264" spans="16:16">
      <c r="P4264" s="13"/>
    </row>
    <row r="4265" spans="16:16">
      <c r="P4265" s="13"/>
    </row>
    <row r="4266" spans="16:16">
      <c r="P4266" s="13"/>
    </row>
    <row r="4267" spans="16:16">
      <c r="P4267" s="13"/>
    </row>
    <row r="4268" spans="16:16">
      <c r="P4268" s="13"/>
    </row>
    <row r="4269" spans="16:16">
      <c r="P4269" s="13"/>
    </row>
    <row r="4270" spans="16:16">
      <c r="P4270" s="13"/>
    </row>
    <row r="4271" spans="16:16">
      <c r="P4271" s="13"/>
    </row>
  </sheetData>
  <mergeCells count="128">
    <mergeCell ref="B2:N2"/>
    <mergeCell ref="B3:N3"/>
    <mergeCell ref="B5:N5"/>
    <mergeCell ref="B6:N6"/>
    <mergeCell ref="B4:N4"/>
    <mergeCell ref="F20:H20"/>
    <mergeCell ref="F24:H24"/>
    <mergeCell ref="D10:E10"/>
    <mergeCell ref="B7:N7"/>
    <mergeCell ref="N16:N17"/>
    <mergeCell ref="F22:H22"/>
    <mergeCell ref="E16:E17"/>
    <mergeCell ref="D16:D17"/>
    <mergeCell ref="J9:L9"/>
    <mergeCell ref="B8:L8"/>
    <mergeCell ref="M8:N8"/>
    <mergeCell ref="F21:H21"/>
    <mergeCell ref="N34:N35"/>
    <mergeCell ref="D49:E49"/>
    <mergeCell ref="E34:E35"/>
    <mergeCell ref="F34:H35"/>
    <mergeCell ref="D12:F12"/>
    <mergeCell ref="D11:F11"/>
    <mergeCell ref="F16:H17"/>
    <mergeCell ref="F23:H23"/>
    <mergeCell ref="I47:J47"/>
    <mergeCell ref="L47:M47"/>
    <mergeCell ref="L26:M26"/>
    <mergeCell ref="I26:J26"/>
    <mergeCell ref="F39:H39"/>
    <mergeCell ref="F44:H44"/>
    <mergeCell ref="I34:J34"/>
    <mergeCell ref="K34:K35"/>
    <mergeCell ref="D33:J33"/>
    <mergeCell ref="F45:H45"/>
    <mergeCell ref="L34:M34"/>
    <mergeCell ref="F40:H40"/>
    <mergeCell ref="F41:H41"/>
    <mergeCell ref="F43:H43"/>
    <mergeCell ref="F42:H42"/>
    <mergeCell ref="D50:F50"/>
    <mergeCell ref="D51:F51"/>
    <mergeCell ref="D55:K55"/>
    <mergeCell ref="D15:L15"/>
    <mergeCell ref="D28:E28"/>
    <mergeCell ref="D29:F29"/>
    <mergeCell ref="D30:F30"/>
    <mergeCell ref="L16:M16"/>
    <mergeCell ref="D34:D35"/>
    <mergeCell ref="F38:H38"/>
    <mergeCell ref="K16:K17"/>
    <mergeCell ref="I16:J16"/>
    <mergeCell ref="I70:J70"/>
    <mergeCell ref="L70:M70"/>
    <mergeCell ref="D72:E72"/>
    <mergeCell ref="D73:F73"/>
    <mergeCell ref="D74:F74"/>
    <mergeCell ref="D77:M77"/>
    <mergeCell ref="L56:M56"/>
    <mergeCell ref="N56:N57"/>
    <mergeCell ref="F60:H60"/>
    <mergeCell ref="F66:H66"/>
    <mergeCell ref="F67:H67"/>
    <mergeCell ref="F68:H68"/>
    <mergeCell ref="D56:D57"/>
    <mergeCell ref="E56:E57"/>
    <mergeCell ref="F56:H57"/>
    <mergeCell ref="I56:J56"/>
    <mergeCell ref="K56:K57"/>
    <mergeCell ref="F61:H61"/>
    <mergeCell ref="F62:H62"/>
    <mergeCell ref="F63:H63"/>
    <mergeCell ref="F64:H64"/>
    <mergeCell ref="F65:H65"/>
    <mergeCell ref="N78:N79"/>
    <mergeCell ref="F82:H82"/>
    <mergeCell ref="F83:H83"/>
    <mergeCell ref="F86:H86"/>
    <mergeCell ref="F87:H87"/>
    <mergeCell ref="I89:J89"/>
    <mergeCell ref="L89:M89"/>
    <mergeCell ref="D78:D79"/>
    <mergeCell ref="E78:E79"/>
    <mergeCell ref="F78:H79"/>
    <mergeCell ref="I78:J78"/>
    <mergeCell ref="K78:K79"/>
    <mergeCell ref="L78:M78"/>
    <mergeCell ref="F84:H84"/>
    <mergeCell ref="F85:H85"/>
    <mergeCell ref="D91:E91"/>
    <mergeCell ref="D92:F92"/>
    <mergeCell ref="D93:F93"/>
    <mergeCell ref="D97:D98"/>
    <mergeCell ref="E97:E98"/>
    <mergeCell ref="F97:H98"/>
    <mergeCell ref="D96:L96"/>
    <mergeCell ref="K97:K98"/>
    <mergeCell ref="L97:M97"/>
    <mergeCell ref="I109:J109"/>
    <mergeCell ref="L109:M109"/>
    <mergeCell ref="D111:E111"/>
    <mergeCell ref="D112:F112"/>
    <mergeCell ref="D113:F113"/>
    <mergeCell ref="D116:N116"/>
    <mergeCell ref="N97:N98"/>
    <mergeCell ref="F101:H101"/>
    <mergeCell ref="F105:H105"/>
    <mergeCell ref="F106:H106"/>
    <mergeCell ref="I97:J97"/>
    <mergeCell ref="F107:H107"/>
    <mergeCell ref="F102:H102"/>
    <mergeCell ref="F103:H103"/>
    <mergeCell ref="F104:H104"/>
    <mergeCell ref="N117:N118"/>
    <mergeCell ref="F121:H121"/>
    <mergeCell ref="F122:H122"/>
    <mergeCell ref="F125:H125"/>
    <mergeCell ref="F126:H126"/>
    <mergeCell ref="I128:J128"/>
    <mergeCell ref="L128:M128"/>
    <mergeCell ref="D117:D118"/>
    <mergeCell ref="E117:E118"/>
    <mergeCell ref="F117:H118"/>
    <mergeCell ref="I117:J117"/>
    <mergeCell ref="K117:K118"/>
    <mergeCell ref="L117:M117"/>
    <mergeCell ref="F123:H123"/>
    <mergeCell ref="F124:H124"/>
  </mergeCells>
  <phoneticPr fontId="0" type="noConversion"/>
  <printOptions horizontalCentered="1"/>
  <pageMargins left="0.98425196850393704" right="0.78740157480314965" top="1.1811023622047245" bottom="1.1811023622047245" header="0.31496062992125984" footer="0.31496062992125984"/>
  <pageSetup paperSize="5" scale="60" orientation="landscape" blackAndWhite="1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106"/>
  <sheetViews>
    <sheetView zoomScaleSheetLayoutView="100" workbookViewId="0">
      <selection activeCell="B1" sqref="B1:G26"/>
    </sheetView>
  </sheetViews>
  <sheetFormatPr baseColWidth="10" defaultRowHeight="12.75"/>
  <cols>
    <col min="1" max="1" width="2.28515625" customWidth="1"/>
    <col min="2" max="2" width="10.5703125" style="306" customWidth="1"/>
    <col min="3" max="3" width="15.7109375" style="306" customWidth="1"/>
    <col min="4" max="4" width="18.42578125" style="306" customWidth="1"/>
    <col min="5" max="6" width="22.7109375" customWidth="1"/>
    <col min="7" max="7" width="27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06" t="str">
        <f>'DOCUMENTOS HABILITANTES'!B2</f>
        <v>REPUBLICA DE COLOMBIA</v>
      </c>
      <c r="C2" s="706"/>
      <c r="D2" s="706"/>
      <c r="E2" s="706"/>
      <c r="F2" s="706"/>
      <c r="G2" s="706"/>
    </row>
    <row r="3" spans="2:7" ht="24.95" customHeight="1">
      <c r="B3" s="706" t="str">
        <f>'DOCUMENTOS HABILITANTES'!B3</f>
        <v>INSTITUTO COLOMBIANO PARA LA EVALUACIÓN DE LA EDUCACIÓN - ICFES</v>
      </c>
      <c r="C3" s="706"/>
      <c r="D3" s="706"/>
      <c r="E3" s="706"/>
      <c r="F3" s="706"/>
      <c r="G3" s="706"/>
    </row>
    <row r="4" spans="2:7" ht="24.95" customHeight="1">
      <c r="B4" s="707" t="str">
        <f>'DOCUMENTOS HABILITANTES'!B4</f>
        <v>CONVOCATORIA PUBLICA CP - 003 - 2013</v>
      </c>
      <c r="C4" s="707"/>
      <c r="D4" s="707"/>
      <c r="E4" s="707"/>
      <c r="F4" s="707"/>
      <c r="G4" s="707"/>
    </row>
    <row r="5" spans="2:7" ht="24.95" customHeight="1" thickBot="1">
      <c r="B5" s="666" t="str">
        <f>'DOCUMENTOS HABILITANTES'!B5</f>
        <v>CONTRATAR LA DISTRIBUCIÓN, RECOLECCIÓN, ALMACENAMIENTO Y DESTRUCCIÓN DE MATERIALES PARA PRUEBAS DEL ICFES</v>
      </c>
      <c r="C5" s="666"/>
      <c r="D5" s="666"/>
      <c r="E5" s="666"/>
      <c r="F5" s="666"/>
      <c r="G5" s="666"/>
    </row>
    <row r="6" spans="2:7" ht="15.95" customHeight="1">
      <c r="B6" s="769" t="s">
        <v>171</v>
      </c>
      <c r="C6" s="709"/>
      <c r="D6" s="709"/>
      <c r="E6" s="709"/>
      <c r="F6" s="709"/>
      <c r="G6" s="710"/>
    </row>
    <row r="7" spans="2:7" ht="15.95" customHeight="1" thickBot="1">
      <c r="B7" s="711" t="s">
        <v>170</v>
      </c>
      <c r="C7" s="712"/>
      <c r="D7" s="712"/>
      <c r="E7" s="712"/>
      <c r="F7" s="712"/>
      <c r="G7" s="713"/>
    </row>
    <row r="8" spans="2:7" ht="23.25" customHeight="1" thickBot="1">
      <c r="B8" s="667" t="str">
        <f>'DOCUMENTOS HABILITANTES'!B8</f>
        <v>PROPONENTE: CF LOGISTICA S.A.S.</v>
      </c>
      <c r="C8" s="668"/>
      <c r="D8" s="668"/>
      <c r="E8" s="668"/>
      <c r="F8" s="669"/>
      <c r="G8" s="178" t="str">
        <f>'DOCUMENTOS HABILITANTES'!E8</f>
        <v>PROPUESTA No.1</v>
      </c>
    </row>
    <row r="9" spans="2:7" ht="8.25" customHeight="1" thickBot="1">
      <c r="B9" s="271"/>
      <c r="C9" s="465"/>
      <c r="D9" s="465"/>
      <c r="E9" s="271"/>
      <c r="F9" s="271"/>
      <c r="G9" s="313"/>
    </row>
    <row r="10" spans="2:7" ht="27" customHeight="1" thickBot="1">
      <c r="B10" s="338" t="s">
        <v>175</v>
      </c>
      <c r="C10" s="773" t="s">
        <v>139</v>
      </c>
      <c r="D10" s="774"/>
      <c r="E10" s="774"/>
      <c r="F10" s="774"/>
      <c r="G10" s="775"/>
    </row>
    <row r="11" spans="2:7" ht="27" customHeight="1">
      <c r="B11" s="772" t="s">
        <v>288</v>
      </c>
      <c r="C11" s="772"/>
      <c r="D11" s="772"/>
      <c r="E11" s="772"/>
      <c r="F11" s="772"/>
      <c r="G11" s="772"/>
    </row>
    <row r="12" spans="2:7" ht="27" customHeight="1">
      <c r="B12" s="339" t="s">
        <v>173</v>
      </c>
      <c r="C12" s="779" t="s">
        <v>73</v>
      </c>
      <c r="D12" s="780"/>
      <c r="E12" s="466" t="s">
        <v>520</v>
      </c>
      <c r="F12" s="466" t="s">
        <v>289</v>
      </c>
      <c r="G12" s="339" t="s">
        <v>174</v>
      </c>
    </row>
    <row r="13" spans="2:7" ht="15" customHeight="1">
      <c r="B13" s="414" t="s">
        <v>53</v>
      </c>
      <c r="C13" s="781" t="s">
        <v>269</v>
      </c>
      <c r="D13" s="782"/>
      <c r="E13" s="421">
        <v>0</v>
      </c>
      <c r="F13" s="583">
        <v>0</v>
      </c>
      <c r="G13" s="421"/>
    </row>
    <row r="14" spans="2:7" ht="15" customHeight="1">
      <c r="B14" s="414" t="s">
        <v>54</v>
      </c>
      <c r="C14" s="770" t="s">
        <v>270</v>
      </c>
      <c r="D14" s="771" t="s">
        <v>270</v>
      </c>
      <c r="E14" s="421">
        <v>0</v>
      </c>
      <c r="F14" s="584">
        <v>0</v>
      </c>
      <c r="G14" s="423"/>
    </row>
    <row r="15" spans="2:7" ht="15" customHeight="1">
      <c r="B15" s="414" t="s">
        <v>97</v>
      </c>
      <c r="C15" s="770" t="s">
        <v>271</v>
      </c>
      <c r="D15" s="771" t="s">
        <v>271</v>
      </c>
      <c r="E15" s="421">
        <v>0</v>
      </c>
      <c r="F15" s="585">
        <v>0</v>
      </c>
      <c r="G15" s="423"/>
    </row>
    <row r="16" spans="2:7" ht="15" customHeight="1">
      <c r="B16" s="414" t="s">
        <v>153</v>
      </c>
      <c r="C16" s="770" t="s">
        <v>272</v>
      </c>
      <c r="D16" s="771" t="s">
        <v>272</v>
      </c>
      <c r="E16" s="421">
        <v>0</v>
      </c>
      <c r="F16" s="585">
        <v>0</v>
      </c>
      <c r="G16" s="423"/>
    </row>
    <row r="17" spans="2:7" ht="15" customHeight="1">
      <c r="B17" s="414" t="s">
        <v>154</v>
      </c>
      <c r="C17" s="770" t="s">
        <v>273</v>
      </c>
      <c r="D17" s="771" t="s">
        <v>273</v>
      </c>
      <c r="E17" s="421">
        <v>0</v>
      </c>
      <c r="F17" s="585">
        <v>0</v>
      </c>
      <c r="G17" s="423"/>
    </row>
    <row r="18" spans="2:7" ht="15" customHeight="1">
      <c r="B18" s="414" t="s">
        <v>155</v>
      </c>
      <c r="C18" s="770" t="s">
        <v>274</v>
      </c>
      <c r="D18" s="771" t="s">
        <v>274</v>
      </c>
      <c r="E18" s="421">
        <v>0</v>
      </c>
      <c r="F18" s="585">
        <v>0</v>
      </c>
      <c r="G18" s="423"/>
    </row>
    <row r="19" spans="2:7" ht="15" customHeight="1">
      <c r="B19" s="414" t="s">
        <v>156</v>
      </c>
      <c r="C19" s="770" t="s">
        <v>275</v>
      </c>
      <c r="D19" s="771" t="s">
        <v>275</v>
      </c>
      <c r="E19" s="421">
        <v>0</v>
      </c>
      <c r="F19" s="585">
        <v>0</v>
      </c>
      <c r="G19" s="423"/>
    </row>
    <row r="20" spans="2:7" ht="15" customHeight="1">
      <c r="B20" s="415" t="s">
        <v>268</v>
      </c>
      <c r="C20" s="770" t="s">
        <v>276</v>
      </c>
      <c r="D20" s="771" t="s">
        <v>276</v>
      </c>
      <c r="E20" s="421">
        <v>0</v>
      </c>
      <c r="F20" s="585">
        <v>0</v>
      </c>
      <c r="G20" s="423"/>
    </row>
    <row r="21" spans="2:7" ht="15" customHeight="1" thickBot="1">
      <c r="B21" s="416" t="s">
        <v>172</v>
      </c>
      <c r="C21" s="770" t="s">
        <v>277</v>
      </c>
      <c r="D21" s="771" t="s">
        <v>277</v>
      </c>
      <c r="E21" s="421">
        <v>0</v>
      </c>
      <c r="F21" s="585">
        <v>0</v>
      </c>
      <c r="G21" s="422"/>
    </row>
    <row r="22" spans="2:7" ht="30.75" customHeight="1" thickBot="1">
      <c r="B22" s="776" t="s">
        <v>290</v>
      </c>
      <c r="C22" s="777"/>
      <c r="D22" s="777"/>
      <c r="E22" s="777"/>
      <c r="F22" s="778"/>
      <c r="G22" s="586">
        <f>SUM(F13:F21)</f>
        <v>0</v>
      </c>
    </row>
    <row r="23" spans="2:7" s="1" customFormat="1">
      <c r="B23" s="129"/>
      <c r="C23" s="129"/>
      <c r="D23" s="129"/>
    </row>
    <row r="24" spans="2:7" s="1" customFormat="1">
      <c r="B24" s="129"/>
      <c r="C24" s="129"/>
      <c r="D24" s="129"/>
    </row>
    <row r="25" spans="2:7" s="1" customFormat="1">
      <c r="B25" s="129"/>
      <c r="C25" s="129"/>
      <c r="D25" s="129"/>
    </row>
    <row r="26" spans="2:7" s="1" customFormat="1">
      <c r="B26" s="129"/>
      <c r="C26" s="129"/>
      <c r="D26" s="129"/>
    </row>
    <row r="27" spans="2:7" s="1" customFormat="1">
      <c r="B27" s="129"/>
      <c r="C27" s="129"/>
      <c r="D27" s="129"/>
    </row>
    <row r="28" spans="2:7" s="1" customFormat="1">
      <c r="B28" s="129"/>
      <c r="C28" s="129"/>
      <c r="D28" s="129"/>
    </row>
    <row r="29" spans="2:7" s="1" customFormat="1">
      <c r="B29" s="129"/>
      <c r="C29" s="129"/>
      <c r="D29" s="129"/>
    </row>
    <row r="30" spans="2:7" s="1" customFormat="1">
      <c r="B30" s="129"/>
      <c r="C30" s="129"/>
      <c r="D30" s="129"/>
    </row>
    <row r="31" spans="2:7" s="1" customFormat="1">
      <c r="B31" s="129"/>
      <c r="C31" s="129"/>
      <c r="D31" s="129"/>
    </row>
    <row r="32" spans="2:7" s="1" customFormat="1">
      <c r="B32" s="129"/>
      <c r="C32" s="129"/>
      <c r="D32" s="129"/>
    </row>
    <row r="33" spans="2:4" s="1" customFormat="1">
      <c r="B33" s="129"/>
      <c r="C33" s="129"/>
      <c r="D33" s="129"/>
    </row>
    <row r="34" spans="2:4" s="1" customFormat="1">
      <c r="B34" s="129"/>
      <c r="C34" s="129"/>
      <c r="D34" s="129"/>
    </row>
    <row r="35" spans="2:4" s="1" customFormat="1">
      <c r="B35" s="129"/>
      <c r="C35" s="129"/>
      <c r="D35" s="129"/>
    </row>
    <row r="36" spans="2:4" s="1" customFormat="1">
      <c r="B36" s="129"/>
      <c r="C36" s="129"/>
      <c r="D36" s="129"/>
    </row>
    <row r="37" spans="2:4" s="1" customFormat="1">
      <c r="B37" s="129"/>
      <c r="C37" s="129"/>
      <c r="D37" s="129"/>
    </row>
    <row r="38" spans="2:4" s="1" customFormat="1">
      <c r="B38" s="129"/>
      <c r="C38" s="129"/>
      <c r="D38" s="129"/>
    </row>
    <row r="39" spans="2:4" s="1" customFormat="1">
      <c r="B39" s="129"/>
      <c r="C39" s="129"/>
      <c r="D39" s="129"/>
    </row>
    <row r="40" spans="2:4" s="1" customFormat="1">
      <c r="B40" s="129"/>
      <c r="C40" s="129"/>
      <c r="D40" s="129"/>
    </row>
    <row r="41" spans="2:4" s="1" customFormat="1">
      <c r="B41" s="129"/>
      <c r="C41" s="129"/>
      <c r="D41" s="129"/>
    </row>
    <row r="42" spans="2:4" s="1" customFormat="1">
      <c r="B42" s="129"/>
      <c r="C42" s="129"/>
      <c r="D42" s="129"/>
    </row>
    <row r="43" spans="2:4" s="1" customFormat="1">
      <c r="B43" s="129"/>
      <c r="C43" s="129"/>
      <c r="D43" s="129"/>
    </row>
    <row r="44" spans="2:4" s="1" customFormat="1">
      <c r="B44" s="129"/>
      <c r="C44" s="129"/>
      <c r="D44" s="129"/>
    </row>
    <row r="45" spans="2:4" s="1" customFormat="1">
      <c r="B45" s="129"/>
      <c r="C45" s="129"/>
      <c r="D45" s="129"/>
    </row>
    <row r="46" spans="2:4" s="1" customFormat="1">
      <c r="B46" s="129"/>
      <c r="C46" s="129"/>
      <c r="D46" s="129"/>
    </row>
    <row r="47" spans="2:4" s="1" customFormat="1">
      <c r="B47" s="129"/>
      <c r="C47" s="129"/>
      <c r="D47" s="129"/>
    </row>
    <row r="48" spans="2:4" s="1" customFormat="1">
      <c r="B48" s="129"/>
      <c r="C48" s="129"/>
      <c r="D48" s="129"/>
    </row>
    <row r="49" spans="2:4" s="1" customFormat="1">
      <c r="B49" s="129"/>
      <c r="C49" s="129"/>
      <c r="D49" s="129"/>
    </row>
    <row r="50" spans="2:4" s="1" customFormat="1">
      <c r="B50" s="129"/>
      <c r="C50" s="129"/>
      <c r="D50" s="129"/>
    </row>
    <row r="51" spans="2:4" s="1" customFormat="1">
      <c r="B51" s="129"/>
      <c r="C51" s="129"/>
      <c r="D51" s="129"/>
    </row>
    <row r="52" spans="2:4" s="1" customFormat="1">
      <c r="B52" s="129"/>
      <c r="C52" s="129"/>
      <c r="D52" s="129"/>
    </row>
    <row r="53" spans="2:4" s="1" customFormat="1">
      <c r="B53" s="129"/>
      <c r="C53" s="129"/>
      <c r="D53" s="129"/>
    </row>
    <row r="54" spans="2:4" s="1" customFormat="1">
      <c r="B54" s="129"/>
      <c r="C54" s="129"/>
      <c r="D54" s="129"/>
    </row>
    <row r="55" spans="2:4" s="1" customFormat="1">
      <c r="B55" s="129"/>
      <c r="C55" s="129"/>
      <c r="D55" s="129"/>
    </row>
    <row r="56" spans="2:4" s="1" customFormat="1">
      <c r="B56" s="129"/>
      <c r="C56" s="129"/>
      <c r="D56" s="129"/>
    </row>
    <row r="57" spans="2:4" s="1" customFormat="1">
      <c r="B57" s="129"/>
      <c r="C57" s="129"/>
      <c r="D57" s="129"/>
    </row>
    <row r="58" spans="2:4" s="1" customFormat="1">
      <c r="B58" s="129"/>
      <c r="C58" s="129"/>
      <c r="D58" s="129"/>
    </row>
    <row r="59" spans="2:4" s="1" customFormat="1">
      <c r="B59" s="129"/>
      <c r="C59" s="129"/>
      <c r="D59" s="129"/>
    </row>
    <row r="60" spans="2:4" s="1" customFormat="1">
      <c r="B60" s="129"/>
      <c r="C60" s="129"/>
      <c r="D60" s="129"/>
    </row>
    <row r="61" spans="2:4" s="1" customFormat="1">
      <c r="B61" s="129"/>
      <c r="C61" s="129"/>
      <c r="D61" s="129"/>
    </row>
    <row r="62" spans="2:4" s="1" customFormat="1">
      <c r="B62" s="129"/>
      <c r="C62" s="129"/>
      <c r="D62" s="129"/>
    </row>
    <row r="63" spans="2:4" s="1" customFormat="1">
      <c r="B63" s="129"/>
      <c r="C63" s="129"/>
      <c r="D63" s="129"/>
    </row>
    <row r="64" spans="2:4" s="1" customFormat="1">
      <c r="B64" s="129"/>
      <c r="C64" s="129"/>
      <c r="D64" s="129"/>
    </row>
    <row r="65" spans="2:4" s="1" customFormat="1">
      <c r="B65" s="129"/>
      <c r="C65" s="129"/>
      <c r="D65" s="129"/>
    </row>
    <row r="66" spans="2:4" s="1" customFormat="1">
      <c r="B66" s="129"/>
      <c r="C66" s="129"/>
      <c r="D66" s="129"/>
    </row>
    <row r="67" spans="2:4" s="1" customFormat="1">
      <c r="B67" s="129"/>
      <c r="C67" s="129"/>
      <c r="D67" s="129"/>
    </row>
    <row r="68" spans="2:4" s="1" customFormat="1">
      <c r="B68" s="129"/>
      <c r="C68" s="129"/>
      <c r="D68" s="129"/>
    </row>
    <row r="69" spans="2:4" s="1" customFormat="1">
      <c r="B69" s="129"/>
      <c r="C69" s="129"/>
      <c r="D69" s="129"/>
    </row>
    <row r="70" spans="2:4" s="1" customFormat="1">
      <c r="B70" s="129"/>
      <c r="C70" s="129"/>
      <c r="D70" s="129"/>
    </row>
    <row r="71" spans="2:4" s="1" customFormat="1">
      <c r="B71" s="129"/>
      <c r="C71" s="129"/>
      <c r="D71" s="129"/>
    </row>
    <row r="72" spans="2:4" s="1" customFormat="1">
      <c r="B72" s="129"/>
      <c r="C72" s="129"/>
      <c r="D72" s="129"/>
    </row>
    <row r="73" spans="2:4" s="1" customFormat="1">
      <c r="B73" s="129"/>
      <c r="C73" s="129"/>
      <c r="D73" s="129"/>
    </row>
    <row r="74" spans="2:4" s="1" customFormat="1">
      <c r="B74" s="129"/>
      <c r="C74" s="129"/>
      <c r="D74" s="129"/>
    </row>
    <row r="75" spans="2:4" s="1" customFormat="1">
      <c r="B75" s="129"/>
      <c r="C75" s="129"/>
      <c r="D75" s="129"/>
    </row>
    <row r="76" spans="2:4" s="1" customFormat="1">
      <c r="B76" s="129"/>
      <c r="C76" s="129"/>
      <c r="D76" s="129"/>
    </row>
    <row r="77" spans="2:4" s="1" customFormat="1">
      <c r="B77" s="129"/>
      <c r="C77" s="129"/>
      <c r="D77" s="129"/>
    </row>
    <row r="78" spans="2:4" s="1" customFormat="1">
      <c r="B78" s="129"/>
      <c r="C78" s="129"/>
      <c r="D78" s="129"/>
    </row>
    <row r="79" spans="2:4" s="1" customFormat="1">
      <c r="B79" s="129"/>
      <c r="C79" s="129"/>
      <c r="D79" s="129"/>
    </row>
    <row r="80" spans="2:4" s="1" customFormat="1">
      <c r="B80" s="129"/>
      <c r="C80" s="129"/>
      <c r="D80" s="129"/>
    </row>
    <row r="81" spans="2:4" s="1" customFormat="1">
      <c r="B81" s="129"/>
      <c r="C81" s="129"/>
      <c r="D81" s="129"/>
    </row>
    <row r="82" spans="2:4" s="1" customFormat="1">
      <c r="B82" s="129"/>
      <c r="C82" s="129"/>
      <c r="D82" s="129"/>
    </row>
    <row r="83" spans="2:4" s="1" customFormat="1">
      <c r="B83" s="129"/>
      <c r="C83" s="129"/>
      <c r="D83" s="129"/>
    </row>
    <row r="84" spans="2:4" s="1" customFormat="1">
      <c r="B84" s="129"/>
      <c r="C84" s="129"/>
      <c r="D84" s="129"/>
    </row>
    <row r="85" spans="2:4" s="1" customFormat="1">
      <c r="B85" s="129"/>
      <c r="C85" s="129"/>
      <c r="D85" s="129"/>
    </row>
    <row r="86" spans="2:4" s="1" customFormat="1">
      <c r="B86" s="129"/>
      <c r="C86" s="129"/>
      <c r="D86" s="129"/>
    </row>
    <row r="87" spans="2:4" s="1" customFormat="1">
      <c r="B87" s="129"/>
      <c r="C87" s="129"/>
      <c r="D87" s="129"/>
    </row>
    <row r="88" spans="2:4" s="1" customFormat="1">
      <c r="B88" s="129"/>
      <c r="C88" s="129"/>
      <c r="D88" s="129"/>
    </row>
    <row r="89" spans="2:4" s="1" customFormat="1">
      <c r="B89" s="129"/>
      <c r="C89" s="129"/>
      <c r="D89" s="129"/>
    </row>
    <row r="90" spans="2:4" s="1" customFormat="1">
      <c r="B90" s="129"/>
      <c r="C90" s="129"/>
      <c r="D90" s="129"/>
    </row>
    <row r="91" spans="2:4" s="1" customFormat="1">
      <c r="B91" s="129"/>
      <c r="C91" s="129"/>
      <c r="D91" s="129"/>
    </row>
    <row r="92" spans="2:4" s="1" customFormat="1">
      <c r="B92" s="129"/>
      <c r="C92" s="129"/>
      <c r="D92" s="129"/>
    </row>
    <row r="93" spans="2:4" s="1" customFormat="1">
      <c r="B93" s="129"/>
      <c r="C93" s="129"/>
      <c r="D93" s="129"/>
    </row>
    <row r="94" spans="2:4" s="1" customFormat="1">
      <c r="B94" s="129"/>
      <c r="C94" s="129"/>
      <c r="D94" s="129"/>
    </row>
    <row r="95" spans="2:4" s="1" customFormat="1">
      <c r="B95" s="129"/>
      <c r="C95" s="129"/>
      <c r="D95" s="129"/>
    </row>
    <row r="96" spans="2:4" s="1" customFormat="1">
      <c r="B96" s="129"/>
      <c r="C96" s="129"/>
      <c r="D96" s="129"/>
    </row>
    <row r="97" spans="2:4" s="1" customFormat="1">
      <c r="B97" s="129"/>
      <c r="C97" s="129"/>
      <c r="D97" s="129"/>
    </row>
    <row r="98" spans="2:4" s="1" customFormat="1">
      <c r="B98" s="129"/>
      <c r="C98" s="129"/>
      <c r="D98" s="129"/>
    </row>
    <row r="99" spans="2:4" s="1" customFormat="1">
      <c r="B99" s="129"/>
      <c r="C99" s="129"/>
      <c r="D99" s="129"/>
    </row>
    <row r="100" spans="2:4" s="1" customFormat="1">
      <c r="B100" s="129"/>
      <c r="C100" s="129"/>
      <c r="D100" s="129"/>
    </row>
    <row r="101" spans="2:4" s="1" customFormat="1">
      <c r="B101" s="129"/>
      <c r="C101" s="129"/>
      <c r="D101" s="129"/>
    </row>
    <row r="102" spans="2:4" s="1" customFormat="1">
      <c r="B102" s="129"/>
      <c r="C102" s="129"/>
      <c r="D102" s="129"/>
    </row>
    <row r="103" spans="2:4" s="1" customFormat="1">
      <c r="B103" s="129"/>
      <c r="C103" s="129"/>
      <c r="D103" s="129"/>
    </row>
    <row r="104" spans="2:4" s="1" customFormat="1">
      <c r="B104" s="129"/>
      <c r="C104" s="129"/>
      <c r="D104" s="129"/>
    </row>
    <row r="105" spans="2:4" s="1" customFormat="1">
      <c r="B105" s="129"/>
      <c r="C105" s="129"/>
      <c r="D105" s="129"/>
    </row>
    <row r="106" spans="2:4" s="1" customFormat="1">
      <c r="B106" s="129"/>
      <c r="C106" s="129"/>
      <c r="D106" s="129"/>
    </row>
  </sheetData>
  <mergeCells count="20">
    <mergeCell ref="C20:D20"/>
    <mergeCell ref="C21:D21"/>
    <mergeCell ref="B11:G11"/>
    <mergeCell ref="C10:G10"/>
    <mergeCell ref="B22:F22"/>
    <mergeCell ref="C12:D12"/>
    <mergeCell ref="C13:D13"/>
    <mergeCell ref="C14:D14"/>
    <mergeCell ref="C15:D15"/>
    <mergeCell ref="C16:D16"/>
    <mergeCell ref="C17:D17"/>
    <mergeCell ref="C18:D18"/>
    <mergeCell ref="C19:D19"/>
    <mergeCell ref="B8:F8"/>
    <mergeCell ref="B2:G2"/>
    <mergeCell ref="B3:G3"/>
    <mergeCell ref="B4:G4"/>
    <mergeCell ref="B5:G5"/>
    <mergeCell ref="B6:G6"/>
    <mergeCell ref="B7:G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E22"/>
  <sheetViews>
    <sheetView zoomScaleSheetLayoutView="100" workbookViewId="0">
      <selection activeCell="B1" sqref="B1:E23"/>
    </sheetView>
  </sheetViews>
  <sheetFormatPr baseColWidth="10" defaultRowHeight="12.75"/>
  <cols>
    <col min="1" max="1" width="2.28515625" customWidth="1"/>
    <col min="2" max="2" width="12" style="306" customWidth="1"/>
    <col min="3" max="3" width="30.85546875" customWidth="1"/>
    <col min="4" max="4" width="36.42578125" customWidth="1"/>
    <col min="5" max="5" width="32.7109375" customWidth="1"/>
    <col min="6" max="6" width="25.5703125" customWidth="1"/>
    <col min="7" max="7" width="17.85546875" bestFit="1" customWidth="1"/>
  </cols>
  <sheetData>
    <row r="1" spans="2:5" ht="12" customHeight="1"/>
    <row r="2" spans="2:5" ht="24.95" customHeight="1">
      <c r="B2" s="706" t="str">
        <f>'DOCUMENTOS HABILITANTES'!B2</f>
        <v>REPUBLICA DE COLOMBIA</v>
      </c>
      <c r="C2" s="706"/>
      <c r="D2" s="706"/>
      <c r="E2" s="706"/>
    </row>
    <row r="3" spans="2:5" ht="24.95" customHeight="1">
      <c r="B3" s="706" t="str">
        <f>'DOCUMENTOS HABILITANTES'!B3</f>
        <v>INSTITUTO COLOMBIANO PARA LA EVALUACIÓN DE LA EDUCACIÓN - ICFES</v>
      </c>
      <c r="C3" s="706"/>
      <c r="D3" s="706"/>
      <c r="E3" s="706"/>
    </row>
    <row r="4" spans="2:5" ht="24.95" customHeight="1">
      <c r="B4" s="707" t="str">
        <f>'DOCUMENTOS HABILITANTES'!B4</f>
        <v>CONVOCATORIA PUBLICA CP - 003 - 2013</v>
      </c>
      <c r="C4" s="707"/>
      <c r="D4" s="707"/>
      <c r="E4" s="707"/>
    </row>
    <row r="5" spans="2:5" ht="24.95" customHeight="1" thickBot="1">
      <c r="B5" s="666" t="str">
        <f>'DOCUMENTOS HABILITANTES'!B5</f>
        <v>CONTRATAR LA DISTRIBUCIÓN, RECOLECCIÓN, ALMACENAMIENTO Y DESTRUCCIÓN DE MATERIALES PARA PRUEBAS DEL ICFES</v>
      </c>
      <c r="C5" s="666"/>
      <c r="D5" s="666"/>
      <c r="E5" s="666"/>
    </row>
    <row r="6" spans="2:5" ht="15.95" customHeight="1">
      <c r="B6" s="769" t="s">
        <v>171</v>
      </c>
      <c r="C6" s="709"/>
      <c r="D6" s="709"/>
      <c r="E6" s="710"/>
    </row>
    <row r="7" spans="2:5" ht="15.95" customHeight="1" thickBot="1">
      <c r="B7" s="711" t="s">
        <v>170</v>
      </c>
      <c r="C7" s="712"/>
      <c r="D7" s="712"/>
      <c r="E7" s="713"/>
    </row>
    <row r="8" spans="2:5" ht="23.25" customHeight="1" thickBot="1">
      <c r="B8" s="667" t="str">
        <f>'DOCUMENTOS HABILITANTES'!B8</f>
        <v>PROPONENTE: CF LOGISTICA S.A.S.</v>
      </c>
      <c r="C8" s="668"/>
      <c r="D8" s="668"/>
      <c r="E8" s="424" t="str">
        <f>'DOCUMENTOS HABILITANTES'!E8</f>
        <v>PROPUESTA No.1</v>
      </c>
    </row>
    <row r="9" spans="2:5" ht="8.25" customHeight="1" thickBot="1">
      <c r="B9" s="271"/>
      <c r="C9" s="271"/>
      <c r="D9" s="271"/>
      <c r="E9" s="313"/>
    </row>
    <row r="10" spans="2:5" ht="28.5" customHeight="1" thickBot="1">
      <c r="B10" s="338" t="s">
        <v>176</v>
      </c>
      <c r="C10" s="783" t="s">
        <v>291</v>
      </c>
      <c r="D10" s="783"/>
      <c r="E10" s="784"/>
    </row>
    <row r="11" spans="2:5" ht="5.25" customHeight="1">
      <c r="C11" s="326"/>
      <c r="D11" s="326"/>
    </row>
    <row r="12" spans="2:5" s="1" customFormat="1">
      <c r="B12" s="785" t="s">
        <v>292</v>
      </c>
      <c r="C12" s="785"/>
    </row>
    <row r="13" spans="2:5" s="1" customFormat="1" ht="6.75" customHeight="1">
      <c r="B13" s="129"/>
    </row>
    <row r="14" spans="2:5" s="1" customFormat="1" ht="24.75" customHeight="1">
      <c r="B14" s="367" t="s">
        <v>173</v>
      </c>
      <c r="C14" s="367" t="s">
        <v>293</v>
      </c>
      <c r="D14" s="367" t="s">
        <v>294</v>
      </c>
      <c r="E14" s="367" t="s">
        <v>295</v>
      </c>
    </row>
    <row r="15" spans="2:5" s="1" customFormat="1" ht="15.75">
      <c r="B15" s="433">
        <v>1</v>
      </c>
      <c r="C15" s="434" t="s">
        <v>407</v>
      </c>
      <c r="D15" s="433">
        <v>24</v>
      </c>
      <c r="E15" s="435">
        <f>IF(D15&gt;=(20),1,(D15*0))</f>
        <v>1</v>
      </c>
    </row>
    <row r="16" spans="2:5" s="1" customFormat="1" ht="15.75">
      <c r="B16" s="309">
        <v>2</v>
      </c>
      <c r="C16" s="308" t="s">
        <v>408</v>
      </c>
      <c r="D16" s="309">
        <v>90</v>
      </c>
      <c r="E16" s="427">
        <f t="shared" ref="E16:E19" si="0">IF(D16&gt;=(20),1,(D16*0))</f>
        <v>1</v>
      </c>
    </row>
    <row r="17" spans="2:5" ht="15.75">
      <c r="B17" s="428">
        <v>3</v>
      </c>
      <c r="C17" s="308" t="s">
        <v>409</v>
      </c>
      <c r="D17" s="309">
        <v>22</v>
      </c>
      <c r="E17" s="427">
        <f t="shared" si="0"/>
        <v>1</v>
      </c>
    </row>
    <row r="18" spans="2:5" ht="15.75">
      <c r="B18" s="428">
        <v>4</v>
      </c>
      <c r="C18" s="308" t="s">
        <v>410</v>
      </c>
      <c r="D18" s="309">
        <v>22</v>
      </c>
      <c r="E18" s="427">
        <f t="shared" si="0"/>
        <v>1</v>
      </c>
    </row>
    <row r="19" spans="2:5" ht="15.75">
      <c r="B19" s="428">
        <v>5</v>
      </c>
      <c r="C19" s="308" t="s">
        <v>411</v>
      </c>
      <c r="D19" s="309">
        <v>26</v>
      </c>
      <c r="E19" s="427">
        <f t="shared" si="0"/>
        <v>1</v>
      </c>
    </row>
    <row r="20" spans="2:5" ht="15.75">
      <c r="B20" s="430"/>
      <c r="C20" s="431"/>
      <c r="D20" s="328"/>
      <c r="E20" s="436"/>
    </row>
    <row r="21" spans="2:5" ht="7.5" customHeight="1"/>
    <row r="22" spans="2:5" ht="26.25" customHeight="1">
      <c r="D22" s="437" t="s">
        <v>296</v>
      </c>
      <c r="E22" s="340">
        <f>SUM(E15:E21)</f>
        <v>5</v>
      </c>
    </row>
  </sheetData>
  <mergeCells count="9">
    <mergeCell ref="C10:E10"/>
    <mergeCell ref="B12:C12"/>
    <mergeCell ref="B8:D8"/>
    <mergeCell ref="B2:E2"/>
    <mergeCell ref="B3:E3"/>
    <mergeCell ref="B4:E4"/>
    <mergeCell ref="B5:E5"/>
    <mergeCell ref="B6:E6"/>
    <mergeCell ref="B7:E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33"/>
  <sheetViews>
    <sheetView zoomScale="90" zoomScaleNormal="90" zoomScaleSheetLayoutView="100" workbookViewId="0">
      <selection activeCell="B1" sqref="B1:G34"/>
    </sheetView>
  </sheetViews>
  <sheetFormatPr baseColWidth="10" defaultRowHeight="12.75"/>
  <cols>
    <col min="1" max="1" width="2.28515625" customWidth="1"/>
    <col min="2" max="2" width="11.42578125" style="306" customWidth="1"/>
    <col min="3" max="3" width="31.28515625" customWidth="1"/>
    <col min="4" max="6" width="26" customWidth="1"/>
    <col min="7" max="7" width="27" customWidth="1"/>
    <col min="8" max="8" width="25.5703125" customWidth="1"/>
    <col min="9" max="9" width="17.85546875" bestFit="1" customWidth="1"/>
  </cols>
  <sheetData>
    <row r="1" spans="2:7" ht="12" customHeight="1"/>
    <row r="2" spans="2:7" ht="24.95" customHeight="1">
      <c r="B2" s="706" t="str">
        <f>'DOCUMENTOS HABILITANTES'!B2</f>
        <v>REPUBLICA DE COLOMBIA</v>
      </c>
      <c r="C2" s="706"/>
      <c r="D2" s="706"/>
      <c r="E2" s="706"/>
      <c r="F2" s="706"/>
      <c r="G2" s="706"/>
    </row>
    <row r="3" spans="2:7" ht="24.95" customHeight="1">
      <c r="B3" s="706" t="str">
        <f>'DOCUMENTOS HABILITANTES'!B3</f>
        <v>INSTITUTO COLOMBIANO PARA LA EVALUACIÓN DE LA EDUCACIÓN - ICFES</v>
      </c>
      <c r="C3" s="706"/>
      <c r="D3" s="706"/>
      <c r="E3" s="706"/>
      <c r="F3" s="706"/>
      <c r="G3" s="706"/>
    </row>
    <row r="4" spans="2:7" ht="24.95" customHeight="1">
      <c r="B4" s="707" t="str">
        <f>'DOCUMENTOS HABILITANTES'!B4</f>
        <v>CONVOCATORIA PUBLICA CP - 003 - 2013</v>
      </c>
      <c r="C4" s="707"/>
      <c r="D4" s="707"/>
      <c r="E4" s="707"/>
      <c r="F4" s="707"/>
      <c r="G4" s="707"/>
    </row>
    <row r="5" spans="2:7" ht="24.95" customHeight="1" thickBot="1">
      <c r="B5" s="788" t="str">
        <f>'DOCUMENTOS HABILITANTES'!B5</f>
        <v>CONTRATAR LA DISTRIBUCIÓN, RECOLECCIÓN, ALMACENAMIENTO Y DESTRUCCIÓN DE MATERIALES PARA PRUEBAS DEL ICFES</v>
      </c>
      <c r="C5" s="788"/>
      <c r="D5" s="788"/>
      <c r="E5" s="788"/>
      <c r="F5" s="788"/>
      <c r="G5" s="788"/>
    </row>
    <row r="6" spans="2:7" ht="15.95" customHeight="1">
      <c r="B6" s="769" t="s">
        <v>171</v>
      </c>
      <c r="C6" s="709"/>
      <c r="D6" s="709"/>
      <c r="E6" s="709"/>
      <c r="F6" s="709"/>
      <c r="G6" s="710"/>
    </row>
    <row r="7" spans="2:7" ht="15.95" customHeight="1" thickBot="1">
      <c r="B7" s="711" t="s">
        <v>170</v>
      </c>
      <c r="C7" s="712"/>
      <c r="D7" s="712"/>
      <c r="E7" s="712"/>
      <c r="F7" s="712"/>
      <c r="G7" s="713"/>
    </row>
    <row r="8" spans="2:7" ht="23.25" customHeight="1" thickBot="1">
      <c r="B8" s="667" t="str">
        <f>'DOCUMENTOS HABILITANTES'!B8</f>
        <v>PROPONENTE: CF LOGISTICA S.A.S.</v>
      </c>
      <c r="C8" s="668"/>
      <c r="D8" s="668"/>
      <c r="E8" s="271"/>
      <c r="F8" s="271"/>
      <c r="G8" s="424" t="str">
        <f>'DOCUMENTOS HABILITANTES'!E8</f>
        <v>PROPUESTA No.1</v>
      </c>
    </row>
    <row r="9" spans="2:7" ht="8.25" customHeight="1" thickBot="1">
      <c r="B9" s="271"/>
      <c r="C9" s="271"/>
      <c r="D9" s="271"/>
      <c r="E9" s="271"/>
      <c r="F9" s="271"/>
      <c r="G9" s="313"/>
    </row>
    <row r="10" spans="2:7" ht="28.5" customHeight="1" thickBot="1">
      <c r="B10" s="338" t="s">
        <v>178</v>
      </c>
      <c r="C10" s="783" t="s">
        <v>297</v>
      </c>
      <c r="D10" s="783"/>
      <c r="E10" s="773"/>
      <c r="F10" s="773"/>
      <c r="G10" s="784"/>
    </row>
    <row r="11" spans="2:7" ht="6.75" customHeight="1">
      <c r="C11" s="326"/>
      <c r="D11" s="326"/>
      <c r="E11" s="326"/>
      <c r="F11" s="326"/>
    </row>
    <row r="12" spans="2:7" s="1" customFormat="1">
      <c r="B12" s="786" t="s">
        <v>300</v>
      </c>
      <c r="C12" s="789"/>
      <c r="D12" s="787"/>
      <c r="E12" s="375"/>
      <c r="F12" s="375"/>
    </row>
    <row r="13" spans="2:7" s="1" customFormat="1" ht="7.5" customHeight="1">
      <c r="B13" s="129"/>
    </row>
    <row r="14" spans="2:7" s="425" customFormat="1" ht="38.25">
      <c r="B14" s="370" t="s">
        <v>173</v>
      </c>
      <c r="C14" s="587" t="s">
        <v>298</v>
      </c>
      <c r="D14" s="367" t="s">
        <v>521</v>
      </c>
      <c r="E14" s="367" t="s">
        <v>522</v>
      </c>
      <c r="F14" s="367" t="s">
        <v>299</v>
      </c>
      <c r="G14" s="367" t="s">
        <v>307</v>
      </c>
    </row>
    <row r="15" spans="2:7">
      <c r="B15" s="588">
        <v>1</v>
      </c>
      <c r="C15" s="588">
        <v>2012</v>
      </c>
      <c r="D15" s="589">
        <v>106.9</v>
      </c>
      <c r="E15" s="590">
        <f>D15</f>
        <v>106.9</v>
      </c>
      <c r="F15" s="595">
        <f>E15/$E$19</f>
        <v>0.53449999999999998</v>
      </c>
      <c r="G15" s="596">
        <v>5</v>
      </c>
    </row>
    <row r="16" spans="2:7">
      <c r="B16" s="471">
        <v>2</v>
      </c>
      <c r="C16" s="471">
        <v>2011</v>
      </c>
      <c r="D16" s="244">
        <v>16.399999999999999</v>
      </c>
      <c r="E16" s="470">
        <f>E15+D16</f>
        <v>123.30000000000001</v>
      </c>
      <c r="F16" s="594">
        <f t="shared" ref="F16:F19" si="0">E16/$E$19</f>
        <v>0.61649999999999994</v>
      </c>
      <c r="G16" s="429"/>
    </row>
    <row r="17" spans="2:7">
      <c r="B17" s="471">
        <v>3</v>
      </c>
      <c r="C17" s="471">
        <v>2010</v>
      </c>
      <c r="D17" s="244">
        <v>28.5</v>
      </c>
      <c r="E17" s="470">
        <f>E16+D17</f>
        <v>151.80000000000001</v>
      </c>
      <c r="F17" s="594">
        <f t="shared" si="0"/>
        <v>0.7589999999999999</v>
      </c>
      <c r="G17" s="429"/>
    </row>
    <row r="18" spans="2:7">
      <c r="B18" s="471">
        <v>4</v>
      </c>
      <c r="C18" s="471">
        <v>2009</v>
      </c>
      <c r="D18" s="591">
        <v>25.9</v>
      </c>
      <c r="E18" s="470">
        <f>E17+D18</f>
        <v>177.70000000000002</v>
      </c>
      <c r="F18" s="594">
        <f t="shared" si="0"/>
        <v>0.88849999999999996</v>
      </c>
      <c r="G18" s="429"/>
    </row>
    <row r="19" spans="2:7" ht="13.5" thickBot="1">
      <c r="B19" s="472">
        <v>5</v>
      </c>
      <c r="C19" s="472">
        <v>2008</v>
      </c>
      <c r="D19" s="244">
        <v>22.3</v>
      </c>
      <c r="E19" s="470">
        <f>E18+D19</f>
        <v>200.00000000000003</v>
      </c>
      <c r="F19" s="594">
        <f t="shared" si="0"/>
        <v>1</v>
      </c>
      <c r="G19" s="431"/>
    </row>
    <row r="20" spans="2:7" ht="12" hidden="1" customHeight="1" thickBot="1">
      <c r="C20" s="438"/>
      <c r="D20" s="592"/>
      <c r="F20" s="439">
        <v>1</v>
      </c>
    </row>
    <row r="21" spans="2:7" ht="26.25" thickBot="1">
      <c r="C21" s="438"/>
      <c r="D21" s="593" t="s">
        <v>523</v>
      </c>
      <c r="E21" s="467"/>
      <c r="F21" s="597"/>
      <c r="G21" s="598">
        <f>SUM(G15:G20)</f>
        <v>5</v>
      </c>
    </row>
    <row r="22" spans="2:7" ht="6" customHeight="1"/>
    <row r="23" spans="2:7" ht="25.5">
      <c r="F23" s="437" t="s">
        <v>301</v>
      </c>
      <c r="G23" s="441">
        <f>G21</f>
        <v>5</v>
      </c>
    </row>
    <row r="24" spans="2:7" ht="8.25" customHeight="1">
      <c r="G24" s="1"/>
    </row>
    <row r="25" spans="2:7">
      <c r="B25" s="786" t="s">
        <v>302</v>
      </c>
      <c r="C25" s="787"/>
      <c r="G25" s="1"/>
    </row>
    <row r="26" spans="2:7" ht="6" customHeight="1">
      <c r="G26" s="1"/>
    </row>
    <row r="27" spans="2:7" ht="25.5">
      <c r="B27" s="367" t="s">
        <v>173</v>
      </c>
      <c r="C27" s="367" t="s">
        <v>305</v>
      </c>
      <c r="D27" s="367" t="s">
        <v>306</v>
      </c>
      <c r="E27" s="367" t="s">
        <v>524</v>
      </c>
      <c r="F27" s="367" t="s">
        <v>113</v>
      </c>
      <c r="G27" s="367" t="s">
        <v>307</v>
      </c>
    </row>
    <row r="28" spans="2:7" ht="22.5" customHeight="1">
      <c r="B28" s="440">
        <v>1</v>
      </c>
      <c r="C28" s="443" t="s">
        <v>303</v>
      </c>
      <c r="D28" s="440">
        <v>10</v>
      </c>
      <c r="E28" s="440">
        <v>7</v>
      </c>
      <c r="F28" s="440">
        <f>D28-E28</f>
        <v>3</v>
      </c>
      <c r="G28" s="432">
        <f>IF(F28&gt;=(3),3,(F28*1))</f>
        <v>3</v>
      </c>
    </row>
    <row r="29" spans="2:7" ht="25.5">
      <c r="B29" s="430">
        <v>2</v>
      </c>
      <c r="C29" s="442" t="s">
        <v>304</v>
      </c>
      <c r="D29" s="430">
        <v>10</v>
      </c>
      <c r="E29" s="430">
        <v>8</v>
      </c>
      <c r="F29" s="430">
        <f>D29-E29</f>
        <v>2</v>
      </c>
      <c r="G29" s="436">
        <f>IF(F29&gt;=(2),2,(F29*1))</f>
        <v>2</v>
      </c>
    </row>
    <row r="30" spans="2:7" ht="6" customHeight="1">
      <c r="G30" s="1"/>
    </row>
    <row r="31" spans="2:7" ht="25.5">
      <c r="F31" s="437" t="s">
        <v>308</v>
      </c>
      <c r="G31" s="441">
        <f>SUM(G28:G30)</f>
        <v>5</v>
      </c>
    </row>
    <row r="32" spans="2:7" ht="7.5" customHeight="1"/>
    <row r="33" spans="6:7" ht="25.5">
      <c r="F33" s="437" t="s">
        <v>308</v>
      </c>
      <c r="G33" s="340">
        <f>G23+G31</f>
        <v>10</v>
      </c>
    </row>
  </sheetData>
  <mergeCells count="10">
    <mergeCell ref="B25:C25"/>
    <mergeCell ref="B2:G2"/>
    <mergeCell ref="B3:G3"/>
    <mergeCell ref="B4:G4"/>
    <mergeCell ref="B5:G5"/>
    <mergeCell ref="B6:G6"/>
    <mergeCell ref="B12:D12"/>
    <mergeCell ref="B7:G7"/>
    <mergeCell ref="B8:D8"/>
    <mergeCell ref="C10:G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F21"/>
  <sheetViews>
    <sheetView zoomScaleSheetLayoutView="100" workbookViewId="0">
      <selection activeCell="B1" sqref="B1:G23"/>
    </sheetView>
  </sheetViews>
  <sheetFormatPr baseColWidth="10" defaultRowHeight="12.75"/>
  <cols>
    <col min="1" max="1" width="2.28515625" customWidth="1"/>
    <col min="2" max="2" width="11.42578125" style="306" customWidth="1"/>
    <col min="3" max="4" width="23.28515625" customWidth="1"/>
    <col min="5" max="5" width="24.5703125" customWidth="1"/>
    <col min="6" max="6" width="25.5703125" customWidth="1"/>
  </cols>
  <sheetData>
    <row r="1" spans="2:6" ht="12" customHeight="1"/>
    <row r="2" spans="2:6" ht="24.95" customHeight="1">
      <c r="B2" s="706" t="str">
        <f>'DOCUMENTOS HABILITANTES'!B2</f>
        <v>REPUBLICA DE COLOMBIA</v>
      </c>
      <c r="C2" s="706"/>
      <c r="D2" s="706"/>
      <c r="E2" s="706"/>
      <c r="F2" s="706"/>
    </row>
    <row r="3" spans="2:6" ht="24.95" customHeight="1">
      <c r="B3" s="706" t="str">
        <f>'DOCUMENTOS HABILITANTES'!B3</f>
        <v>INSTITUTO COLOMBIANO PARA LA EVALUACIÓN DE LA EDUCACIÓN - ICFES</v>
      </c>
      <c r="C3" s="706"/>
      <c r="D3" s="706"/>
      <c r="E3" s="706"/>
      <c r="F3" s="706"/>
    </row>
    <row r="4" spans="2:6" ht="24.95" customHeight="1">
      <c r="B4" s="707" t="str">
        <f>'DOCUMENTOS HABILITANTES'!B4</f>
        <v>CONVOCATORIA PUBLICA CP - 003 - 2013</v>
      </c>
      <c r="C4" s="707"/>
      <c r="D4" s="707"/>
      <c r="E4" s="707"/>
      <c r="F4" s="707"/>
    </row>
    <row r="5" spans="2:6" ht="24.95" customHeight="1" thickBot="1">
      <c r="B5" s="792" t="str">
        <f>'DOCUMENTOS HABILITANTES'!B5</f>
        <v>CONTRATAR LA DISTRIBUCIÓN, RECOLECCIÓN, ALMACENAMIENTO Y DESTRUCCIÓN DE MATERIALES PARA PRUEBAS DEL ICFES</v>
      </c>
      <c r="C5" s="792"/>
      <c r="D5" s="792"/>
      <c r="E5" s="792"/>
      <c r="F5" s="792"/>
    </row>
    <row r="6" spans="2:6" ht="15.95" customHeight="1">
      <c r="B6" s="769" t="s">
        <v>171</v>
      </c>
      <c r="C6" s="709"/>
      <c r="D6" s="709"/>
      <c r="E6" s="709"/>
      <c r="F6" s="710"/>
    </row>
    <row r="7" spans="2:6" ht="15.95" customHeight="1" thickBot="1">
      <c r="B7" s="711" t="s">
        <v>170</v>
      </c>
      <c r="C7" s="712"/>
      <c r="D7" s="712"/>
      <c r="E7" s="712"/>
      <c r="F7" s="713"/>
    </row>
    <row r="8" spans="2:6" ht="23.25" customHeight="1" thickBot="1">
      <c r="B8" s="667" t="str">
        <f>'DOCUMENTOS HABILITANTES'!B8</f>
        <v>PROPONENTE: CF LOGISTICA S.A.S.</v>
      </c>
      <c r="C8" s="668"/>
      <c r="D8" s="668"/>
      <c r="E8" s="668"/>
      <c r="F8" s="374" t="str">
        <f>'DOCUMENTOS HABILITANTES'!E8</f>
        <v>PROPUESTA No.1</v>
      </c>
    </row>
    <row r="9" spans="2:6" ht="8.25" customHeight="1" thickBot="1">
      <c r="B9" s="271"/>
      <c r="C9" s="372"/>
      <c r="D9" s="372"/>
      <c r="E9" s="372"/>
    </row>
    <row r="10" spans="2:6" ht="28.5" customHeight="1" thickBot="1">
      <c r="B10" s="371" t="s">
        <v>179</v>
      </c>
      <c r="C10" s="793" t="s">
        <v>309</v>
      </c>
      <c r="D10" s="774"/>
      <c r="E10" s="774"/>
      <c r="F10" s="775"/>
    </row>
    <row r="11" spans="2:6" ht="10.5" customHeight="1">
      <c r="C11" s="326"/>
      <c r="D11" s="326"/>
      <c r="E11" s="326"/>
    </row>
    <row r="12" spans="2:6" ht="25.5">
      <c r="B12" s="367" t="s">
        <v>173</v>
      </c>
      <c r="C12" s="367" t="s">
        <v>305</v>
      </c>
      <c r="D12" s="367" t="s">
        <v>311</v>
      </c>
      <c r="E12" s="367" t="s">
        <v>312</v>
      </c>
      <c r="F12" s="367" t="s">
        <v>113</v>
      </c>
    </row>
    <row r="13" spans="2:6" ht="29.25" customHeight="1">
      <c r="B13" s="446">
        <v>1</v>
      </c>
      <c r="C13" s="447" t="s">
        <v>488</v>
      </c>
      <c r="D13" s="446">
        <v>14</v>
      </c>
      <c r="E13" s="446">
        <v>12</v>
      </c>
      <c r="F13" s="435">
        <f>D13-E13</f>
        <v>2</v>
      </c>
    </row>
    <row r="14" spans="2:6" ht="29.25" customHeight="1">
      <c r="B14" s="599">
        <v>2</v>
      </c>
      <c r="C14" s="600" t="s">
        <v>487</v>
      </c>
      <c r="D14" s="599">
        <v>14</v>
      </c>
      <c r="E14" s="599">
        <v>12</v>
      </c>
      <c r="F14" s="435">
        <f t="shared" ref="F14:F16" si="0">D14-E14</f>
        <v>2</v>
      </c>
    </row>
    <row r="15" spans="2:6" ht="29.25" customHeight="1">
      <c r="B15" s="599">
        <v>3</v>
      </c>
      <c r="C15" s="600" t="s">
        <v>486</v>
      </c>
      <c r="D15" s="599">
        <v>30</v>
      </c>
      <c r="E15" s="599">
        <v>26</v>
      </c>
      <c r="F15" s="435">
        <f t="shared" si="0"/>
        <v>4</v>
      </c>
    </row>
    <row r="16" spans="2:6" ht="29.25" customHeight="1">
      <c r="B16" s="599">
        <v>4</v>
      </c>
      <c r="C16" s="600" t="s">
        <v>485</v>
      </c>
      <c r="D16" s="599">
        <v>14</v>
      </c>
      <c r="E16" s="599">
        <v>12</v>
      </c>
      <c r="F16" s="435">
        <f t="shared" si="0"/>
        <v>2</v>
      </c>
    </row>
    <row r="17" spans="2:6" ht="30.75" customHeight="1">
      <c r="B17" s="445">
        <v>5</v>
      </c>
      <c r="C17" s="444" t="s">
        <v>484</v>
      </c>
      <c r="D17" s="445">
        <v>14</v>
      </c>
      <c r="E17" s="445">
        <v>12</v>
      </c>
      <c r="F17" s="436">
        <f>D17-E17</f>
        <v>2</v>
      </c>
    </row>
    <row r="18" spans="2:6" ht="6" customHeight="1">
      <c r="B18" s="448"/>
      <c r="C18" s="449"/>
      <c r="D18" s="450"/>
      <c r="E18" s="450"/>
      <c r="F18" s="373"/>
    </row>
    <row r="19" spans="2:6" ht="25.5" customHeight="1">
      <c r="B19" s="448"/>
      <c r="C19" s="449"/>
      <c r="D19" s="450"/>
      <c r="E19" s="370" t="s">
        <v>313</v>
      </c>
      <c r="F19" s="426">
        <f>SUM(F13:F18)</f>
        <v>12</v>
      </c>
    </row>
    <row r="20" spans="2:6" ht="6" customHeight="1">
      <c r="B20" s="448"/>
      <c r="C20" s="449"/>
      <c r="D20" s="450"/>
      <c r="E20" s="450"/>
      <c r="F20" s="373"/>
    </row>
    <row r="21" spans="2:6" ht="27.75" customHeight="1">
      <c r="D21" s="790" t="s">
        <v>310</v>
      </c>
      <c r="E21" s="791"/>
      <c r="F21" s="451">
        <f>IF(F19&gt;=(12),6,(F19*0.5))</f>
        <v>6</v>
      </c>
    </row>
  </sheetData>
  <mergeCells count="9">
    <mergeCell ref="D21:E21"/>
    <mergeCell ref="B8:E8"/>
    <mergeCell ref="B6:F6"/>
    <mergeCell ref="B7:F7"/>
    <mergeCell ref="B2:F2"/>
    <mergeCell ref="B3:F3"/>
    <mergeCell ref="B4:F4"/>
    <mergeCell ref="B5:F5"/>
    <mergeCell ref="C10:F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I23"/>
  <sheetViews>
    <sheetView zoomScale="90" zoomScaleNormal="90" zoomScaleSheetLayoutView="100" workbookViewId="0">
      <selection activeCell="B1" sqref="B1:I25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6" t="str">
        <f>[2]JURIDICOS!B2</f>
        <v>REPUBLICA DE COLOMBIA</v>
      </c>
      <c r="C2" s="706"/>
      <c r="D2" s="706"/>
      <c r="E2" s="706"/>
      <c r="F2" s="706"/>
      <c r="G2" s="706"/>
      <c r="H2" s="706"/>
      <c r="I2" s="706"/>
    </row>
    <row r="3" spans="2:9" ht="24.95" customHeight="1">
      <c r="B3" s="706" t="str">
        <f>[2]JURIDICOS!B3</f>
        <v>INSTITUTO COLOMBIANO PARA LA EVALUACIÓN DE LA EDUCACIÓN - ICFES</v>
      </c>
      <c r="C3" s="706"/>
      <c r="D3" s="706"/>
      <c r="E3" s="706"/>
      <c r="F3" s="706"/>
      <c r="G3" s="706"/>
      <c r="H3" s="706"/>
      <c r="I3" s="706"/>
    </row>
    <row r="4" spans="2:9" ht="24.95" customHeight="1">
      <c r="B4" s="707" t="str">
        <f>[2]JURIDICOS!B4</f>
        <v>CONVOCATORIA PUBLICA CP - 003 - 2013</v>
      </c>
      <c r="C4" s="707"/>
      <c r="D4" s="707"/>
      <c r="E4" s="707"/>
      <c r="F4" s="707"/>
      <c r="G4" s="707"/>
      <c r="H4" s="707"/>
      <c r="I4" s="707"/>
    </row>
    <row r="5" spans="2:9" ht="24.95" customHeight="1" thickBot="1">
      <c r="B5" s="792" t="str">
        <f>[2]JURIDICOS!B5</f>
        <v>CONTRATAR LA DISTRIBUCIÓN, RECOLECCIÓN, ALMACENAMIENTO Y DESTRUCCIÓN DE MATERIALES PARA PRUEBAS DEL ICFES</v>
      </c>
      <c r="C5" s="792"/>
      <c r="D5" s="792"/>
      <c r="E5" s="792"/>
      <c r="F5" s="792"/>
      <c r="G5" s="792"/>
      <c r="H5" s="792"/>
      <c r="I5" s="792"/>
    </row>
    <row r="6" spans="2:9" ht="15.95" customHeight="1">
      <c r="B6" s="769" t="s">
        <v>171</v>
      </c>
      <c r="C6" s="709"/>
      <c r="D6" s="709"/>
      <c r="E6" s="709"/>
      <c r="F6" s="709"/>
      <c r="G6" s="709"/>
      <c r="H6" s="709"/>
      <c r="I6" s="710"/>
    </row>
    <row r="7" spans="2:9" ht="15.95" customHeight="1" thickBot="1">
      <c r="B7" s="711" t="s">
        <v>446</v>
      </c>
      <c r="C7" s="712"/>
      <c r="D7" s="712"/>
      <c r="E7" s="712"/>
      <c r="F7" s="712"/>
      <c r="G7" s="712"/>
      <c r="H7" s="712"/>
      <c r="I7" s="713"/>
    </row>
    <row r="8" spans="2:9" ht="23.25" customHeight="1" thickBot="1">
      <c r="B8" s="667" t="str">
        <f>[2]JURIDICOS!B8</f>
        <v>PROPONENTE: CF LOGISTICA</v>
      </c>
      <c r="C8" s="668"/>
      <c r="D8" s="668"/>
      <c r="E8" s="668"/>
      <c r="F8" s="668"/>
      <c r="G8" s="668"/>
      <c r="H8" s="668"/>
      <c r="I8" s="374" t="str">
        <f>[2]JURIDICOS!E8</f>
        <v>PROPUESTA No.1</v>
      </c>
    </row>
    <row r="9" spans="2:9" ht="8.25" customHeight="1" thickBot="1">
      <c r="B9" s="465"/>
      <c r="C9" s="372"/>
      <c r="D9" s="372"/>
      <c r="E9" s="372"/>
      <c r="F9" s="372"/>
      <c r="G9" s="372"/>
      <c r="H9" s="372"/>
    </row>
    <row r="10" spans="2:9" ht="13.5" thickBot="1">
      <c r="B10" s="794" t="s">
        <v>447</v>
      </c>
      <c r="C10" s="795"/>
      <c r="D10" s="494" t="s">
        <v>448</v>
      </c>
      <c r="E10" s="494" t="s">
        <v>449</v>
      </c>
      <c r="F10" s="494" t="s">
        <v>450</v>
      </c>
      <c r="G10" s="495" t="s">
        <v>451</v>
      </c>
      <c r="H10" s="495" t="s">
        <v>452</v>
      </c>
      <c r="I10" s="496" t="s">
        <v>453</v>
      </c>
    </row>
    <row r="11" spans="2:9">
      <c r="B11" s="497">
        <v>1</v>
      </c>
      <c r="C11" s="498"/>
      <c r="D11" s="499" t="s">
        <v>454</v>
      </c>
      <c r="E11" s="500"/>
      <c r="F11" s="500"/>
      <c r="G11" s="500"/>
      <c r="H11" s="500"/>
      <c r="I11" s="501"/>
    </row>
    <row r="12" spans="2:9" ht="22.5">
      <c r="B12" s="502"/>
      <c r="C12" s="503">
        <v>1</v>
      </c>
      <c r="D12" s="504" t="s">
        <v>455</v>
      </c>
      <c r="E12" s="505" t="s">
        <v>456</v>
      </c>
      <c r="F12" s="506">
        <v>350000</v>
      </c>
      <c r="G12" s="507">
        <v>1145</v>
      </c>
      <c r="H12" s="508">
        <v>0</v>
      </c>
      <c r="I12" s="509">
        <f>G12*F12</f>
        <v>400750000</v>
      </c>
    </row>
    <row r="13" spans="2:9" ht="22.5">
      <c r="B13" s="502"/>
      <c r="C13" s="503">
        <f>C12+1</f>
        <v>2</v>
      </c>
      <c r="D13" s="504" t="s">
        <v>457</v>
      </c>
      <c r="E13" s="505" t="s">
        <v>456</v>
      </c>
      <c r="F13" s="506">
        <v>356000</v>
      </c>
      <c r="G13" s="507">
        <v>370</v>
      </c>
      <c r="H13" s="507">
        <v>0</v>
      </c>
      <c r="I13" s="509">
        <f>G13*F13</f>
        <v>131720000</v>
      </c>
    </row>
    <row r="14" spans="2:9" ht="22.5">
      <c r="B14" s="502"/>
      <c r="C14" s="503">
        <f>C13+1</f>
        <v>3</v>
      </c>
      <c r="D14" s="504" t="s">
        <v>458</v>
      </c>
      <c r="E14" s="505" t="s">
        <v>459</v>
      </c>
      <c r="F14" s="506">
        <v>350000</v>
      </c>
      <c r="G14" s="507">
        <v>82</v>
      </c>
      <c r="H14" s="507">
        <v>0</v>
      </c>
      <c r="I14" s="509">
        <f>G14*F14</f>
        <v>28700000</v>
      </c>
    </row>
    <row r="15" spans="2:9">
      <c r="B15" s="510">
        <v>2</v>
      </c>
      <c r="C15" s="503"/>
      <c r="D15" s="511" t="s">
        <v>460</v>
      </c>
      <c r="E15" s="512"/>
      <c r="F15" s="513"/>
      <c r="G15" s="513"/>
      <c r="H15" s="512"/>
      <c r="I15" s="514"/>
    </row>
    <row r="16" spans="2:9" ht="22.5">
      <c r="B16" s="502"/>
      <c r="C16" s="503">
        <v>1</v>
      </c>
      <c r="D16" s="504" t="s">
        <v>461</v>
      </c>
      <c r="E16" s="505" t="s">
        <v>456</v>
      </c>
      <c r="F16" s="515">
        <v>178</v>
      </c>
      <c r="G16" s="516">
        <v>38587</v>
      </c>
      <c r="H16" s="517">
        <v>0</v>
      </c>
      <c r="I16" s="518">
        <f>G16*F16</f>
        <v>6868486</v>
      </c>
    </row>
    <row r="17" spans="2:9" ht="33.75">
      <c r="B17" s="502"/>
      <c r="C17" s="503">
        <f>C16+1</f>
        <v>2</v>
      </c>
      <c r="D17" s="504" t="s">
        <v>462</v>
      </c>
      <c r="E17" s="505" t="s">
        <v>456</v>
      </c>
      <c r="F17" s="519">
        <v>178</v>
      </c>
      <c r="G17" s="516">
        <v>25725</v>
      </c>
      <c r="H17" s="520">
        <v>0</v>
      </c>
      <c r="I17" s="521">
        <f>G17*F17</f>
        <v>4579050</v>
      </c>
    </row>
    <row r="18" spans="2:9" ht="13.5" thickBot="1">
      <c r="B18" s="522"/>
      <c r="C18" s="523"/>
      <c r="D18" s="524"/>
      <c r="E18" s="525"/>
      <c r="F18" s="526"/>
      <c r="G18" s="527"/>
      <c r="H18" s="528"/>
      <c r="I18" s="529"/>
    </row>
    <row r="19" spans="2:9" ht="27.75" customHeight="1" thickBot="1">
      <c r="B19" s="796" t="s">
        <v>463</v>
      </c>
      <c r="C19" s="797"/>
      <c r="D19" s="797"/>
      <c r="E19" s="797"/>
      <c r="F19" s="797"/>
      <c r="G19" s="797"/>
      <c r="H19" s="797"/>
      <c r="I19" s="530">
        <f>SUM(I12:I17)</f>
        <v>572617536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31"/>
    </row>
    <row r="21" spans="2:9" ht="27" customHeight="1" thickBot="1">
      <c r="B21" s="798" t="s">
        <v>464</v>
      </c>
      <c r="C21" s="799"/>
      <c r="D21" s="799"/>
      <c r="E21" s="799"/>
      <c r="F21" s="799"/>
      <c r="G21" s="799"/>
      <c r="H21" s="800"/>
      <c r="I21" s="530">
        <v>572617536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31"/>
    </row>
    <row r="23" spans="2:9" ht="30.75" customHeight="1" thickBot="1">
      <c r="B23" s="801" t="s">
        <v>465</v>
      </c>
      <c r="C23" s="802"/>
      <c r="D23" s="802"/>
      <c r="E23" s="802"/>
      <c r="F23" s="802"/>
      <c r="G23" s="802"/>
      <c r="H23" s="803"/>
      <c r="I23" s="532">
        <f>(I19-I21)/I19</f>
        <v>0</v>
      </c>
    </row>
  </sheetData>
  <mergeCells count="11">
    <mergeCell ref="B8:H8"/>
    <mergeCell ref="B10:C10"/>
    <mergeCell ref="B19:H19"/>
    <mergeCell ref="B21:H21"/>
    <mergeCell ref="B23:H23"/>
    <mergeCell ref="B7:I7"/>
    <mergeCell ref="B2:I2"/>
    <mergeCell ref="B3:I3"/>
    <mergeCell ref="B4:I4"/>
    <mergeCell ref="B5:I5"/>
    <mergeCell ref="B6:I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5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6" t="str">
        <f>[2]JURIDICOS!B2</f>
        <v>REPUBLICA DE COLOMBIA</v>
      </c>
      <c r="C2" s="706"/>
      <c r="D2" s="706"/>
      <c r="E2" s="706"/>
      <c r="F2" s="706"/>
      <c r="G2" s="706"/>
      <c r="H2" s="706"/>
      <c r="I2" s="706"/>
    </row>
    <row r="3" spans="2:9" ht="24.95" customHeight="1">
      <c r="B3" s="706" t="str">
        <f>[2]JURIDICOS!B3</f>
        <v>INSTITUTO COLOMBIANO PARA LA EVALUACIÓN DE LA EDUCACIÓN - ICFES</v>
      </c>
      <c r="C3" s="706"/>
      <c r="D3" s="706"/>
      <c r="E3" s="706"/>
      <c r="F3" s="706"/>
      <c r="G3" s="706"/>
      <c r="H3" s="706"/>
      <c r="I3" s="706"/>
    </row>
    <row r="4" spans="2:9" ht="24.95" customHeight="1">
      <c r="B4" s="707" t="str">
        <f>[2]JURIDICOS!B4</f>
        <v>CONVOCATORIA PUBLICA CP - 003 - 2013</v>
      </c>
      <c r="C4" s="707"/>
      <c r="D4" s="707"/>
      <c r="E4" s="707"/>
      <c r="F4" s="707"/>
      <c r="G4" s="707"/>
      <c r="H4" s="707"/>
      <c r="I4" s="707"/>
    </row>
    <row r="5" spans="2:9" ht="24.95" customHeight="1" thickBot="1">
      <c r="B5" s="792" t="str">
        <f>[2]JURIDICOS!B5</f>
        <v>CONTRATAR LA DISTRIBUCIÓN, RECOLECCIÓN, ALMACENAMIENTO Y DESTRUCCIÓN DE MATERIALES PARA PRUEBAS DEL ICFES</v>
      </c>
      <c r="C5" s="792"/>
      <c r="D5" s="792"/>
      <c r="E5" s="792"/>
      <c r="F5" s="792"/>
      <c r="G5" s="792"/>
      <c r="H5" s="792"/>
      <c r="I5" s="792"/>
    </row>
    <row r="6" spans="2:9" ht="15.95" customHeight="1">
      <c r="B6" s="769" t="s">
        <v>171</v>
      </c>
      <c r="C6" s="709"/>
      <c r="D6" s="709"/>
      <c r="E6" s="709"/>
      <c r="F6" s="709"/>
      <c r="G6" s="709"/>
      <c r="H6" s="709"/>
      <c r="I6" s="710"/>
    </row>
    <row r="7" spans="2:9" ht="15.95" customHeight="1" thickBot="1">
      <c r="B7" s="711" t="s">
        <v>471</v>
      </c>
      <c r="C7" s="712"/>
      <c r="D7" s="712"/>
      <c r="E7" s="712"/>
      <c r="F7" s="712"/>
      <c r="G7" s="712"/>
      <c r="H7" s="712"/>
      <c r="I7" s="713"/>
    </row>
    <row r="8" spans="2:9" ht="23.25" customHeight="1" thickBot="1">
      <c r="B8" s="667" t="str">
        <f>[2]JURIDICOS!B8</f>
        <v>PROPONENTE: CF LOGISTICA</v>
      </c>
      <c r="C8" s="668"/>
      <c r="D8" s="668"/>
      <c r="E8" s="668"/>
      <c r="F8" s="668"/>
      <c r="G8" s="668"/>
      <c r="H8" s="668"/>
      <c r="I8" s="374" t="str">
        <f>[2]JURIDICOS!E8</f>
        <v>PROPUESTA No.1</v>
      </c>
    </row>
    <row r="9" spans="2:9" ht="23.25" customHeight="1" thickBot="1">
      <c r="B9" s="465"/>
      <c r="C9" s="372"/>
      <c r="D9" s="372"/>
      <c r="E9" s="372"/>
      <c r="F9" s="372"/>
      <c r="G9" s="372"/>
      <c r="H9" s="372"/>
      <c r="I9" s="544"/>
    </row>
    <row r="10" spans="2:9" ht="27" customHeight="1" thickBot="1">
      <c r="B10" s="794" t="s">
        <v>447</v>
      </c>
      <c r="C10" s="795"/>
      <c r="D10" s="494" t="s">
        <v>448</v>
      </c>
      <c r="E10" s="494" t="s">
        <v>449</v>
      </c>
      <c r="F10" s="494" t="s">
        <v>450</v>
      </c>
      <c r="G10" s="494" t="s">
        <v>451</v>
      </c>
      <c r="H10" s="495" t="s">
        <v>470</v>
      </c>
      <c r="I10" s="496" t="s">
        <v>453</v>
      </c>
    </row>
    <row r="11" spans="2:9">
      <c r="B11" s="543">
        <v>1</v>
      </c>
      <c r="C11" s="542"/>
      <c r="D11" s="499" t="s">
        <v>454</v>
      </c>
      <c r="E11" s="499"/>
      <c r="F11" s="499"/>
      <c r="G11" s="499"/>
      <c r="H11" s="499"/>
      <c r="I11" s="541"/>
    </row>
    <row r="12" spans="2:9" ht="22.5">
      <c r="B12" s="539"/>
      <c r="C12" s="538">
        <v>1</v>
      </c>
      <c r="D12" s="504" t="s">
        <v>469</v>
      </c>
      <c r="E12" s="505" t="s">
        <v>456</v>
      </c>
      <c r="F12" s="506">
        <v>300000</v>
      </c>
      <c r="G12" s="507">
        <v>1334</v>
      </c>
      <c r="H12" s="508">
        <v>0</v>
      </c>
      <c r="I12" s="509">
        <f>G12*F12</f>
        <v>400200000</v>
      </c>
    </row>
    <row r="13" spans="2:9" ht="22.5">
      <c r="B13" s="539"/>
      <c r="C13" s="538">
        <f>C12+1</f>
        <v>2</v>
      </c>
      <c r="D13" s="504" t="s">
        <v>457</v>
      </c>
      <c r="E13" s="505" t="s">
        <v>456</v>
      </c>
      <c r="F13" s="506">
        <v>305000</v>
      </c>
      <c r="G13" s="507">
        <v>430</v>
      </c>
      <c r="H13" s="507">
        <v>0</v>
      </c>
      <c r="I13" s="509">
        <f>G13*F13</f>
        <v>131150000</v>
      </c>
    </row>
    <row r="14" spans="2:9" ht="22.5">
      <c r="B14" s="539"/>
      <c r="C14" s="538">
        <f>C13+1</f>
        <v>3</v>
      </c>
      <c r="D14" s="504" t="s">
        <v>458</v>
      </c>
      <c r="E14" s="505" t="s">
        <v>459</v>
      </c>
      <c r="F14" s="506">
        <v>300000</v>
      </c>
      <c r="G14" s="507">
        <v>95</v>
      </c>
      <c r="H14" s="507">
        <v>0</v>
      </c>
      <c r="I14" s="509">
        <f>G14*F14</f>
        <v>28500000</v>
      </c>
    </row>
    <row r="15" spans="2:9">
      <c r="B15" s="540">
        <v>2</v>
      </c>
      <c r="C15" s="538"/>
      <c r="D15" s="511" t="s">
        <v>460</v>
      </c>
      <c r="E15" s="512"/>
      <c r="F15" s="513"/>
      <c r="G15" s="513"/>
      <c r="H15" s="512"/>
      <c r="I15" s="514"/>
    </row>
    <row r="16" spans="2:9" ht="22.5">
      <c r="B16" s="539"/>
      <c r="C16" s="538">
        <v>1</v>
      </c>
      <c r="D16" s="504" t="s">
        <v>468</v>
      </c>
      <c r="E16" s="505" t="s">
        <v>456</v>
      </c>
      <c r="F16" s="515">
        <v>250</v>
      </c>
      <c r="G16" s="516">
        <v>27370</v>
      </c>
      <c r="H16" s="517">
        <v>0</v>
      </c>
      <c r="I16" s="518">
        <f>G16*F16</f>
        <v>6842500</v>
      </c>
    </row>
    <row r="17" spans="2:9" ht="33.75">
      <c r="B17" s="539"/>
      <c r="C17" s="538">
        <f>C16+1</f>
        <v>2</v>
      </c>
      <c r="D17" s="504" t="s">
        <v>462</v>
      </c>
      <c r="E17" s="505" t="s">
        <v>456</v>
      </c>
      <c r="F17" s="519">
        <v>250</v>
      </c>
      <c r="G17" s="516">
        <v>18246</v>
      </c>
      <c r="H17" s="520">
        <v>0</v>
      </c>
      <c r="I17" s="521">
        <f>G17*F17</f>
        <v>4561500</v>
      </c>
    </row>
    <row r="18" spans="2:9" ht="13.5" thickBot="1">
      <c r="B18" s="537"/>
      <c r="C18" s="536"/>
      <c r="D18" s="535"/>
      <c r="E18" s="525"/>
      <c r="F18" s="526"/>
      <c r="G18" s="527"/>
      <c r="H18" s="528"/>
      <c r="I18" s="534"/>
    </row>
    <row r="19" spans="2:9" ht="27.75" customHeight="1" thickBot="1">
      <c r="B19" s="796" t="s">
        <v>467</v>
      </c>
      <c r="C19" s="797"/>
      <c r="D19" s="797"/>
      <c r="E19" s="797"/>
      <c r="F19" s="797"/>
      <c r="G19" s="797"/>
      <c r="H19" s="797"/>
      <c r="I19" s="530">
        <f>SUM(I11:I18)</f>
        <v>571254000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31"/>
    </row>
    <row r="21" spans="2:9" ht="27" customHeight="1" thickBot="1">
      <c r="B21" s="798" t="s">
        <v>466</v>
      </c>
      <c r="C21" s="799"/>
      <c r="D21" s="799"/>
      <c r="E21" s="799"/>
      <c r="F21" s="799"/>
      <c r="G21" s="799"/>
      <c r="H21" s="800"/>
      <c r="I21" s="530">
        <v>571254000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31"/>
    </row>
    <row r="23" spans="2:9" ht="30.75" customHeight="1" thickBot="1">
      <c r="B23" s="801" t="s">
        <v>465</v>
      </c>
      <c r="C23" s="802"/>
      <c r="D23" s="802"/>
      <c r="E23" s="802"/>
      <c r="F23" s="802"/>
      <c r="G23" s="802"/>
      <c r="H23" s="803"/>
      <c r="I23" s="532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2" sqref="B2:I24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6" t="str">
        <f>[2]JURIDICOS!B2</f>
        <v>REPUBLICA DE COLOMBIA</v>
      </c>
      <c r="C2" s="706"/>
      <c r="D2" s="706"/>
      <c r="E2" s="706"/>
      <c r="F2" s="706"/>
      <c r="G2" s="706"/>
      <c r="H2" s="706"/>
      <c r="I2" s="706"/>
    </row>
    <row r="3" spans="2:9" ht="24.95" customHeight="1">
      <c r="B3" s="706" t="str">
        <f>[2]JURIDICOS!B3</f>
        <v>INSTITUTO COLOMBIANO PARA LA EVALUACIÓN DE LA EDUCACIÓN - ICFES</v>
      </c>
      <c r="C3" s="706"/>
      <c r="D3" s="706"/>
      <c r="E3" s="706"/>
      <c r="F3" s="706"/>
      <c r="G3" s="706"/>
      <c r="H3" s="706"/>
      <c r="I3" s="706"/>
    </row>
    <row r="4" spans="2:9" ht="24.95" customHeight="1">
      <c r="B4" s="707" t="str">
        <f>[2]JURIDICOS!B4</f>
        <v>CONVOCATORIA PUBLICA CP - 003 - 2013</v>
      </c>
      <c r="C4" s="707"/>
      <c r="D4" s="707"/>
      <c r="E4" s="707"/>
      <c r="F4" s="707"/>
      <c r="G4" s="707"/>
      <c r="H4" s="707"/>
      <c r="I4" s="707"/>
    </row>
    <row r="5" spans="2:9" ht="24.95" customHeight="1" thickBot="1">
      <c r="B5" s="792" t="str">
        <f>[2]JURIDICOS!B5</f>
        <v>CONTRATAR LA DISTRIBUCIÓN, RECOLECCIÓN, ALMACENAMIENTO Y DESTRUCCIÓN DE MATERIALES PARA PRUEBAS DEL ICFES</v>
      </c>
      <c r="C5" s="792"/>
      <c r="D5" s="792"/>
      <c r="E5" s="792"/>
      <c r="F5" s="792"/>
      <c r="G5" s="792"/>
      <c r="H5" s="792"/>
      <c r="I5" s="792"/>
    </row>
    <row r="6" spans="2:9" ht="15.95" customHeight="1">
      <c r="B6" s="769" t="s">
        <v>171</v>
      </c>
      <c r="C6" s="709"/>
      <c r="D6" s="709"/>
      <c r="E6" s="709"/>
      <c r="F6" s="709"/>
      <c r="G6" s="709"/>
      <c r="H6" s="709"/>
      <c r="I6" s="710"/>
    </row>
    <row r="7" spans="2:9" ht="15.95" customHeight="1" thickBot="1">
      <c r="B7" s="711" t="s">
        <v>474</v>
      </c>
      <c r="C7" s="712"/>
      <c r="D7" s="712"/>
      <c r="E7" s="712"/>
      <c r="F7" s="712"/>
      <c r="G7" s="712"/>
      <c r="H7" s="712"/>
      <c r="I7" s="713"/>
    </row>
    <row r="8" spans="2:9" ht="23.25" customHeight="1" thickBot="1">
      <c r="B8" s="667" t="str">
        <f>[2]JURIDICOS!B8</f>
        <v>PROPONENTE: CF LOGISTICA</v>
      </c>
      <c r="C8" s="668"/>
      <c r="D8" s="668"/>
      <c r="E8" s="668"/>
      <c r="F8" s="668"/>
      <c r="G8" s="668"/>
      <c r="H8" s="668"/>
      <c r="I8" s="374" t="str">
        <f>[2]JURIDICOS!E8</f>
        <v>PROPUESTA No.1</v>
      </c>
    </row>
    <row r="9" spans="2:9" ht="23.25" customHeight="1" thickBot="1">
      <c r="B9" s="465"/>
      <c r="C9" s="372"/>
      <c r="D9" s="372"/>
      <c r="E9" s="372"/>
      <c r="F9" s="372"/>
      <c r="G9" s="372"/>
      <c r="H9" s="372"/>
      <c r="I9" s="544"/>
    </row>
    <row r="10" spans="2:9" ht="27" customHeight="1" thickBot="1">
      <c r="B10" s="794" t="s">
        <v>447</v>
      </c>
      <c r="C10" s="795"/>
      <c r="D10" s="494" t="s">
        <v>448</v>
      </c>
      <c r="E10" s="494" t="s">
        <v>449</v>
      </c>
      <c r="F10" s="494" t="s">
        <v>450</v>
      </c>
      <c r="G10" s="494" t="s">
        <v>451</v>
      </c>
      <c r="H10" s="495" t="s">
        <v>470</v>
      </c>
      <c r="I10" s="496" t="s">
        <v>453</v>
      </c>
    </row>
    <row r="11" spans="2:9">
      <c r="B11" s="543">
        <v>1</v>
      </c>
      <c r="C11" s="542"/>
      <c r="D11" s="499" t="s">
        <v>454</v>
      </c>
      <c r="E11" s="499"/>
      <c r="F11" s="499"/>
      <c r="G11" s="499"/>
      <c r="H11" s="499"/>
      <c r="I11" s="541"/>
    </row>
    <row r="12" spans="2:9" ht="22.5">
      <c r="B12" s="539"/>
      <c r="C12" s="538">
        <v>1</v>
      </c>
      <c r="D12" s="504" t="s">
        <v>469</v>
      </c>
      <c r="E12" s="505" t="s">
        <v>456</v>
      </c>
      <c r="F12" s="506">
        <v>1300000</v>
      </c>
      <c r="G12" s="507">
        <v>1074</v>
      </c>
      <c r="H12" s="508">
        <v>0</v>
      </c>
      <c r="I12" s="509">
        <f>G12*F12</f>
        <v>1396200000</v>
      </c>
    </row>
    <row r="13" spans="2:9" ht="22.5">
      <c r="B13" s="539"/>
      <c r="C13" s="538">
        <f>C12+1</f>
        <v>2</v>
      </c>
      <c r="D13" s="504" t="s">
        <v>457</v>
      </c>
      <c r="E13" s="505" t="s">
        <v>456</v>
      </c>
      <c r="F13" s="506">
        <v>1322000</v>
      </c>
      <c r="G13" s="507">
        <v>347</v>
      </c>
      <c r="H13" s="507">
        <v>0</v>
      </c>
      <c r="I13" s="509">
        <f>G13*F13</f>
        <v>458734000</v>
      </c>
    </row>
    <row r="14" spans="2:9" ht="22.5">
      <c r="B14" s="539"/>
      <c r="C14" s="538">
        <f>C13+1</f>
        <v>3</v>
      </c>
      <c r="D14" s="504" t="s">
        <v>458</v>
      </c>
      <c r="E14" s="505" t="s">
        <v>459</v>
      </c>
      <c r="F14" s="506">
        <v>1300000</v>
      </c>
      <c r="G14" s="507">
        <v>77</v>
      </c>
      <c r="H14" s="507">
        <v>0</v>
      </c>
      <c r="I14" s="509">
        <f>G14*F14</f>
        <v>100100000</v>
      </c>
    </row>
    <row r="15" spans="2:9">
      <c r="B15" s="540">
        <v>2</v>
      </c>
      <c r="C15" s="538"/>
      <c r="D15" s="511" t="s">
        <v>460</v>
      </c>
      <c r="E15" s="512"/>
      <c r="F15" s="513"/>
      <c r="G15" s="513"/>
      <c r="H15" s="512"/>
      <c r="I15" s="514"/>
    </row>
    <row r="16" spans="2:9" ht="22.5">
      <c r="B16" s="539"/>
      <c r="C16" s="538">
        <v>1</v>
      </c>
      <c r="D16" s="504" t="s">
        <v>468</v>
      </c>
      <c r="E16" s="505" t="s">
        <v>456</v>
      </c>
      <c r="F16" s="506">
        <v>1200</v>
      </c>
      <c r="G16" s="516">
        <v>19946</v>
      </c>
      <c r="H16" s="517">
        <v>0</v>
      </c>
      <c r="I16" s="518">
        <f>G16*F16</f>
        <v>23935200</v>
      </c>
    </row>
    <row r="17" spans="2:9" ht="33.75">
      <c r="B17" s="539"/>
      <c r="C17" s="538">
        <f>C16+1</f>
        <v>2</v>
      </c>
      <c r="D17" s="504" t="s">
        <v>462</v>
      </c>
      <c r="E17" s="505" t="s">
        <v>456</v>
      </c>
      <c r="F17" s="506">
        <v>1200</v>
      </c>
      <c r="G17" s="516">
        <v>13297</v>
      </c>
      <c r="H17" s="520">
        <v>0</v>
      </c>
      <c r="I17" s="521">
        <f>G17*F17</f>
        <v>15956400</v>
      </c>
    </row>
    <row r="18" spans="2:9" ht="13.5" thickBot="1">
      <c r="B18" s="537"/>
      <c r="C18" s="536"/>
      <c r="D18" s="535"/>
      <c r="E18" s="525"/>
      <c r="F18" s="526"/>
      <c r="G18" s="527"/>
      <c r="H18" s="528"/>
      <c r="I18" s="534"/>
    </row>
    <row r="19" spans="2:9" ht="27.75" customHeight="1" thickBot="1">
      <c r="B19" s="796" t="s">
        <v>473</v>
      </c>
      <c r="C19" s="797"/>
      <c r="D19" s="797"/>
      <c r="E19" s="797"/>
      <c r="F19" s="797"/>
      <c r="G19" s="797"/>
      <c r="H19" s="797"/>
      <c r="I19" s="530">
        <f>SUM(I11:I18)</f>
        <v>1994925600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31"/>
    </row>
    <row r="21" spans="2:9" ht="27" customHeight="1" thickBot="1">
      <c r="B21" s="798" t="s">
        <v>472</v>
      </c>
      <c r="C21" s="799"/>
      <c r="D21" s="799"/>
      <c r="E21" s="799"/>
      <c r="F21" s="799"/>
      <c r="G21" s="799"/>
      <c r="H21" s="800"/>
      <c r="I21" s="530">
        <v>1994925600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31"/>
    </row>
    <row r="23" spans="2:9" ht="30.75" customHeight="1" thickBot="1">
      <c r="B23" s="801" t="s">
        <v>465</v>
      </c>
      <c r="C23" s="802"/>
      <c r="D23" s="802"/>
      <c r="E23" s="802"/>
      <c r="F23" s="802"/>
      <c r="G23" s="802"/>
      <c r="H23" s="803"/>
      <c r="I23" s="532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1:I23"/>
  <sheetViews>
    <sheetView topLeftCell="B1" zoomScale="90" zoomScaleNormal="90" zoomScaleSheetLayoutView="100" workbookViewId="0">
      <selection activeCell="B1" sqref="B1:I24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6" t="str">
        <f>[2]JURIDICOS!B2</f>
        <v>REPUBLICA DE COLOMBIA</v>
      </c>
      <c r="C2" s="706"/>
      <c r="D2" s="706"/>
      <c r="E2" s="706"/>
      <c r="F2" s="706"/>
      <c r="G2" s="706"/>
      <c r="H2" s="706"/>
      <c r="I2" s="706"/>
    </row>
    <row r="3" spans="2:9" ht="24.95" customHeight="1">
      <c r="B3" s="706" t="str">
        <f>[2]JURIDICOS!B3</f>
        <v>INSTITUTO COLOMBIANO PARA LA EVALUACIÓN DE LA EDUCACIÓN - ICFES</v>
      </c>
      <c r="C3" s="706"/>
      <c r="D3" s="706"/>
      <c r="E3" s="706"/>
      <c r="F3" s="706"/>
      <c r="G3" s="706"/>
      <c r="H3" s="706"/>
      <c r="I3" s="706"/>
    </row>
    <row r="4" spans="2:9" ht="24.95" customHeight="1">
      <c r="B4" s="707" t="str">
        <f>[2]JURIDICOS!B4</f>
        <v>CONVOCATORIA PUBLICA CP - 003 - 2013</v>
      </c>
      <c r="C4" s="707"/>
      <c r="D4" s="707"/>
      <c r="E4" s="707"/>
      <c r="F4" s="707"/>
      <c r="G4" s="707"/>
      <c r="H4" s="707"/>
      <c r="I4" s="707"/>
    </row>
    <row r="5" spans="2:9" ht="24.95" customHeight="1" thickBot="1">
      <c r="B5" s="792" t="str">
        <f>[2]JURIDICOS!B5</f>
        <v>CONTRATAR LA DISTRIBUCIÓN, RECOLECCIÓN, ALMACENAMIENTO Y DESTRUCCIÓN DE MATERIALES PARA PRUEBAS DEL ICFES</v>
      </c>
      <c r="C5" s="792"/>
      <c r="D5" s="792"/>
      <c r="E5" s="792"/>
      <c r="F5" s="792"/>
      <c r="G5" s="792"/>
      <c r="H5" s="792"/>
      <c r="I5" s="792"/>
    </row>
    <row r="6" spans="2:9" ht="15.95" customHeight="1">
      <c r="B6" s="769" t="s">
        <v>171</v>
      </c>
      <c r="C6" s="709"/>
      <c r="D6" s="709"/>
      <c r="E6" s="709"/>
      <c r="F6" s="709"/>
      <c r="G6" s="709"/>
      <c r="H6" s="709"/>
      <c r="I6" s="710"/>
    </row>
    <row r="7" spans="2:9" ht="15.95" customHeight="1" thickBot="1">
      <c r="B7" s="711" t="s">
        <v>477</v>
      </c>
      <c r="C7" s="712"/>
      <c r="D7" s="712"/>
      <c r="E7" s="712"/>
      <c r="F7" s="712"/>
      <c r="G7" s="712"/>
      <c r="H7" s="712"/>
      <c r="I7" s="713"/>
    </row>
    <row r="8" spans="2:9" ht="23.25" customHeight="1" thickBot="1">
      <c r="B8" s="667" t="str">
        <f>[2]JURIDICOS!B8</f>
        <v>PROPONENTE: CF LOGISTICA</v>
      </c>
      <c r="C8" s="668"/>
      <c r="D8" s="668"/>
      <c r="E8" s="668"/>
      <c r="F8" s="668"/>
      <c r="G8" s="668"/>
      <c r="H8" s="668"/>
      <c r="I8" s="374" t="str">
        <f>[2]JURIDICOS!E8</f>
        <v>PROPUESTA No.1</v>
      </c>
    </row>
    <row r="9" spans="2:9" ht="23.25" customHeight="1" thickBot="1">
      <c r="B9" s="465"/>
      <c r="C9" s="372"/>
      <c r="D9" s="372"/>
      <c r="E9" s="372"/>
      <c r="F9" s="372"/>
      <c r="G9" s="372"/>
      <c r="H9" s="372"/>
      <c r="I9" s="544"/>
    </row>
    <row r="10" spans="2:9" ht="27" customHeight="1" thickBot="1">
      <c r="B10" s="794" t="s">
        <v>447</v>
      </c>
      <c r="C10" s="795"/>
      <c r="D10" s="494" t="s">
        <v>448</v>
      </c>
      <c r="E10" s="494" t="s">
        <v>449</v>
      </c>
      <c r="F10" s="494" t="s">
        <v>450</v>
      </c>
      <c r="G10" s="494" t="s">
        <v>451</v>
      </c>
      <c r="H10" s="495" t="s">
        <v>470</v>
      </c>
      <c r="I10" s="496" t="s">
        <v>453</v>
      </c>
    </row>
    <row r="11" spans="2:9">
      <c r="B11" s="543">
        <v>1</v>
      </c>
      <c r="C11" s="542"/>
      <c r="D11" s="499" t="s">
        <v>454</v>
      </c>
      <c r="E11" s="499"/>
      <c r="F11" s="499"/>
      <c r="G11" s="499"/>
      <c r="H11" s="499"/>
      <c r="I11" s="541"/>
    </row>
    <row r="12" spans="2:9" ht="22.5">
      <c r="B12" s="539"/>
      <c r="C12" s="538">
        <v>1</v>
      </c>
      <c r="D12" s="504" t="s">
        <v>455</v>
      </c>
      <c r="E12" s="505" t="s">
        <v>456</v>
      </c>
      <c r="F12" s="506">
        <v>360000</v>
      </c>
      <c r="G12" s="507">
        <v>1176</v>
      </c>
      <c r="H12" s="508">
        <v>0</v>
      </c>
      <c r="I12" s="509">
        <f>G12*F12</f>
        <v>423360000</v>
      </c>
    </row>
    <row r="13" spans="2:9" ht="22.5">
      <c r="B13" s="539"/>
      <c r="C13" s="538">
        <f>C12+1</f>
        <v>2</v>
      </c>
      <c r="D13" s="504" t="s">
        <v>457</v>
      </c>
      <c r="E13" s="505" t="s">
        <v>456</v>
      </c>
      <c r="F13" s="506">
        <v>366000</v>
      </c>
      <c r="G13" s="507">
        <v>380</v>
      </c>
      <c r="H13" s="507">
        <v>0</v>
      </c>
      <c r="I13" s="509">
        <f>G13*F13</f>
        <v>139080000</v>
      </c>
    </row>
    <row r="14" spans="2:9" ht="22.5">
      <c r="B14" s="539"/>
      <c r="C14" s="538">
        <f>C13+1</f>
        <v>3</v>
      </c>
      <c r="D14" s="504" t="s">
        <v>458</v>
      </c>
      <c r="E14" s="505" t="s">
        <v>459</v>
      </c>
      <c r="F14" s="506">
        <v>360000</v>
      </c>
      <c r="G14" s="507">
        <v>84</v>
      </c>
      <c r="H14" s="507">
        <v>0</v>
      </c>
      <c r="I14" s="509">
        <f>G14*F14</f>
        <v>30240000</v>
      </c>
    </row>
    <row r="15" spans="2:9">
      <c r="B15" s="540">
        <v>2</v>
      </c>
      <c r="C15" s="538"/>
      <c r="D15" s="511" t="s">
        <v>460</v>
      </c>
      <c r="E15" s="512"/>
      <c r="F15" s="513"/>
      <c r="G15" s="513"/>
      <c r="H15" s="512"/>
      <c r="I15" s="514"/>
    </row>
    <row r="16" spans="2:9" ht="22.5">
      <c r="B16" s="539"/>
      <c r="C16" s="538">
        <v>1</v>
      </c>
      <c r="D16" s="504" t="s">
        <v>461</v>
      </c>
      <c r="E16" s="505" t="s">
        <v>456</v>
      </c>
      <c r="F16" s="506">
        <v>300</v>
      </c>
      <c r="G16" s="516">
        <v>24194</v>
      </c>
      <c r="H16" s="517">
        <v>0</v>
      </c>
      <c r="I16" s="518">
        <f>G16*F16</f>
        <v>7258200</v>
      </c>
    </row>
    <row r="17" spans="2:9" ht="33.75">
      <c r="B17" s="539"/>
      <c r="C17" s="538">
        <f>C16+1</f>
        <v>2</v>
      </c>
      <c r="D17" s="504" t="s">
        <v>462</v>
      </c>
      <c r="E17" s="505" t="s">
        <v>456</v>
      </c>
      <c r="F17" s="506">
        <v>300</v>
      </c>
      <c r="G17" s="516">
        <v>16129</v>
      </c>
      <c r="H17" s="520">
        <v>0</v>
      </c>
      <c r="I17" s="521">
        <f>G17*F17</f>
        <v>4838700</v>
      </c>
    </row>
    <row r="18" spans="2:9" ht="13.5" thickBot="1">
      <c r="B18" s="537"/>
      <c r="C18" s="536"/>
      <c r="D18" s="535"/>
      <c r="E18" s="525"/>
      <c r="F18" s="526"/>
      <c r="G18" s="527"/>
      <c r="H18" s="528"/>
      <c r="I18" s="534"/>
    </row>
    <row r="19" spans="2:9" ht="27.75" customHeight="1" thickBot="1">
      <c r="B19" s="796" t="s">
        <v>476</v>
      </c>
      <c r="C19" s="797"/>
      <c r="D19" s="797"/>
      <c r="E19" s="797"/>
      <c r="F19" s="797"/>
      <c r="G19" s="797"/>
      <c r="H19" s="797"/>
      <c r="I19" s="530">
        <f>SUM(I11:I18)</f>
        <v>604776900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31"/>
    </row>
    <row r="21" spans="2:9" ht="27" customHeight="1" thickBot="1">
      <c r="B21" s="798" t="s">
        <v>475</v>
      </c>
      <c r="C21" s="799"/>
      <c r="D21" s="799"/>
      <c r="E21" s="799"/>
      <c r="F21" s="799"/>
      <c r="G21" s="799"/>
      <c r="H21" s="800"/>
      <c r="I21" s="530">
        <v>604776900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31"/>
    </row>
    <row r="23" spans="2:9" ht="30.75" customHeight="1" thickBot="1">
      <c r="B23" s="801" t="s">
        <v>465</v>
      </c>
      <c r="C23" s="802"/>
      <c r="D23" s="802"/>
      <c r="E23" s="802"/>
      <c r="F23" s="802"/>
      <c r="G23" s="802"/>
      <c r="H23" s="803"/>
      <c r="I23" s="532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B1:I23"/>
  <sheetViews>
    <sheetView zoomScale="80" zoomScaleNormal="80" zoomScaleSheetLayoutView="100" workbookViewId="0">
      <selection activeCell="B1" sqref="B1:I24"/>
    </sheetView>
  </sheetViews>
  <sheetFormatPr baseColWidth="10" defaultRowHeight="12.75"/>
  <cols>
    <col min="1" max="1" width="2.28515625" customWidth="1"/>
    <col min="2" max="2" width="6.85546875" style="306" customWidth="1"/>
    <col min="3" max="3" width="12.28515625" customWidth="1"/>
    <col min="4" max="4" width="37.85546875" customWidth="1"/>
    <col min="5" max="6" width="15.5703125" customWidth="1"/>
    <col min="7" max="7" width="23.28515625" customWidth="1"/>
    <col min="8" max="8" width="24.5703125" customWidth="1"/>
    <col min="9" max="9" width="25.5703125" customWidth="1"/>
  </cols>
  <sheetData>
    <row r="1" spans="2:9" ht="12" customHeight="1"/>
    <row r="2" spans="2:9" ht="24.95" customHeight="1">
      <c r="B2" s="706" t="str">
        <f>[2]JURIDICOS!B2</f>
        <v>REPUBLICA DE COLOMBIA</v>
      </c>
      <c r="C2" s="706"/>
      <c r="D2" s="706"/>
      <c r="E2" s="706"/>
      <c r="F2" s="706"/>
      <c r="G2" s="706"/>
      <c r="H2" s="706"/>
      <c r="I2" s="706"/>
    </row>
    <row r="3" spans="2:9" ht="24.95" customHeight="1">
      <c r="B3" s="706" t="str">
        <f>[2]JURIDICOS!B3</f>
        <v>INSTITUTO COLOMBIANO PARA LA EVALUACIÓN DE LA EDUCACIÓN - ICFES</v>
      </c>
      <c r="C3" s="706"/>
      <c r="D3" s="706"/>
      <c r="E3" s="706"/>
      <c r="F3" s="706"/>
      <c r="G3" s="706"/>
      <c r="H3" s="706"/>
      <c r="I3" s="706"/>
    </row>
    <row r="4" spans="2:9" ht="24.95" customHeight="1">
      <c r="B4" s="707" t="str">
        <f>[2]JURIDICOS!B4</f>
        <v>CONVOCATORIA PUBLICA CP - 003 - 2013</v>
      </c>
      <c r="C4" s="707"/>
      <c r="D4" s="707"/>
      <c r="E4" s="707"/>
      <c r="F4" s="707"/>
      <c r="G4" s="707"/>
      <c r="H4" s="707"/>
      <c r="I4" s="707"/>
    </row>
    <row r="5" spans="2:9" ht="24.95" customHeight="1" thickBot="1">
      <c r="B5" s="792" t="str">
        <f>[2]JURIDICOS!B5</f>
        <v>CONTRATAR LA DISTRIBUCIÓN, RECOLECCIÓN, ALMACENAMIENTO Y DESTRUCCIÓN DE MATERIALES PARA PRUEBAS DEL ICFES</v>
      </c>
      <c r="C5" s="792"/>
      <c r="D5" s="792"/>
      <c r="E5" s="792"/>
      <c r="F5" s="792"/>
      <c r="G5" s="792"/>
      <c r="H5" s="792"/>
      <c r="I5" s="792"/>
    </row>
    <row r="6" spans="2:9" ht="15.95" customHeight="1">
      <c r="B6" s="769" t="s">
        <v>171</v>
      </c>
      <c r="C6" s="709"/>
      <c r="D6" s="709"/>
      <c r="E6" s="709"/>
      <c r="F6" s="709"/>
      <c r="G6" s="709"/>
      <c r="H6" s="709"/>
      <c r="I6" s="710"/>
    </row>
    <row r="7" spans="2:9" ht="15.95" customHeight="1" thickBot="1">
      <c r="B7" s="711" t="s">
        <v>480</v>
      </c>
      <c r="C7" s="712"/>
      <c r="D7" s="712"/>
      <c r="E7" s="712"/>
      <c r="F7" s="712"/>
      <c r="G7" s="712"/>
      <c r="H7" s="712"/>
      <c r="I7" s="713"/>
    </row>
    <row r="8" spans="2:9" ht="23.25" customHeight="1" thickBot="1">
      <c r="B8" s="667" t="str">
        <f>[2]JURIDICOS!B8</f>
        <v>PROPONENTE: CF LOGISTICA</v>
      </c>
      <c r="C8" s="668"/>
      <c r="D8" s="668"/>
      <c r="E8" s="668"/>
      <c r="F8" s="668"/>
      <c r="G8" s="668"/>
      <c r="H8" s="668"/>
      <c r="I8" s="374" t="str">
        <f>[2]JURIDICOS!E8</f>
        <v>PROPUESTA No.1</v>
      </c>
    </row>
    <row r="9" spans="2:9" ht="23.25" customHeight="1" thickBot="1">
      <c r="B9" s="465"/>
      <c r="C9" s="372"/>
      <c r="D9" s="372"/>
      <c r="E9" s="372"/>
      <c r="F9" s="372"/>
      <c r="G9" s="372"/>
      <c r="H9" s="372"/>
      <c r="I9" s="544"/>
    </row>
    <row r="10" spans="2:9" ht="27" customHeight="1" thickBot="1">
      <c r="B10" s="794" t="s">
        <v>447</v>
      </c>
      <c r="C10" s="795"/>
      <c r="D10" s="494" t="s">
        <v>448</v>
      </c>
      <c r="E10" s="494" t="s">
        <v>449</v>
      </c>
      <c r="F10" s="494" t="s">
        <v>450</v>
      </c>
      <c r="G10" s="494" t="s">
        <v>451</v>
      </c>
      <c r="H10" s="495" t="s">
        <v>470</v>
      </c>
      <c r="I10" s="496" t="s">
        <v>453</v>
      </c>
    </row>
    <row r="11" spans="2:9">
      <c r="B11" s="543">
        <v>1</v>
      </c>
      <c r="C11" s="542"/>
      <c r="D11" s="499" t="s">
        <v>454</v>
      </c>
      <c r="E11" s="499"/>
      <c r="F11" s="499"/>
      <c r="G11" s="499"/>
      <c r="H11" s="499"/>
      <c r="I11" s="541"/>
    </row>
    <row r="12" spans="2:9" ht="22.5">
      <c r="B12" s="539"/>
      <c r="C12" s="538">
        <v>1</v>
      </c>
      <c r="D12" s="504" t="s">
        <v>455</v>
      </c>
      <c r="E12" s="505" t="s">
        <v>456</v>
      </c>
      <c r="F12" s="506">
        <v>154000</v>
      </c>
      <c r="G12" s="516">
        <v>2101</v>
      </c>
      <c r="H12" s="508">
        <v>0</v>
      </c>
      <c r="I12" s="509">
        <f>G12*F12</f>
        <v>323554000</v>
      </c>
    </row>
    <row r="13" spans="2:9" ht="22.5">
      <c r="B13" s="539"/>
      <c r="C13" s="538">
        <f>C12+1</f>
        <v>2</v>
      </c>
      <c r="D13" s="504" t="s">
        <v>457</v>
      </c>
      <c r="E13" s="505" t="s">
        <v>456</v>
      </c>
      <c r="F13" s="506">
        <v>154000</v>
      </c>
      <c r="G13" s="507">
        <v>702</v>
      </c>
      <c r="H13" s="507">
        <v>0</v>
      </c>
      <c r="I13" s="509">
        <f>G13*F13</f>
        <v>108108000</v>
      </c>
    </row>
    <row r="14" spans="2:9" ht="22.5">
      <c r="B14" s="539"/>
      <c r="C14" s="538">
        <f>C13+1</f>
        <v>3</v>
      </c>
      <c r="D14" s="504" t="s">
        <v>458</v>
      </c>
      <c r="E14" s="505" t="s">
        <v>459</v>
      </c>
      <c r="F14" s="506">
        <v>0</v>
      </c>
      <c r="G14" s="507"/>
      <c r="H14" s="507">
        <v>0</v>
      </c>
      <c r="I14" s="509">
        <f>G14*F14</f>
        <v>0</v>
      </c>
    </row>
    <row r="15" spans="2:9">
      <c r="B15" s="540">
        <v>2</v>
      </c>
      <c r="C15" s="538"/>
      <c r="D15" s="511" t="s">
        <v>460</v>
      </c>
      <c r="E15" s="512"/>
      <c r="F15" s="513"/>
      <c r="G15" s="513"/>
      <c r="H15" s="512"/>
      <c r="I15" s="514"/>
    </row>
    <row r="16" spans="2:9" ht="22.5">
      <c r="B16" s="539"/>
      <c r="C16" s="538">
        <v>1</v>
      </c>
      <c r="D16" s="504" t="s">
        <v>461</v>
      </c>
      <c r="E16" s="505" t="s">
        <v>456</v>
      </c>
      <c r="F16" s="506">
        <v>200</v>
      </c>
      <c r="G16" s="516">
        <v>28806</v>
      </c>
      <c r="H16" s="517">
        <v>0</v>
      </c>
      <c r="I16" s="518">
        <f>G16*F16</f>
        <v>5761200</v>
      </c>
    </row>
    <row r="17" spans="2:9" ht="33.75">
      <c r="B17" s="539"/>
      <c r="C17" s="538">
        <f>C16+1</f>
        <v>2</v>
      </c>
      <c r="D17" s="504" t="s">
        <v>462</v>
      </c>
      <c r="E17" s="505" t="s">
        <v>456</v>
      </c>
      <c r="F17" s="506">
        <v>200</v>
      </c>
      <c r="G17" s="516">
        <v>25306</v>
      </c>
      <c r="H17" s="520">
        <v>0</v>
      </c>
      <c r="I17" s="521">
        <f>G17*F17</f>
        <v>5061200</v>
      </c>
    </row>
    <row r="18" spans="2:9" ht="13.5" thickBot="1">
      <c r="B18" s="537"/>
      <c r="C18" s="536"/>
      <c r="D18" s="535"/>
      <c r="E18" s="525"/>
      <c r="F18" s="526"/>
      <c r="G18" s="527"/>
      <c r="H18" s="528"/>
      <c r="I18" s="534"/>
    </row>
    <row r="19" spans="2:9" ht="27.75" customHeight="1" thickBot="1">
      <c r="B19" s="796" t="s">
        <v>479</v>
      </c>
      <c r="C19" s="797"/>
      <c r="D19" s="797"/>
      <c r="E19" s="797"/>
      <c r="F19" s="797"/>
      <c r="G19" s="797"/>
      <c r="H19" s="797"/>
      <c r="I19" s="530">
        <f>SUM(I11:I18)</f>
        <v>442484400</v>
      </c>
    </row>
    <row r="20" spans="2:9" ht="6.75" customHeight="1" thickBot="1">
      <c r="B20" s="129"/>
      <c r="C20" s="1"/>
      <c r="D20" s="1"/>
      <c r="E20" s="1"/>
      <c r="F20" s="1"/>
      <c r="G20" s="1"/>
      <c r="H20" s="1"/>
      <c r="I20" s="531"/>
    </row>
    <row r="21" spans="2:9" ht="27" customHeight="1" thickBot="1">
      <c r="B21" s="798" t="s">
        <v>478</v>
      </c>
      <c r="C21" s="799"/>
      <c r="D21" s="799"/>
      <c r="E21" s="799"/>
      <c r="F21" s="799"/>
      <c r="G21" s="799"/>
      <c r="H21" s="800"/>
      <c r="I21" s="530">
        <v>442484400</v>
      </c>
    </row>
    <row r="22" spans="2:9" ht="6" customHeight="1" thickBot="1">
      <c r="B22" s="129"/>
      <c r="C22" s="1"/>
      <c r="D22" s="1"/>
      <c r="E22" s="1"/>
      <c r="F22" s="1"/>
      <c r="G22" s="1"/>
      <c r="H22" s="1"/>
      <c r="I22" s="531"/>
    </row>
    <row r="23" spans="2:9" ht="30.75" customHeight="1" thickBot="1">
      <c r="B23" s="801" t="s">
        <v>465</v>
      </c>
      <c r="C23" s="802"/>
      <c r="D23" s="802"/>
      <c r="E23" s="802"/>
      <c r="F23" s="802"/>
      <c r="G23" s="802"/>
      <c r="H23" s="803"/>
      <c r="I23" s="532">
        <f>(I19-I21)/I19</f>
        <v>0</v>
      </c>
    </row>
  </sheetData>
  <mergeCells count="11">
    <mergeCell ref="B21:H21"/>
    <mergeCell ref="B23:H23"/>
    <mergeCell ref="B2:I2"/>
    <mergeCell ref="B3:I3"/>
    <mergeCell ref="B4:I4"/>
    <mergeCell ref="B5:I5"/>
    <mergeCell ref="B6:I6"/>
    <mergeCell ref="B7:I7"/>
    <mergeCell ref="B8:H8"/>
    <mergeCell ref="B10:C10"/>
    <mergeCell ref="B19:H1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D28"/>
  <sheetViews>
    <sheetView zoomScaleSheetLayoutView="100" workbookViewId="0">
      <selection activeCell="B1" sqref="B1:D29"/>
    </sheetView>
  </sheetViews>
  <sheetFormatPr baseColWidth="10" defaultRowHeight="12.75"/>
  <cols>
    <col min="1" max="1" width="2.28515625" customWidth="1"/>
    <col min="2" max="2" width="14.5703125" style="306" customWidth="1"/>
    <col min="3" max="3" width="75" customWidth="1"/>
    <col min="4" max="4" width="35.5703125" customWidth="1"/>
  </cols>
  <sheetData>
    <row r="1" spans="2:4" ht="12" customHeight="1"/>
    <row r="2" spans="2:4" ht="24.95" customHeight="1">
      <c r="B2" s="706" t="str">
        <f>[2]JURIDICOS!B2</f>
        <v>REPUBLICA DE COLOMBIA</v>
      </c>
      <c r="C2" s="706"/>
      <c r="D2" s="706"/>
    </row>
    <row r="3" spans="2:4" ht="24.95" customHeight="1">
      <c r="B3" s="706" t="str">
        <f>[2]JURIDICOS!B3</f>
        <v>INSTITUTO COLOMBIANO PARA LA EVALUACIÓN DE LA EDUCACIÓN - ICFES</v>
      </c>
      <c r="C3" s="706"/>
      <c r="D3" s="706"/>
    </row>
    <row r="4" spans="2:4" ht="24.95" customHeight="1">
      <c r="B4" s="707" t="str">
        <f>[2]JURIDICOS!B4</f>
        <v>CONVOCATORIA PUBLICA CP - 003 - 2013</v>
      </c>
      <c r="C4" s="707"/>
      <c r="D4" s="707"/>
    </row>
    <row r="5" spans="2:4" ht="24.95" customHeight="1" thickBot="1">
      <c r="B5" s="792" t="str">
        <f>[2]JURIDICOS!B5</f>
        <v>CONTRATAR LA DISTRIBUCIÓN, RECOLECCIÓN, ALMACENAMIENTO Y DESTRUCCIÓN DE MATERIALES PARA PRUEBAS DEL ICFES</v>
      </c>
      <c r="C5" s="792"/>
      <c r="D5" s="792"/>
    </row>
    <row r="6" spans="2:4" ht="15.95" customHeight="1">
      <c r="B6" s="769" t="s">
        <v>490</v>
      </c>
      <c r="C6" s="709"/>
      <c r="D6" s="710"/>
    </row>
    <row r="7" spans="2:4" ht="15.95" customHeight="1" thickBot="1">
      <c r="B7" s="711" t="s">
        <v>489</v>
      </c>
      <c r="C7" s="712"/>
      <c r="D7" s="713"/>
    </row>
    <row r="8" spans="2:4" ht="23.25" customHeight="1" thickBot="1">
      <c r="B8" s="667" t="str">
        <f>[2]JURIDICOS!B8</f>
        <v>PROPONENTE: CF LOGISTICA</v>
      </c>
      <c r="C8" s="668"/>
      <c r="D8" s="374" t="str">
        <f>[2]JURIDICOS!E8</f>
        <v>PROPUESTA No.1</v>
      </c>
    </row>
    <row r="9" spans="2:4" ht="23.25" customHeight="1" thickBot="1">
      <c r="B9" s="465"/>
      <c r="C9" s="372"/>
      <c r="D9" s="544"/>
    </row>
    <row r="10" spans="2:4" ht="27" customHeight="1" thickBot="1">
      <c r="B10" s="551" t="s">
        <v>447</v>
      </c>
      <c r="C10" s="494" t="s">
        <v>448</v>
      </c>
      <c r="D10" s="496" t="s">
        <v>453</v>
      </c>
    </row>
    <row r="11" spans="2:4" ht="20.100000000000001" customHeight="1">
      <c r="B11" s="497">
        <v>1</v>
      </c>
      <c r="C11" s="550" t="s">
        <v>488</v>
      </c>
      <c r="D11" s="509">
        <f>'[2]CALIFICACION ECONOMICA ID'!I19</f>
        <v>572617536</v>
      </c>
    </row>
    <row r="12" spans="2:4" ht="20.100000000000001" customHeight="1">
      <c r="B12" s="510">
        <v>2</v>
      </c>
      <c r="C12" s="550" t="s">
        <v>487</v>
      </c>
      <c r="D12" s="509">
        <f>'EVALUACION ECONOMICA SP 1'!I19</f>
        <v>571254000</v>
      </c>
    </row>
    <row r="13" spans="2:4" ht="20.100000000000001" customHeight="1">
      <c r="B13" s="510">
        <v>3</v>
      </c>
      <c r="C13" s="550" t="s">
        <v>486</v>
      </c>
      <c r="D13" s="509">
        <f>'CALIFICACION ECONOMICA S11A'!I19</f>
        <v>1994925600</v>
      </c>
    </row>
    <row r="14" spans="2:4" ht="20.100000000000001" customHeight="1">
      <c r="B14" s="510">
        <v>4</v>
      </c>
      <c r="C14" s="550" t="s">
        <v>485</v>
      </c>
      <c r="D14" s="509">
        <f>'CALIFICACION ECONOMICA SP2'!I19</f>
        <v>604776900</v>
      </c>
    </row>
    <row r="15" spans="2:4" ht="20.100000000000001" customHeight="1">
      <c r="B15" s="510">
        <v>5</v>
      </c>
      <c r="C15" s="549" t="s">
        <v>484</v>
      </c>
      <c r="D15" s="509">
        <f>'CALIFICACION ECONOMICA TERCE'!I19</f>
        <v>442484400</v>
      </c>
    </row>
    <row r="16" spans="2:4" ht="9" customHeight="1" thickBot="1">
      <c r="B16" s="522"/>
      <c r="C16" s="524"/>
      <c r="D16" s="534"/>
    </row>
    <row r="17" spans="2:4" ht="28.5" customHeight="1" thickBot="1">
      <c r="B17" s="804" t="s">
        <v>483</v>
      </c>
      <c r="C17" s="805"/>
      <c r="D17" s="548">
        <f>SUM(D11:D16)</f>
        <v>4186058436</v>
      </c>
    </row>
    <row r="18" spans="2:4" ht="7.5" customHeight="1" thickBot="1">
      <c r="B18" s="546"/>
      <c r="C18" s="546"/>
    </row>
    <row r="19" spans="2:4" ht="31.5" customHeight="1" thickBot="1">
      <c r="B19" s="804" t="s">
        <v>482</v>
      </c>
      <c r="C19" s="805"/>
      <c r="D19" s="547">
        <v>5011393000</v>
      </c>
    </row>
    <row r="20" spans="2:4" ht="6.75" customHeight="1" thickBot="1">
      <c r="B20" s="546"/>
      <c r="C20" s="546"/>
    </row>
    <row r="21" spans="2:4" ht="30" customHeight="1" thickBot="1">
      <c r="B21" s="806" t="s">
        <v>481</v>
      </c>
      <c r="C21" s="807"/>
      <c r="D21" s="545">
        <f>(D19-D17)/D19</f>
        <v>0.16469164641447998</v>
      </c>
    </row>
    <row r="24" spans="2:4" ht="13.5" thickBot="1"/>
    <row r="25" spans="2:4" ht="15.75">
      <c r="C25" s="601" t="s">
        <v>525</v>
      </c>
      <c r="D25" s="602">
        <f>'[3]CALIFICACION ECONOMICA '!$D$17</f>
        <v>4186058436</v>
      </c>
    </row>
    <row r="26" spans="2:4" ht="15.75">
      <c r="C26" s="603" t="s">
        <v>526</v>
      </c>
      <c r="D26" s="604">
        <f>D17</f>
        <v>4186058436</v>
      </c>
    </row>
    <row r="27" spans="2:4" ht="15.75">
      <c r="C27" s="603" t="s">
        <v>527</v>
      </c>
      <c r="D27" s="604">
        <v>50</v>
      </c>
    </row>
    <row r="28" spans="2:4" ht="16.5" thickBot="1">
      <c r="C28" s="605" t="s">
        <v>528</v>
      </c>
      <c r="D28" s="606">
        <f>D25/D26*D27</f>
        <v>50</v>
      </c>
    </row>
  </sheetData>
  <mergeCells count="10">
    <mergeCell ref="B19:C19"/>
    <mergeCell ref="B21:C21"/>
    <mergeCell ref="B8:C8"/>
    <mergeCell ref="B17:C17"/>
    <mergeCell ref="B2:D2"/>
    <mergeCell ref="B3:D3"/>
    <mergeCell ref="B4:D4"/>
    <mergeCell ref="B5:D5"/>
    <mergeCell ref="B6:D6"/>
    <mergeCell ref="B7:D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scale="75" orientation="landscape" blackAndWhite="1" horizontalDpi="300" verticalDpi="300" r:id="rId1"/>
  <headerFooter alignWithMargins="0">
    <oddHeader>&amp;A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25</vt:i4>
      </vt:variant>
    </vt:vector>
  </HeadingPairs>
  <TitlesOfParts>
    <vt:vector size="46" baseType="lpstr">
      <vt:lpstr>DOCUMENTOS HABILITANTES</vt:lpstr>
      <vt:lpstr>OFERTA TECNICA - ECONOMICA</vt:lpstr>
      <vt:lpstr>FINANCIERA</vt:lpstr>
      <vt:lpstr>ORGANIZACION</vt:lpstr>
      <vt:lpstr>EXPERIENCIA </vt:lpstr>
      <vt:lpstr>EXPERIENCIA ICFES</vt:lpstr>
      <vt:lpstr>EVALUACION TECNICA</vt:lpstr>
      <vt:lpstr>EVALUACION TECNICA 2</vt:lpstr>
      <vt:lpstr>EVALUACION TECNICA 3</vt:lpstr>
      <vt:lpstr>PERSONAL</vt:lpstr>
      <vt:lpstr>CALIFICACION SISTEMAINFORMACION</vt:lpstr>
      <vt:lpstr>CALIFICACION BODEGAS</vt:lpstr>
      <vt:lpstr>CALIFICACION TRANSPORTE</vt:lpstr>
      <vt:lpstr>CALIFICACION DESTRUCCION</vt:lpstr>
      <vt:lpstr>EVALUACION ECONOMICA ID</vt:lpstr>
      <vt:lpstr>EVALUACION ECONOMICA SP 1</vt:lpstr>
      <vt:lpstr>CALIFICACION ECONOMICA S11A</vt:lpstr>
      <vt:lpstr>CALIFICACION ECONOMICA SP2</vt:lpstr>
      <vt:lpstr>CALIFICACION ECONOMICA TERCE</vt:lpstr>
      <vt:lpstr>CALIFICACION ECONOMICA </vt:lpstr>
      <vt:lpstr>Hoja1</vt:lpstr>
      <vt:lpstr>'CALIFICACION BODEGAS'!Área_de_impresión</vt:lpstr>
      <vt:lpstr>'CALIFICACION DESTRUCCION'!Área_de_impresión</vt:lpstr>
      <vt:lpstr>'CALIFICACION ECONOMICA '!Área_de_impresión</vt:lpstr>
      <vt:lpstr>'CALIFICACION ECONOMICA S11A'!Área_de_impresión</vt:lpstr>
      <vt:lpstr>'CALIFICACION ECONOMICA SP2'!Área_de_impresión</vt:lpstr>
      <vt:lpstr>'CALIFICACION ECONOMICA TERCE'!Área_de_impresión</vt:lpstr>
      <vt:lpstr>'CALIFICACION SISTEMAINFORMACION'!Área_de_impresión</vt:lpstr>
      <vt:lpstr>'CALIFICACION TRANSPORTE'!Área_de_impresión</vt:lpstr>
      <vt:lpstr>'DOCUMENTOS HABILITANTES'!Área_de_impresión</vt:lpstr>
      <vt:lpstr>'EVALUACION ECONOMICA ID'!Área_de_impresión</vt:lpstr>
      <vt:lpstr>'EVALUACION ECONOMICA SP 1'!Área_de_impresión</vt:lpstr>
      <vt:lpstr>'EVALUACION TECNICA'!Área_de_impresión</vt:lpstr>
      <vt:lpstr>'EVALUACION TECNICA 2'!Área_de_impresión</vt:lpstr>
      <vt:lpstr>'EVALUACION TECNICA 3'!Área_de_impresión</vt:lpstr>
      <vt:lpstr>'EXPERIENCIA '!Área_de_impresión</vt:lpstr>
      <vt:lpstr>'EXPERIENCIA ICFES'!Área_de_impresión</vt:lpstr>
      <vt:lpstr>FINANCIERA!Área_de_impresión</vt:lpstr>
      <vt:lpstr>'OFERTA TECNICA - ECONOMICA'!Área_de_impresión</vt:lpstr>
      <vt:lpstr>ORGANIZACION!Área_de_impresión</vt:lpstr>
      <vt:lpstr>PERSONAL!Área_de_impresión</vt:lpstr>
      <vt:lpstr>'DOCUMENTOS HABILITANTES'!Títulos_a_imprimir</vt:lpstr>
      <vt:lpstr>'EXPERIENCIA '!Títulos_a_imprimir</vt:lpstr>
      <vt:lpstr>'EXPERIENCIA ICFES'!Títulos_a_imprimir</vt:lpstr>
      <vt:lpstr>'OFERTA TECNICA - ECONOMICA'!Títulos_a_imprimir</vt:lpstr>
      <vt:lpstr>PERSONAL!Títulos_a_imprimir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</dc:title>
  <dc:subject>El Porvenir</dc:subject>
  <dc:creator>EDUARDO MARTINEZ</dc:creator>
  <cp:lastModifiedBy>adizquierdo</cp:lastModifiedBy>
  <cp:lastPrinted>2013-04-23T15:23:56Z</cp:lastPrinted>
  <dcterms:created xsi:type="dcterms:W3CDTF">2000-12-10T19:19:21Z</dcterms:created>
  <dcterms:modified xsi:type="dcterms:W3CDTF">2013-04-23T15:24:02Z</dcterms:modified>
</cp:coreProperties>
</file>