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alazar\Downloads\"/>
    </mc:Choice>
  </mc:AlternateContent>
  <bookViews>
    <workbookView xWindow="0" yWindow="0" windowWidth="20490" windowHeight="7755"/>
  </bookViews>
  <sheets>
    <sheet name="IA 02-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H50" i="1"/>
  <c r="H4" i="1" l="1"/>
  <c r="G54" i="1" l="1"/>
  <c r="G52" i="1"/>
  <c r="G48" i="1"/>
  <c r="G44" i="1"/>
  <c r="G45" i="1"/>
  <c r="G46" i="1"/>
  <c r="G4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G4" i="1"/>
  <c r="G7" i="1"/>
  <c r="G8" i="1"/>
  <c r="G9" i="1"/>
  <c r="G10" i="1"/>
  <c r="G11" i="1"/>
  <c r="G6" i="1"/>
  <c r="H6" i="1"/>
  <c r="H7" i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52" i="1"/>
  <c r="H54" i="1"/>
  <c r="H55" i="1" l="1"/>
  <c r="H56" i="1" s="1"/>
  <c r="H57" i="1" s="1"/>
  <c r="H58" i="1" s="1"/>
  <c r="H59" i="1" s="1"/>
  <c r="G55" i="1"/>
  <c r="G56" i="1" l="1"/>
  <c r="G57" i="1" s="1"/>
  <c r="G58" i="1" s="1"/>
</calcChain>
</file>

<file path=xl/comments1.xml><?xml version="1.0" encoding="utf-8"?>
<comments xmlns="http://schemas.openxmlformats.org/spreadsheetml/2006/main">
  <authors>
    <author>Jimmy Andres Castro</author>
  </authors>
  <commentList>
    <comment ref="E56" authorId="0" shapeId="0">
      <text>
        <r>
          <rPr>
            <sz val="9"/>
            <color indexed="81"/>
            <rFont val="Tahoma"/>
            <family val="2"/>
          </rPr>
          <t xml:space="preserve">Por favor indicar acá  el valor de fee de agencia  ofertado.
</t>
        </r>
      </text>
    </comment>
    <comment ref="E58" authorId="0" shapeId="0">
      <text>
        <r>
          <rPr>
            <sz val="9"/>
            <color indexed="81"/>
            <rFont val="Tahoma"/>
            <family val="2"/>
          </rPr>
          <t>Por favor de acuerdo con el régimen tributario del proponente, indicar el porcentaje para el cálculo del IVA.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<sst xmlns="http://schemas.openxmlformats.org/spreadsheetml/2006/main" count="116" uniqueCount="77">
  <si>
    <t>COMPONENTE</t>
  </si>
  <si>
    <t>CANTIDAD</t>
  </si>
  <si>
    <t>UNIDAD DE MEDIDA</t>
  </si>
  <si>
    <t>VALOR UNITARIO ANTES DE IVA</t>
  </si>
  <si>
    <t>Concepto creativo para pruebas de estado - ICFES</t>
  </si>
  <si>
    <t>Por el concepto creativo</t>
  </si>
  <si>
    <t>Video</t>
  </si>
  <si>
    <t>Unidad</t>
  </si>
  <si>
    <t>Capitulo</t>
  </si>
  <si>
    <t>Diseño de label para CD (Cd Normal)</t>
  </si>
  <si>
    <t>Producción de label para CD (4X0 Tintas)</t>
  </si>
  <si>
    <t>Diseño aviso de prensa tamaño página</t>
  </si>
  <si>
    <t>Diseño aviso de prensa tamaño media página</t>
  </si>
  <si>
    <t>Diseño aviso de prensa tamaño cuarto de página</t>
  </si>
  <si>
    <t>Producción de cuaderno 15,5 x 22,5 cms, bond 90 grs 4x4 tintas. Caratula de propalcote mate de 320 gramos, 80 hojas internas, argollado con dos separadores internos.</t>
  </si>
  <si>
    <t>Diseño de pendón 2.00m X 1.00m</t>
  </si>
  <si>
    <t>Producción de pendón 2.00m X 1.00m.  Porta pendón Roll up, Color: Plata, Material: Aluminio, Maletín.  Incluye inducción para el montaje y desmontaje del pendón y su estructura. (4x0 tintas)</t>
  </si>
  <si>
    <t>Diseño de pendón 2.00m X 2.00m</t>
  </si>
  <si>
    <t>Producción de pendón 2.00m X 2.00m Porta pendón propuesto por el proveedor, Color: Plata, Material: Aluminio, Maletín.  Incluye inducción para el montaje y desmontaje del pendón y su estructura. (4x0 tintas).</t>
  </si>
  <si>
    <t>Diseño de pendón 3.00m X 1.00m</t>
  </si>
  <si>
    <t>Producción de pendón 3.00m X 1.00m. Porta pendón propuesto por el proveedor, Color: Plata, Material: Aluminio, Maletín.  Incluye inducción para el montaje y desmontaje del pendón y su estructura. (4x0 tintas)</t>
  </si>
  <si>
    <t>Diseño de pendón 3.00m X 2.00m</t>
  </si>
  <si>
    <t>Producción de pendón 3.00m X 2.00m. Porta pendón propuesto por el proveedor, Color: Plata, Material: Aluminio, Maletín.  Incluye inducción para el montaje y desmontaje del pendón y su estructura. (4x0 tintas).</t>
  </si>
  <si>
    <t>Diseño de pendón 3.00m X 3.00m, backing</t>
  </si>
  <si>
    <t>Producción de pendón 3.00m X 3.00m, backing. Porta pendón propuesto por el proveedor, Color: Plata, Material: Aluminio, Maletín.  Incluye inducción para el montaje y desmontaje del pendón y su estructura. (4x0 tintas).</t>
  </si>
  <si>
    <t>Diseño de pendón 6.00m X 1.00m</t>
  </si>
  <si>
    <t>Producción de pendón 6.00m X 1.00m. Porta pendón propuesto por el proveedor, Color: Plata, Material: Aluminio, Maletín.  Incluye inducción para el montaje y desmontaje del pendón y su estructura. (4x0 tintas).</t>
  </si>
  <si>
    <t>Diseño de pendón 6.00m X 3.00m, backing</t>
  </si>
  <si>
    <t>Producción de pendón 6.00m X 3.00m, backing. Porta pendón propuesto por el proveedor, Color: Plata, Material: Aluminio, Maletín.  Incluye inducción para el montaje y desmontaje del pendón y su estructura. (4x0 tintas).</t>
  </si>
  <si>
    <t xml:space="preserve">Bolsa ecológica 30 cm x 40 cm, kambrel 90 grms,  estampada por una cara a 1x0 tinta, troquelada, agarre tipo mochila. </t>
  </si>
  <si>
    <t>Diseño Plegables a 4 cuerpos 4x4 tintas propalcote 150 gramos.</t>
  </si>
  <si>
    <t>Diseño Guías de trabajo de 5 páginas, 2 hojas 4x4 tintas y 1 hoja 4x0 tintas en papel bond 90 gramos grapadas.</t>
  </si>
  <si>
    <t>Producción Guías de trabajo de 5 páginas, 2 hojas 4x4 tintas y 1 hoja 4x0 tintas en papel bond 90 gramos grapadas.</t>
  </si>
  <si>
    <t>Por estrategia</t>
  </si>
  <si>
    <t>Por el diseño e implementación.</t>
  </si>
  <si>
    <t>1.6 MONITOREO DE MEDIOS.</t>
  </si>
  <si>
    <t>Mes</t>
  </si>
  <si>
    <t>Total Antes de IVA</t>
  </si>
  <si>
    <t xml:space="preserve">Fee de Agencia (% ) </t>
  </si>
  <si>
    <t>%</t>
  </si>
  <si>
    <t>Total</t>
  </si>
  <si>
    <t>IVA</t>
  </si>
  <si>
    <t>GRAN TOTAL</t>
  </si>
  <si>
    <t>Nombre Persona Natural o Rep. Legal Persona Jurídica</t>
  </si>
  <si>
    <t>Firma Persona Natural o Rep. Legal Persona Jurídica</t>
  </si>
  <si>
    <t>Cédula Persona Natural o Rep. Legal Persona Jurídica</t>
  </si>
  <si>
    <t>VALOR TOTAL ANTES DE IVA</t>
  </si>
  <si>
    <t xml:space="preserve">TOPE MÁXIMO VALOR TOTAL ANTES DE IVA </t>
  </si>
  <si>
    <t>TOPE MÁXIMO ANTES DE IVA</t>
  </si>
  <si>
    <t>ÍTEM</t>
  </si>
  <si>
    <t>Diseño de plegable 2 cuerpos, policromía tamaño media carta cerrado</t>
  </si>
  <si>
    <t>Producción de plegable 2 cuerpos policromía, media carta cerrado. (4x4 Tintas en propalcote mate de 200 gramos)</t>
  </si>
  <si>
    <t>Diseño de plegable 3 cuerpos tamaño oficio. Policromía</t>
  </si>
  <si>
    <t>Producción de plegable 3 cuerpos tamaño oficio - policromía. (Cerrado 4x4 tintas en propalcote mate de 200 gramos)</t>
  </si>
  <si>
    <t xml:space="preserve">Diseño de plegable 4 cuerpos tamaño oficio- policromía. </t>
  </si>
  <si>
    <t>Producción de plegable tamaño oficio  4 cuerpos -policromía a (4x4 tintas). En propalcote mate de 200 gramos.</t>
  </si>
  <si>
    <t>Esfero / Bolígrafo retráctil  - Institucional Estampado en policromía (4x0 tintas)</t>
  </si>
  <si>
    <t>Producción de carpeta institucional - Tamaño carta troquelada con bolsillo interior. Policromía (4x4 tintas 240 gramos)</t>
  </si>
  <si>
    <t>Diseño de cuaderno  15,5 x 22,5 cms, bond 90 grs 4x4 tintas</t>
  </si>
  <si>
    <t>Producción Plegables a 4 cuerpos oficio 4x4 tintas propalcote 150 gramos.</t>
  </si>
  <si>
    <t>CONCEPTO CREATIVO PARA PRUEBAS DE ESTADO - ICFES.</t>
  </si>
  <si>
    <t>DISEÑO E IMPRESIÓN DE MATERIAL</t>
  </si>
  <si>
    <t xml:space="preserve">DISEÑO Y PRODUCCIÓN DE MEDIOS DE PRODUCTOS DE AUDIO Y AUDIOVISUALES </t>
  </si>
  <si>
    <t xml:space="preserve">Videos en exteriores de 90 segundos,  (Ver anexo técnico) Videos para redes sociales del ICFES. </t>
  </si>
  <si>
    <t xml:space="preserve">Videos en exteriores de 60 segundos (Ver anexo técnico)  Videos para redes sociales del ICFES. </t>
  </si>
  <si>
    <t xml:space="preserve">Piezas audiovisuales con graphic recording. 60 Segundos (Ver anexo técnico)  Videos para redes sociales del ICFES. </t>
  </si>
  <si>
    <t xml:space="preserve">Piezas audiovisuales con graphic recording. 90 Segundos. (Ver anexo técnico) Videos para redes sociales del ICFES.  </t>
  </si>
  <si>
    <t>Spot institucionales promocionales (Ver anexo técnico) Spot institucionales promocionales.</t>
  </si>
  <si>
    <t xml:space="preserve">Series Web (Ver anexo técnico) Serie web. </t>
  </si>
  <si>
    <t>CANALES DIGITALES</t>
  </si>
  <si>
    <t>INTRANET</t>
  </si>
  <si>
    <t xml:space="preserve">PORTAL WEB INFANTIL </t>
  </si>
  <si>
    <t>Actualización de la Intranet (Ver anexo técnico)</t>
  </si>
  <si>
    <t>Diseño e implementación del portal web infantil. (Ver anexo técnico)</t>
  </si>
  <si>
    <t>Divulgación Digital (Ver anexo técnico)</t>
  </si>
  <si>
    <t>Monitoreo de Medios (Ver anexo técnico)</t>
  </si>
  <si>
    <t xml:space="preserve">FORMATO DE OFERTA ECONÓMICA No.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</si>
</sst>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(* #,##0_);_(* \(#,##0\);_(* &quot;-&quot;??_);_(@_)"/>
    <numFmt numFmtId="166" formatCode="[$€-2]\ #,##0.00_);[Red]\([$€-2]\ 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165" fontId="5" fillId="4" borderId="3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vertical="center" wrapText="1"/>
    </xf>
    <xf numFmtId="165" fontId="6" fillId="2" borderId="3" xfId="1" applyNumberFormat="1" applyFont="1" applyFill="1" applyBorder="1" applyAlignment="1">
      <alignment vertical="top"/>
    </xf>
    <xf numFmtId="165" fontId="6" fillId="0" borderId="3" xfId="1" applyNumberFormat="1" applyFont="1" applyBorder="1" applyAlignment="1">
      <alignment vertical="top"/>
    </xf>
    <xf numFmtId="165" fontId="6" fillId="0" borderId="3" xfId="1" applyNumberFormat="1" applyFont="1" applyBorder="1" applyAlignment="1">
      <alignment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65" fontId="8" fillId="3" borderId="3" xfId="1" applyNumberFormat="1" applyFont="1" applyFill="1" applyBorder="1" applyAlignment="1">
      <alignment horizontal="center" vertical="center" wrapText="1"/>
    </xf>
    <xf numFmtId="165" fontId="8" fillId="3" borderId="3" xfId="1" applyNumberFormat="1" applyFont="1" applyFill="1" applyBorder="1" applyAlignment="1">
      <alignment vertical="top"/>
    </xf>
    <xf numFmtId="165" fontId="8" fillId="3" borderId="3" xfId="1" applyNumberFormat="1" applyFont="1" applyFill="1" applyBorder="1" applyAlignment="1">
      <alignment horizontal="center" vertical="top"/>
    </xf>
    <xf numFmtId="165" fontId="6" fillId="4" borderId="3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9" fontId="6" fillId="4" borderId="3" xfId="2" applyFont="1" applyFill="1" applyBorder="1" applyAlignment="1">
      <alignment vertical="top"/>
    </xf>
    <xf numFmtId="165" fontId="7" fillId="3" borderId="3" xfId="1" applyNumberFormat="1" applyFont="1" applyFill="1" applyBorder="1" applyAlignment="1">
      <alignment vertical="top"/>
    </xf>
    <xf numFmtId="165" fontId="7" fillId="3" borderId="3" xfId="1" applyNumberFormat="1" applyFont="1" applyFill="1" applyBorder="1" applyAlignment="1">
      <alignment horizontal="center" vertical="top"/>
    </xf>
    <xf numFmtId="9" fontId="5" fillId="4" borderId="3" xfId="2" applyFont="1" applyFill="1" applyBorder="1" applyAlignment="1">
      <alignment vertical="top"/>
    </xf>
    <xf numFmtId="165" fontId="5" fillId="4" borderId="3" xfId="1" applyNumberFormat="1" applyFont="1" applyFill="1" applyBorder="1" applyAlignment="1">
      <alignment horizontal="center" vertical="top"/>
    </xf>
    <xf numFmtId="165" fontId="7" fillId="3" borderId="3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/>
    </xf>
    <xf numFmtId="165" fontId="6" fillId="2" borderId="3" xfId="1" applyNumberFormat="1" applyFont="1" applyFill="1" applyBorder="1" applyAlignment="1">
      <alignment horizontal="center" vertical="top"/>
    </xf>
    <xf numFmtId="165" fontId="6" fillId="0" borderId="3" xfId="0" applyNumberFormat="1" applyFont="1" applyBorder="1"/>
    <xf numFmtId="165" fontId="6" fillId="0" borderId="3" xfId="0" applyNumberFormat="1" applyFont="1" applyBorder="1" applyAlignment="1">
      <alignment horizontal="left" vertical="top" wrapText="1"/>
    </xf>
    <xf numFmtId="165" fontId="6" fillId="0" borderId="3" xfId="0" applyNumberFormat="1" applyFont="1" applyBorder="1" applyAlignment="1">
      <alignment horizontal="left" vertical="center" wrapText="1"/>
    </xf>
    <xf numFmtId="165" fontId="6" fillId="2" borderId="3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Border="1" applyAlignment="1">
      <alignment vertical="center"/>
    </xf>
    <xf numFmtId="165" fontId="8" fillId="3" borderId="3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5" fontId="6" fillId="0" borderId="13" xfId="1" applyNumberFormat="1" applyFont="1" applyBorder="1"/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65" fontId="8" fillId="3" borderId="13" xfId="1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5" fontId="7" fillId="3" borderId="13" xfId="1" applyNumberFormat="1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/>
    <xf numFmtId="165" fontId="6" fillId="4" borderId="3" xfId="1" applyNumberFormat="1" applyFont="1" applyFill="1" applyBorder="1" applyAlignment="1"/>
    <xf numFmtId="165" fontId="6" fillId="4" borderId="3" xfId="0" applyNumberFormat="1" applyFont="1" applyFill="1" applyBorder="1"/>
    <xf numFmtId="165" fontId="6" fillId="4" borderId="13" xfId="0" applyNumberFormat="1" applyFont="1" applyFill="1" applyBorder="1"/>
    <xf numFmtId="165" fontId="6" fillId="0" borderId="13" xfId="1" applyNumberFormat="1" applyFont="1" applyBorder="1" applyAlignment="1">
      <alignment vertical="center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3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165" fontId="6" fillId="2" borderId="3" xfId="1" applyNumberFormat="1" applyFont="1" applyFill="1" applyBorder="1" applyAlignment="1">
      <alignment vertical="center"/>
    </xf>
    <xf numFmtId="165" fontId="6" fillId="0" borderId="3" xfId="1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vertical="center"/>
    </xf>
    <xf numFmtId="165" fontId="5" fillId="5" borderId="4" xfId="1" applyNumberFormat="1" applyFont="1" applyFill="1" applyBorder="1" applyAlignment="1">
      <alignment horizontal="center" vertical="center" wrapText="1"/>
    </xf>
    <xf numFmtId="165" fontId="5" fillId="6" borderId="5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5" fontId="5" fillId="6" borderId="9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justify" vertical="justify" wrapText="1"/>
    </xf>
    <xf numFmtId="165" fontId="0" fillId="0" borderId="0" xfId="0" applyNumberFormat="1"/>
    <xf numFmtId="165" fontId="5" fillId="5" borderId="11" xfId="1" applyNumberFormat="1" applyFont="1" applyFill="1" applyBorder="1" applyAlignment="1">
      <alignment horizontal="left" vertical="top" wrapText="1"/>
    </xf>
    <xf numFmtId="165" fontId="5" fillId="5" borderId="16" xfId="1" applyNumberFormat="1" applyFont="1" applyFill="1" applyBorder="1" applyAlignment="1">
      <alignment horizontal="left" vertical="top" wrapText="1"/>
    </xf>
    <xf numFmtId="165" fontId="5" fillId="5" borderId="17" xfId="1" applyNumberFormat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5" fontId="5" fillId="4" borderId="8" xfId="0" applyNumberFormat="1" applyFont="1" applyFill="1" applyBorder="1" applyAlignment="1">
      <alignment horizontal="left" wrapText="1"/>
    </xf>
    <xf numFmtId="165" fontId="5" fillId="4" borderId="14" xfId="0" applyNumberFormat="1" applyFont="1" applyFill="1" applyBorder="1" applyAlignment="1">
      <alignment horizontal="left" wrapText="1"/>
    </xf>
    <xf numFmtId="165" fontId="5" fillId="4" borderId="18" xfId="0" applyNumberFormat="1" applyFont="1" applyFill="1" applyBorder="1" applyAlignment="1">
      <alignment horizontal="left" wrapText="1"/>
    </xf>
    <xf numFmtId="165" fontId="5" fillId="4" borderId="8" xfId="0" applyNumberFormat="1" applyFont="1" applyFill="1" applyBorder="1" applyAlignment="1">
      <alignment horizontal="left" vertical="center" wrapText="1"/>
    </xf>
    <xf numFmtId="165" fontId="5" fillId="4" borderId="14" xfId="0" applyNumberFormat="1" applyFont="1" applyFill="1" applyBorder="1" applyAlignment="1">
      <alignment horizontal="left" vertical="center" wrapText="1"/>
    </xf>
    <xf numFmtId="165" fontId="5" fillId="4" borderId="18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5" fontId="5" fillId="5" borderId="12" xfId="1" applyNumberFormat="1" applyFont="1" applyFill="1" applyBorder="1" applyAlignment="1">
      <alignment horizontal="left" vertical="top" wrapText="1"/>
    </xf>
    <xf numFmtId="165" fontId="5" fillId="5" borderId="0" xfId="1" applyNumberFormat="1" applyFont="1" applyFill="1" applyBorder="1" applyAlignment="1">
      <alignment horizontal="left" vertical="top" wrapText="1"/>
    </xf>
    <xf numFmtId="165" fontId="5" fillId="5" borderId="15" xfId="1" applyNumberFormat="1" applyFont="1" applyFill="1" applyBorder="1" applyAlignment="1">
      <alignment horizontal="left" vertical="top" wrapText="1"/>
    </xf>
    <xf numFmtId="165" fontId="5" fillId="4" borderId="3" xfId="0" applyNumberFormat="1" applyFont="1" applyFill="1" applyBorder="1" applyAlignment="1">
      <alignment horizontal="left" vertical="top" wrapText="1"/>
    </xf>
    <xf numFmtId="165" fontId="5" fillId="4" borderId="13" xfId="0" applyNumberFormat="1" applyFont="1" applyFill="1" applyBorder="1" applyAlignment="1">
      <alignment horizontal="left" vertical="top" wrapText="1"/>
    </xf>
    <xf numFmtId="165" fontId="5" fillId="4" borderId="8" xfId="0" applyNumberFormat="1" applyFont="1" applyFill="1" applyBorder="1" applyAlignment="1">
      <alignment vertical="center" wrapText="1"/>
    </xf>
    <xf numFmtId="165" fontId="5" fillId="4" borderId="14" xfId="0" applyNumberFormat="1" applyFont="1" applyFill="1" applyBorder="1" applyAlignment="1">
      <alignment vertical="center" wrapText="1"/>
    </xf>
    <xf numFmtId="165" fontId="5" fillId="4" borderId="18" xfId="0" applyNumberFormat="1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</cellXfs>
  <cellStyles count="14">
    <cellStyle name="Millares" xfId="1" builtinId="3"/>
    <cellStyle name="Millares [0] 2" xfId="8"/>
    <cellStyle name="Millares [0] 3" xfId="9"/>
    <cellStyle name="Millares 2" xfId="7"/>
    <cellStyle name="Moneda 2" xfId="4"/>
    <cellStyle name="Moneda 2 2" xfId="12"/>
    <cellStyle name="Moneda 3" xfId="6"/>
    <cellStyle name="Moneda 4" xfId="5"/>
    <cellStyle name="Normal" xfId="0" builtinId="0"/>
    <cellStyle name="Normal 2" xfId="3"/>
    <cellStyle name="Normal 2 2" xfId="13"/>
    <cellStyle name="Normal 3" xfId="10"/>
    <cellStyle name="Normal 7" xfId="1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J63"/>
  <sheetViews>
    <sheetView tabSelected="1" view="pageLayout" zoomScale="85" zoomScaleNormal="100" zoomScaleSheetLayoutView="100" zoomScalePageLayoutView="85" workbookViewId="0">
      <selection activeCell="B19" sqref="B19"/>
    </sheetView>
  </sheetViews>
  <sheetFormatPr baseColWidth="10" defaultRowHeight="15" x14ac:dyDescent="0.25"/>
  <cols>
    <col min="1" max="1" width="6.7109375" customWidth="1"/>
    <col min="2" max="2" width="43.28515625" customWidth="1"/>
    <col min="3" max="3" width="11.28515625" customWidth="1"/>
    <col min="4" max="4" width="19.42578125" style="3" customWidth="1"/>
    <col min="5" max="5" width="15.7109375" customWidth="1"/>
    <col min="6" max="6" width="15.42578125" style="2" customWidth="1"/>
    <col min="7" max="7" width="14.140625" customWidth="1"/>
    <col min="8" max="8" width="16.140625" customWidth="1"/>
  </cols>
  <sheetData>
    <row r="1" spans="1:10" ht="15.75" thickBot="1" x14ac:dyDescent="0.3">
      <c r="A1" s="92" t="s">
        <v>76</v>
      </c>
      <c r="B1" s="93"/>
      <c r="C1" s="93"/>
      <c r="D1" s="93"/>
      <c r="E1" s="93"/>
      <c r="F1" s="93"/>
      <c r="G1" s="93"/>
      <c r="H1" s="93"/>
    </row>
    <row r="2" spans="1:10" ht="34.5" customHeight="1" x14ac:dyDescent="0.25">
      <c r="A2" s="58" t="s">
        <v>49</v>
      </c>
      <c r="B2" s="59" t="s">
        <v>0</v>
      </c>
      <c r="C2" s="60" t="s">
        <v>1</v>
      </c>
      <c r="D2" s="61" t="s">
        <v>2</v>
      </c>
      <c r="E2" s="60" t="s">
        <v>3</v>
      </c>
      <c r="F2" s="60" t="s">
        <v>48</v>
      </c>
      <c r="G2" s="60" t="s">
        <v>46</v>
      </c>
      <c r="H2" s="62" t="s">
        <v>47</v>
      </c>
    </row>
    <row r="3" spans="1:10" x14ac:dyDescent="0.25">
      <c r="A3" s="57"/>
      <c r="B3" s="66" t="s">
        <v>60</v>
      </c>
      <c r="C3" s="67"/>
      <c r="D3" s="67"/>
      <c r="E3" s="67"/>
      <c r="F3" s="67"/>
      <c r="G3" s="67"/>
      <c r="H3" s="68"/>
    </row>
    <row r="4" spans="1:10" ht="18.75" customHeight="1" x14ac:dyDescent="0.25">
      <c r="A4" s="31">
        <v>1</v>
      </c>
      <c r="B4" s="26" t="s">
        <v>4</v>
      </c>
      <c r="C4" s="5">
        <v>1</v>
      </c>
      <c r="D4" s="56" t="s">
        <v>5</v>
      </c>
      <c r="E4" s="6"/>
      <c r="F4" s="54">
        <v>34131715</v>
      </c>
      <c r="G4" s="24">
        <f>C4*E4</f>
        <v>0</v>
      </c>
      <c r="H4" s="32">
        <f>F4*C4</f>
        <v>34131715</v>
      </c>
      <c r="I4" s="65"/>
      <c r="J4" s="65"/>
    </row>
    <row r="5" spans="1:10" ht="13.5" customHeight="1" x14ac:dyDescent="0.25">
      <c r="A5" s="57"/>
      <c r="B5" s="84" t="s">
        <v>62</v>
      </c>
      <c r="C5" s="85"/>
      <c r="D5" s="85"/>
      <c r="E5" s="85"/>
      <c r="F5" s="85"/>
      <c r="G5" s="85"/>
      <c r="H5" s="86"/>
    </row>
    <row r="6" spans="1:10" ht="24" x14ac:dyDescent="0.25">
      <c r="A6" s="31">
        <v>1</v>
      </c>
      <c r="B6" s="25" t="s">
        <v>63</v>
      </c>
      <c r="C6" s="5">
        <v>3</v>
      </c>
      <c r="D6" s="50" t="s">
        <v>6</v>
      </c>
      <c r="E6" s="7"/>
      <c r="F6" s="55">
        <v>23694572</v>
      </c>
      <c r="G6" s="24">
        <f>C6*E6</f>
        <v>0</v>
      </c>
      <c r="H6" s="46">
        <f t="shared" ref="H6:H54" si="0">F6*C6</f>
        <v>71083716</v>
      </c>
    </row>
    <row r="7" spans="1:10" ht="24" x14ac:dyDescent="0.25">
      <c r="A7" s="31">
        <v>2</v>
      </c>
      <c r="B7" s="25" t="s">
        <v>64</v>
      </c>
      <c r="C7" s="5">
        <v>4</v>
      </c>
      <c r="D7" s="50" t="s">
        <v>6</v>
      </c>
      <c r="E7" s="7"/>
      <c r="F7" s="55">
        <v>18536972</v>
      </c>
      <c r="G7" s="24">
        <f t="shared" ref="G7:G11" si="1">C7*E7</f>
        <v>0</v>
      </c>
      <c r="H7" s="46">
        <f t="shared" si="0"/>
        <v>74147888</v>
      </c>
    </row>
    <row r="8" spans="1:10" ht="36" x14ac:dyDescent="0.25">
      <c r="A8" s="31">
        <v>3</v>
      </c>
      <c r="B8" s="25" t="s">
        <v>65</v>
      </c>
      <c r="C8" s="5">
        <v>5</v>
      </c>
      <c r="D8" s="50" t="s">
        <v>6</v>
      </c>
      <c r="E8" s="7"/>
      <c r="F8" s="55">
        <v>9049449</v>
      </c>
      <c r="G8" s="24">
        <f t="shared" si="1"/>
        <v>0</v>
      </c>
      <c r="H8" s="46">
        <f t="shared" si="0"/>
        <v>45247245</v>
      </c>
    </row>
    <row r="9" spans="1:10" ht="36" x14ac:dyDescent="0.25">
      <c r="A9" s="31">
        <v>4</v>
      </c>
      <c r="B9" s="25" t="s">
        <v>66</v>
      </c>
      <c r="C9" s="5">
        <v>5</v>
      </c>
      <c r="D9" s="50" t="s">
        <v>6</v>
      </c>
      <c r="E9" s="7"/>
      <c r="F9" s="55">
        <v>12139799</v>
      </c>
      <c r="G9" s="24">
        <f t="shared" si="1"/>
        <v>0</v>
      </c>
      <c r="H9" s="46">
        <f t="shared" si="0"/>
        <v>60698995</v>
      </c>
    </row>
    <row r="10" spans="1:10" ht="24" customHeight="1" x14ac:dyDescent="0.25">
      <c r="A10" s="31">
        <v>5</v>
      </c>
      <c r="B10" s="25" t="s">
        <v>67</v>
      </c>
      <c r="C10" s="5">
        <v>4</v>
      </c>
      <c r="D10" s="50" t="s">
        <v>7</v>
      </c>
      <c r="E10" s="7"/>
      <c r="F10" s="55">
        <v>31036682</v>
      </c>
      <c r="G10" s="24">
        <f t="shared" si="1"/>
        <v>0</v>
      </c>
      <c r="H10" s="46">
        <f t="shared" si="0"/>
        <v>124146728</v>
      </c>
    </row>
    <row r="11" spans="1:10" x14ac:dyDescent="0.25">
      <c r="A11" s="31">
        <v>6</v>
      </c>
      <c r="B11" s="25" t="s">
        <v>68</v>
      </c>
      <c r="C11" s="5">
        <v>11</v>
      </c>
      <c r="D11" s="50" t="s">
        <v>8</v>
      </c>
      <c r="E11" s="7"/>
      <c r="F11" s="55">
        <v>18496316</v>
      </c>
      <c r="G11" s="24">
        <f t="shared" si="1"/>
        <v>0</v>
      </c>
      <c r="H11" s="46">
        <f t="shared" si="0"/>
        <v>203459476</v>
      </c>
    </row>
    <row r="12" spans="1:10" x14ac:dyDescent="0.25">
      <c r="A12" s="33"/>
      <c r="B12" s="87" t="s">
        <v>61</v>
      </c>
      <c r="C12" s="87"/>
      <c r="D12" s="87"/>
      <c r="E12" s="87"/>
      <c r="F12" s="87"/>
      <c r="G12" s="87"/>
      <c r="H12" s="88"/>
    </row>
    <row r="13" spans="1:10" x14ac:dyDescent="0.25">
      <c r="A13" s="31">
        <v>1</v>
      </c>
      <c r="B13" s="26" t="s">
        <v>9</v>
      </c>
      <c r="C13" s="8">
        <v>1</v>
      </c>
      <c r="D13" s="47" t="s">
        <v>7</v>
      </c>
      <c r="E13" s="7"/>
      <c r="F13" s="55">
        <v>279269</v>
      </c>
      <c r="G13" s="28">
        <f>C13*E13</f>
        <v>0</v>
      </c>
      <c r="H13" s="46">
        <f t="shared" si="0"/>
        <v>279269</v>
      </c>
    </row>
    <row r="14" spans="1:10" x14ac:dyDescent="0.25">
      <c r="A14" s="31">
        <v>2</v>
      </c>
      <c r="B14" s="26" t="s">
        <v>10</v>
      </c>
      <c r="C14" s="5">
        <v>5000</v>
      </c>
      <c r="D14" s="47" t="s">
        <v>7</v>
      </c>
      <c r="E14" s="7"/>
      <c r="F14" s="55">
        <v>147</v>
      </c>
      <c r="G14" s="28">
        <f t="shared" ref="G14:G42" si="2">C14*E14</f>
        <v>0</v>
      </c>
      <c r="H14" s="46">
        <f t="shared" si="0"/>
        <v>735000</v>
      </c>
    </row>
    <row r="15" spans="1:10" x14ac:dyDescent="0.25">
      <c r="A15" s="31">
        <v>3</v>
      </c>
      <c r="B15" s="26" t="s">
        <v>11</v>
      </c>
      <c r="C15" s="8">
        <v>1</v>
      </c>
      <c r="D15" s="47" t="s">
        <v>7</v>
      </c>
      <c r="E15" s="7"/>
      <c r="F15" s="55">
        <v>1384497</v>
      </c>
      <c r="G15" s="28">
        <f t="shared" si="2"/>
        <v>0</v>
      </c>
      <c r="H15" s="46">
        <f t="shared" si="0"/>
        <v>1384497</v>
      </c>
    </row>
    <row r="16" spans="1:10" x14ac:dyDescent="0.25">
      <c r="A16" s="31">
        <v>4</v>
      </c>
      <c r="B16" s="26" t="s">
        <v>12</v>
      </c>
      <c r="C16" s="8">
        <v>2</v>
      </c>
      <c r="D16" s="47" t="s">
        <v>7</v>
      </c>
      <c r="E16" s="7"/>
      <c r="F16" s="55">
        <v>950298</v>
      </c>
      <c r="G16" s="28">
        <f t="shared" si="2"/>
        <v>0</v>
      </c>
      <c r="H16" s="46">
        <f t="shared" si="0"/>
        <v>1900596</v>
      </c>
    </row>
    <row r="17" spans="1:8" x14ac:dyDescent="0.25">
      <c r="A17" s="31">
        <v>5</v>
      </c>
      <c r="B17" s="26" t="s">
        <v>13</v>
      </c>
      <c r="C17" s="8">
        <v>1</v>
      </c>
      <c r="D17" s="47" t="s">
        <v>7</v>
      </c>
      <c r="E17" s="7"/>
      <c r="F17" s="55">
        <v>723061</v>
      </c>
      <c r="G17" s="28">
        <f t="shared" si="2"/>
        <v>0</v>
      </c>
      <c r="H17" s="46">
        <f t="shared" si="0"/>
        <v>723061</v>
      </c>
    </row>
    <row r="18" spans="1:8" ht="24" x14ac:dyDescent="0.25">
      <c r="A18" s="31">
        <v>6</v>
      </c>
      <c r="B18" s="26" t="s">
        <v>50</v>
      </c>
      <c r="C18" s="8">
        <v>1</v>
      </c>
      <c r="D18" s="47" t="s">
        <v>7</v>
      </c>
      <c r="E18" s="7"/>
      <c r="F18" s="55">
        <v>551648</v>
      </c>
      <c r="G18" s="28">
        <f t="shared" si="2"/>
        <v>0</v>
      </c>
      <c r="H18" s="46">
        <f t="shared" si="0"/>
        <v>551648</v>
      </c>
    </row>
    <row r="19" spans="1:8" ht="36" x14ac:dyDescent="0.25">
      <c r="A19" s="31">
        <v>7</v>
      </c>
      <c r="B19" s="26" t="s">
        <v>51</v>
      </c>
      <c r="C19" s="8">
        <v>5000</v>
      </c>
      <c r="D19" s="47" t="s">
        <v>7</v>
      </c>
      <c r="E19" s="7"/>
      <c r="F19" s="55">
        <v>155</v>
      </c>
      <c r="G19" s="28">
        <f t="shared" si="2"/>
        <v>0</v>
      </c>
      <c r="H19" s="46">
        <f t="shared" si="0"/>
        <v>775000</v>
      </c>
    </row>
    <row r="20" spans="1:8" ht="24" x14ac:dyDescent="0.25">
      <c r="A20" s="31">
        <v>8</v>
      </c>
      <c r="B20" s="26" t="s">
        <v>52</v>
      </c>
      <c r="C20" s="8">
        <v>1</v>
      </c>
      <c r="D20" s="47" t="s">
        <v>7</v>
      </c>
      <c r="E20" s="7"/>
      <c r="F20" s="55">
        <v>871265</v>
      </c>
      <c r="G20" s="28">
        <f t="shared" si="2"/>
        <v>0</v>
      </c>
      <c r="H20" s="46">
        <f t="shared" si="0"/>
        <v>871265</v>
      </c>
    </row>
    <row r="21" spans="1:8" ht="36" x14ac:dyDescent="0.25">
      <c r="A21" s="31">
        <v>9</v>
      </c>
      <c r="B21" s="26" t="s">
        <v>53</v>
      </c>
      <c r="C21" s="5">
        <v>10000</v>
      </c>
      <c r="D21" s="47" t="s">
        <v>7</v>
      </c>
      <c r="E21" s="7"/>
      <c r="F21" s="55">
        <v>274</v>
      </c>
      <c r="G21" s="28">
        <f t="shared" si="2"/>
        <v>0</v>
      </c>
      <c r="H21" s="46">
        <f t="shared" si="0"/>
        <v>2740000</v>
      </c>
    </row>
    <row r="22" spans="1:8" ht="24" x14ac:dyDescent="0.25">
      <c r="A22" s="31">
        <v>10</v>
      </c>
      <c r="B22" s="26" t="s">
        <v>54</v>
      </c>
      <c r="C22" s="5">
        <v>2</v>
      </c>
      <c r="D22" s="47" t="s">
        <v>7</v>
      </c>
      <c r="E22" s="7"/>
      <c r="F22" s="55">
        <v>145551</v>
      </c>
      <c r="G22" s="28">
        <f t="shared" si="2"/>
        <v>0</v>
      </c>
      <c r="H22" s="46">
        <f t="shared" si="0"/>
        <v>291102</v>
      </c>
    </row>
    <row r="23" spans="1:8" ht="36" x14ac:dyDescent="0.25">
      <c r="A23" s="31">
        <v>11</v>
      </c>
      <c r="B23" s="26" t="s">
        <v>55</v>
      </c>
      <c r="C23" s="5">
        <v>5000</v>
      </c>
      <c r="D23" s="47" t="s">
        <v>7</v>
      </c>
      <c r="E23" s="7"/>
      <c r="F23" s="55">
        <v>268</v>
      </c>
      <c r="G23" s="28">
        <f t="shared" si="2"/>
        <v>0</v>
      </c>
      <c r="H23" s="46">
        <f t="shared" si="0"/>
        <v>1340000</v>
      </c>
    </row>
    <row r="24" spans="1:8" ht="24" x14ac:dyDescent="0.25">
      <c r="A24" s="31">
        <v>12</v>
      </c>
      <c r="B24" s="26" t="s">
        <v>56</v>
      </c>
      <c r="C24" s="5">
        <v>12500</v>
      </c>
      <c r="D24" s="47" t="s">
        <v>7</v>
      </c>
      <c r="E24" s="7"/>
      <c r="F24" s="55">
        <v>1557</v>
      </c>
      <c r="G24" s="28">
        <f t="shared" si="2"/>
        <v>0</v>
      </c>
      <c r="H24" s="46">
        <f t="shared" si="0"/>
        <v>19462500</v>
      </c>
    </row>
    <row r="25" spans="1:8" ht="36" x14ac:dyDescent="0.25">
      <c r="A25" s="31">
        <v>13</v>
      </c>
      <c r="B25" s="26" t="s">
        <v>57</v>
      </c>
      <c r="C25" s="5">
        <v>103</v>
      </c>
      <c r="D25" s="47" t="s">
        <v>7</v>
      </c>
      <c r="E25" s="7"/>
      <c r="F25" s="55">
        <v>23659</v>
      </c>
      <c r="G25" s="28">
        <f t="shared" si="2"/>
        <v>0</v>
      </c>
      <c r="H25" s="46">
        <f t="shared" si="0"/>
        <v>2436877</v>
      </c>
    </row>
    <row r="26" spans="1:8" ht="24" x14ac:dyDescent="0.25">
      <c r="A26" s="31">
        <v>14</v>
      </c>
      <c r="B26" s="26" t="s">
        <v>58</v>
      </c>
      <c r="C26" s="5">
        <v>1</v>
      </c>
      <c r="D26" s="47" t="s">
        <v>7</v>
      </c>
      <c r="E26" s="7"/>
      <c r="F26" s="55">
        <v>572018</v>
      </c>
      <c r="G26" s="28">
        <f t="shared" si="2"/>
        <v>0</v>
      </c>
      <c r="H26" s="46">
        <f t="shared" si="0"/>
        <v>572018</v>
      </c>
    </row>
    <row r="27" spans="1:8" ht="48" x14ac:dyDescent="0.25">
      <c r="A27" s="31">
        <v>15</v>
      </c>
      <c r="B27" s="27" t="s">
        <v>14</v>
      </c>
      <c r="C27" s="5">
        <v>221</v>
      </c>
      <c r="D27" s="47" t="s">
        <v>7</v>
      </c>
      <c r="E27" s="7"/>
      <c r="F27" s="55">
        <v>9629</v>
      </c>
      <c r="G27" s="28">
        <f t="shared" si="2"/>
        <v>0</v>
      </c>
      <c r="H27" s="46">
        <f t="shared" si="0"/>
        <v>2128009</v>
      </c>
    </row>
    <row r="28" spans="1:8" x14ac:dyDescent="0.25">
      <c r="A28" s="31">
        <v>16</v>
      </c>
      <c r="B28" s="26" t="s">
        <v>15</v>
      </c>
      <c r="C28" s="8">
        <v>5</v>
      </c>
      <c r="D28" s="47" t="s">
        <v>7</v>
      </c>
      <c r="E28" s="7"/>
      <c r="F28" s="55">
        <v>272881</v>
      </c>
      <c r="G28" s="28">
        <f t="shared" si="2"/>
        <v>0</v>
      </c>
      <c r="H28" s="46">
        <f t="shared" si="0"/>
        <v>1364405</v>
      </c>
    </row>
    <row r="29" spans="1:8" ht="48" x14ac:dyDescent="0.25">
      <c r="A29" s="31">
        <v>17</v>
      </c>
      <c r="B29" s="26" t="s">
        <v>16</v>
      </c>
      <c r="C29" s="5">
        <v>5</v>
      </c>
      <c r="D29" s="47" t="s">
        <v>7</v>
      </c>
      <c r="E29" s="7"/>
      <c r="F29" s="55">
        <v>173018</v>
      </c>
      <c r="G29" s="28">
        <f t="shared" si="2"/>
        <v>0</v>
      </c>
      <c r="H29" s="46">
        <f t="shared" si="0"/>
        <v>865090</v>
      </c>
    </row>
    <row r="30" spans="1:8" x14ac:dyDescent="0.25">
      <c r="A30" s="31">
        <v>18</v>
      </c>
      <c r="B30" s="26" t="s">
        <v>17</v>
      </c>
      <c r="C30" s="8">
        <v>1</v>
      </c>
      <c r="D30" s="47" t="s">
        <v>7</v>
      </c>
      <c r="E30" s="7"/>
      <c r="F30" s="55">
        <v>278973</v>
      </c>
      <c r="G30" s="28">
        <f t="shared" si="2"/>
        <v>0</v>
      </c>
      <c r="H30" s="46">
        <f t="shared" si="0"/>
        <v>278973</v>
      </c>
    </row>
    <row r="31" spans="1:8" ht="60" x14ac:dyDescent="0.25">
      <c r="A31" s="31">
        <v>19</v>
      </c>
      <c r="B31" s="26" t="s">
        <v>18</v>
      </c>
      <c r="C31" s="5">
        <v>2</v>
      </c>
      <c r="D31" s="47" t="s">
        <v>7</v>
      </c>
      <c r="E31" s="7"/>
      <c r="F31" s="55">
        <v>320797</v>
      </c>
      <c r="G31" s="28">
        <f t="shared" si="2"/>
        <v>0</v>
      </c>
      <c r="H31" s="46">
        <f t="shared" si="0"/>
        <v>641594</v>
      </c>
    </row>
    <row r="32" spans="1:8" x14ac:dyDescent="0.25">
      <c r="A32" s="31">
        <v>20</v>
      </c>
      <c r="B32" s="26" t="s">
        <v>19</v>
      </c>
      <c r="C32" s="8">
        <v>2</v>
      </c>
      <c r="D32" s="47" t="s">
        <v>7</v>
      </c>
      <c r="E32" s="7"/>
      <c r="F32" s="55">
        <v>322354</v>
      </c>
      <c r="G32" s="28">
        <f t="shared" si="2"/>
        <v>0</v>
      </c>
      <c r="H32" s="46">
        <f t="shared" si="0"/>
        <v>644708</v>
      </c>
    </row>
    <row r="33" spans="1:8" ht="61.5" customHeight="1" x14ac:dyDescent="0.25">
      <c r="A33" s="31">
        <v>21</v>
      </c>
      <c r="B33" s="64" t="s">
        <v>20</v>
      </c>
      <c r="C33" s="8">
        <v>1</v>
      </c>
      <c r="D33" s="47" t="s">
        <v>7</v>
      </c>
      <c r="E33" s="7"/>
      <c r="F33" s="55">
        <v>267072</v>
      </c>
      <c r="G33" s="28">
        <f t="shared" si="2"/>
        <v>0</v>
      </c>
      <c r="H33" s="46">
        <f t="shared" si="0"/>
        <v>267072</v>
      </c>
    </row>
    <row r="34" spans="1:8" x14ac:dyDescent="0.25">
      <c r="A34" s="31">
        <v>22</v>
      </c>
      <c r="B34" s="64" t="s">
        <v>21</v>
      </c>
      <c r="C34" s="8">
        <v>1</v>
      </c>
      <c r="D34" s="47" t="s">
        <v>7</v>
      </c>
      <c r="E34" s="7"/>
      <c r="F34" s="55">
        <v>571178</v>
      </c>
      <c r="G34" s="28">
        <f t="shared" si="2"/>
        <v>0</v>
      </c>
      <c r="H34" s="46">
        <f t="shared" si="0"/>
        <v>571178</v>
      </c>
    </row>
    <row r="35" spans="1:8" ht="60" x14ac:dyDescent="0.25">
      <c r="A35" s="31">
        <v>23</v>
      </c>
      <c r="B35" s="64" t="s">
        <v>22</v>
      </c>
      <c r="C35" s="8">
        <v>2</v>
      </c>
      <c r="D35" s="47" t="s">
        <v>7</v>
      </c>
      <c r="E35" s="7"/>
      <c r="F35" s="55">
        <v>510297</v>
      </c>
      <c r="G35" s="28">
        <f t="shared" si="2"/>
        <v>0</v>
      </c>
      <c r="H35" s="46">
        <f t="shared" si="0"/>
        <v>1020594</v>
      </c>
    </row>
    <row r="36" spans="1:8" x14ac:dyDescent="0.25">
      <c r="A36" s="31">
        <v>24</v>
      </c>
      <c r="B36" s="64" t="s">
        <v>23</v>
      </c>
      <c r="C36" s="8">
        <v>1</v>
      </c>
      <c r="D36" s="47" t="s">
        <v>7</v>
      </c>
      <c r="E36" s="7"/>
      <c r="F36" s="55">
        <v>561214</v>
      </c>
      <c r="G36" s="28">
        <f t="shared" si="2"/>
        <v>0</v>
      </c>
      <c r="H36" s="46">
        <f t="shared" si="0"/>
        <v>561214</v>
      </c>
    </row>
    <row r="37" spans="1:8" ht="60" x14ac:dyDescent="0.25">
      <c r="A37" s="31">
        <v>25</v>
      </c>
      <c r="B37" s="64" t="s">
        <v>24</v>
      </c>
      <c r="C37" s="5">
        <v>1</v>
      </c>
      <c r="D37" s="47" t="s">
        <v>7</v>
      </c>
      <c r="E37" s="7"/>
      <c r="F37" s="55">
        <v>551062</v>
      </c>
      <c r="G37" s="28">
        <f t="shared" si="2"/>
        <v>0</v>
      </c>
      <c r="H37" s="46">
        <f t="shared" si="0"/>
        <v>551062</v>
      </c>
    </row>
    <row r="38" spans="1:8" x14ac:dyDescent="0.25">
      <c r="A38" s="31">
        <v>26</v>
      </c>
      <c r="B38" s="26" t="s">
        <v>25</v>
      </c>
      <c r="C38" s="8">
        <v>1</v>
      </c>
      <c r="D38" s="47" t="s">
        <v>7</v>
      </c>
      <c r="E38" s="7"/>
      <c r="F38" s="55">
        <v>787803</v>
      </c>
      <c r="G38" s="28">
        <f t="shared" si="2"/>
        <v>0</v>
      </c>
      <c r="H38" s="46">
        <f t="shared" si="0"/>
        <v>787803</v>
      </c>
    </row>
    <row r="39" spans="1:8" ht="53.25" customHeight="1" x14ac:dyDescent="0.25">
      <c r="A39" s="31">
        <v>27</v>
      </c>
      <c r="B39" s="26" t="s">
        <v>26</v>
      </c>
      <c r="C39" s="8">
        <v>1</v>
      </c>
      <c r="D39" s="47" t="s">
        <v>7</v>
      </c>
      <c r="E39" s="7"/>
      <c r="F39" s="55">
        <v>598814</v>
      </c>
      <c r="G39" s="28">
        <f t="shared" si="2"/>
        <v>0</v>
      </c>
      <c r="H39" s="46">
        <f t="shared" si="0"/>
        <v>598814</v>
      </c>
    </row>
    <row r="40" spans="1:8" x14ac:dyDescent="0.25">
      <c r="A40" s="31">
        <v>28</v>
      </c>
      <c r="B40" s="26" t="s">
        <v>27</v>
      </c>
      <c r="C40" s="8">
        <v>2</v>
      </c>
      <c r="D40" s="47" t="s">
        <v>7</v>
      </c>
      <c r="E40" s="7"/>
      <c r="F40" s="55">
        <v>692800</v>
      </c>
      <c r="G40" s="28">
        <f t="shared" si="2"/>
        <v>0</v>
      </c>
      <c r="H40" s="46">
        <f t="shared" si="0"/>
        <v>1385600</v>
      </c>
    </row>
    <row r="41" spans="1:8" ht="60" x14ac:dyDescent="0.25">
      <c r="A41" s="31">
        <v>29</v>
      </c>
      <c r="B41" s="26" t="s">
        <v>28</v>
      </c>
      <c r="C41" s="8">
        <v>2</v>
      </c>
      <c r="D41" s="47" t="s">
        <v>7</v>
      </c>
      <c r="E41" s="7"/>
      <c r="F41" s="55">
        <v>1074480</v>
      </c>
      <c r="G41" s="28">
        <f t="shared" si="2"/>
        <v>0</v>
      </c>
      <c r="H41" s="46">
        <f t="shared" si="0"/>
        <v>2148960</v>
      </c>
    </row>
    <row r="42" spans="1:8" ht="36" x14ac:dyDescent="0.25">
      <c r="A42" s="31">
        <v>30</v>
      </c>
      <c r="B42" s="26" t="s">
        <v>29</v>
      </c>
      <c r="C42" s="8">
        <v>12500</v>
      </c>
      <c r="D42" s="47" t="s">
        <v>7</v>
      </c>
      <c r="E42" s="7"/>
      <c r="F42" s="55">
        <v>3219</v>
      </c>
      <c r="G42" s="28">
        <f t="shared" si="2"/>
        <v>0</v>
      </c>
      <c r="H42" s="46">
        <f t="shared" si="0"/>
        <v>40237500</v>
      </c>
    </row>
    <row r="43" spans="1:8" ht="24" x14ac:dyDescent="0.25">
      <c r="A43" s="31">
        <v>31</v>
      </c>
      <c r="B43" s="26" t="s">
        <v>30</v>
      </c>
      <c r="C43" s="8">
        <v>1</v>
      </c>
      <c r="D43" s="47" t="s">
        <v>7</v>
      </c>
      <c r="E43" s="7"/>
      <c r="F43" s="54">
        <v>624010</v>
      </c>
      <c r="G43" s="24">
        <f>C43*E43</f>
        <v>0</v>
      </c>
      <c r="H43" s="46">
        <f t="shared" si="0"/>
        <v>624010</v>
      </c>
    </row>
    <row r="44" spans="1:8" ht="24" x14ac:dyDescent="0.25">
      <c r="A44" s="31">
        <v>32</v>
      </c>
      <c r="B44" s="26" t="s">
        <v>59</v>
      </c>
      <c r="C44" s="5">
        <v>12500</v>
      </c>
      <c r="D44" s="47" t="s">
        <v>7</v>
      </c>
      <c r="E44" s="7"/>
      <c r="F44" s="54">
        <v>577</v>
      </c>
      <c r="G44" s="24">
        <f t="shared" ref="G44:G52" si="3">C44*E44</f>
        <v>0</v>
      </c>
      <c r="H44" s="46">
        <f t="shared" si="0"/>
        <v>7212500</v>
      </c>
    </row>
    <row r="45" spans="1:8" ht="36" x14ac:dyDescent="0.25">
      <c r="A45" s="31">
        <v>33</v>
      </c>
      <c r="B45" s="26" t="s">
        <v>31</v>
      </c>
      <c r="C45" s="8">
        <v>1</v>
      </c>
      <c r="D45" s="47" t="s">
        <v>7</v>
      </c>
      <c r="E45" s="7"/>
      <c r="F45" s="54">
        <v>760089</v>
      </c>
      <c r="G45" s="24">
        <f t="shared" si="3"/>
        <v>0</v>
      </c>
      <c r="H45" s="46">
        <f t="shared" si="0"/>
        <v>760089</v>
      </c>
    </row>
    <row r="46" spans="1:8" ht="36" x14ac:dyDescent="0.25">
      <c r="A46" s="31">
        <v>34</v>
      </c>
      <c r="B46" s="26" t="s">
        <v>32</v>
      </c>
      <c r="C46" s="9">
        <v>12500</v>
      </c>
      <c r="D46" s="47" t="s">
        <v>7</v>
      </c>
      <c r="E46" s="7"/>
      <c r="F46" s="54">
        <v>959</v>
      </c>
      <c r="G46" s="24">
        <f t="shared" si="3"/>
        <v>0</v>
      </c>
      <c r="H46" s="46">
        <f t="shared" si="0"/>
        <v>11987500</v>
      </c>
    </row>
    <row r="47" spans="1:8" ht="12.75" customHeight="1" x14ac:dyDescent="0.25">
      <c r="A47" s="34"/>
      <c r="B47" s="73" t="s">
        <v>69</v>
      </c>
      <c r="C47" s="74"/>
      <c r="D47" s="74"/>
      <c r="E47" s="74"/>
      <c r="F47" s="74"/>
      <c r="G47" s="74"/>
      <c r="H47" s="75"/>
    </row>
    <row r="48" spans="1:8" x14ac:dyDescent="0.25">
      <c r="A48" s="31">
        <v>1</v>
      </c>
      <c r="B48" s="26" t="s">
        <v>74</v>
      </c>
      <c r="C48" s="63">
        <v>3</v>
      </c>
      <c r="D48" s="47" t="s">
        <v>33</v>
      </c>
      <c r="E48" s="7"/>
      <c r="F48" s="23">
        <v>11624205</v>
      </c>
      <c r="G48" s="24">
        <f t="shared" si="3"/>
        <v>0</v>
      </c>
      <c r="H48" s="46">
        <f t="shared" si="0"/>
        <v>34872615</v>
      </c>
    </row>
    <row r="49" spans="1:8" x14ac:dyDescent="0.25">
      <c r="A49" s="38"/>
      <c r="B49" s="89" t="s">
        <v>71</v>
      </c>
      <c r="C49" s="90"/>
      <c r="D49" s="90"/>
      <c r="E49" s="90"/>
      <c r="F49" s="90"/>
      <c r="G49" s="90"/>
      <c r="H49" s="91"/>
    </row>
    <row r="50" spans="1:8" ht="25.5" customHeight="1" x14ac:dyDescent="0.25">
      <c r="A50" s="31">
        <v>1</v>
      </c>
      <c r="B50" s="26" t="s">
        <v>73</v>
      </c>
      <c r="C50" s="8">
        <v>1</v>
      </c>
      <c r="D50" s="48" t="s">
        <v>34</v>
      </c>
      <c r="E50" s="7"/>
      <c r="F50" s="23">
        <v>40348626</v>
      </c>
      <c r="G50" s="24">
        <f t="shared" si="3"/>
        <v>0</v>
      </c>
      <c r="H50" s="46">
        <f t="shared" si="0"/>
        <v>40348626</v>
      </c>
    </row>
    <row r="51" spans="1:8" ht="12.75" customHeight="1" x14ac:dyDescent="0.25">
      <c r="A51" s="33"/>
      <c r="B51" s="73" t="s">
        <v>70</v>
      </c>
      <c r="C51" s="74"/>
      <c r="D51" s="74"/>
      <c r="E51" s="74"/>
      <c r="F51" s="74"/>
      <c r="G51" s="74"/>
      <c r="H51" s="75"/>
    </row>
    <row r="52" spans="1:8" x14ac:dyDescent="0.25">
      <c r="A52" s="31">
        <v>1</v>
      </c>
      <c r="B52" s="25" t="s">
        <v>72</v>
      </c>
      <c r="C52" s="8">
        <v>1</v>
      </c>
      <c r="D52" s="49" t="s">
        <v>7</v>
      </c>
      <c r="E52" s="6"/>
      <c r="F52" s="23">
        <v>83329845</v>
      </c>
      <c r="G52" s="24">
        <f t="shared" si="3"/>
        <v>0</v>
      </c>
      <c r="H52" s="46">
        <f t="shared" si="0"/>
        <v>83329845</v>
      </c>
    </row>
    <row r="53" spans="1:8" ht="12" customHeight="1" x14ac:dyDescent="0.25">
      <c r="A53" s="35"/>
      <c r="B53" s="76" t="s">
        <v>35</v>
      </c>
      <c r="C53" s="77"/>
      <c r="D53" s="77"/>
      <c r="E53" s="77"/>
      <c r="F53" s="77"/>
      <c r="G53" s="77"/>
      <c r="H53" s="78"/>
    </row>
    <row r="54" spans="1:8" x14ac:dyDescent="0.25">
      <c r="A54" s="31">
        <v>1</v>
      </c>
      <c r="B54" s="26" t="s">
        <v>75</v>
      </c>
      <c r="C54" s="8">
        <v>10</v>
      </c>
      <c r="D54" s="50" t="s">
        <v>36</v>
      </c>
      <c r="E54" s="7"/>
      <c r="F54" s="23">
        <v>8602952</v>
      </c>
      <c r="G54" s="24">
        <f>C54*E54</f>
        <v>0</v>
      </c>
      <c r="H54" s="46">
        <f t="shared" si="0"/>
        <v>86029520</v>
      </c>
    </row>
    <row r="55" spans="1:8" x14ac:dyDescent="0.25">
      <c r="A55" s="36"/>
      <c r="B55" s="29" t="s">
        <v>37</v>
      </c>
      <c r="C55" s="11"/>
      <c r="D55" s="30"/>
      <c r="E55" s="12"/>
      <c r="F55" s="13"/>
      <c r="G55" s="13">
        <f>SUM(G4,G6:G11,G13:G42,G43:G46,G48:G50,G52,G54)</f>
        <v>0</v>
      </c>
      <c r="H55" s="37">
        <f>SUM(H4,H6:H11,H13:H42,H43:H46,H48:H50,H52,H54)</f>
        <v>966195877</v>
      </c>
    </row>
    <row r="56" spans="1:8" x14ac:dyDescent="0.25">
      <c r="A56" s="39"/>
      <c r="B56" s="15" t="s">
        <v>38</v>
      </c>
      <c r="C56" s="14"/>
      <c r="D56" s="51" t="s">
        <v>39</v>
      </c>
      <c r="E56" s="16"/>
      <c r="F56" s="20">
        <v>7</v>
      </c>
      <c r="G56" s="42">
        <f>E56*G55</f>
        <v>0</v>
      </c>
      <c r="H56" s="43">
        <f>H55*0.07</f>
        <v>67633711.390000001</v>
      </c>
    </row>
    <row r="57" spans="1:8" x14ac:dyDescent="0.25">
      <c r="A57" s="36"/>
      <c r="B57" s="10" t="s">
        <v>40</v>
      </c>
      <c r="C57" s="21"/>
      <c r="D57" s="52"/>
      <c r="E57" s="17"/>
      <c r="F57" s="18"/>
      <c r="G57" s="18">
        <f>G55+G56</f>
        <v>0</v>
      </c>
      <c r="H57" s="40">
        <f>H56+H55</f>
        <v>1033829588.39</v>
      </c>
    </row>
    <row r="58" spans="1:8" x14ac:dyDescent="0.25">
      <c r="A58" s="38"/>
      <c r="B58" s="15" t="s">
        <v>41</v>
      </c>
      <c r="C58" s="4"/>
      <c r="D58" s="53" t="s">
        <v>39</v>
      </c>
      <c r="E58" s="19"/>
      <c r="F58" s="20">
        <v>16</v>
      </c>
      <c r="G58" s="44">
        <f>G57+G56</f>
        <v>0</v>
      </c>
      <c r="H58" s="45">
        <f>H57*0.16</f>
        <v>165412734.1424</v>
      </c>
    </row>
    <row r="59" spans="1:8" x14ac:dyDescent="0.25">
      <c r="A59" s="41"/>
      <c r="B59" s="10" t="s">
        <v>42</v>
      </c>
      <c r="C59" s="21"/>
      <c r="D59" s="22"/>
      <c r="E59" s="17"/>
      <c r="F59" s="13"/>
      <c r="G59" s="13"/>
      <c r="H59" s="37">
        <f>H57+H58</f>
        <v>1199242322.5323999</v>
      </c>
    </row>
    <row r="60" spans="1:8" ht="32.25" customHeight="1" x14ac:dyDescent="0.25">
      <c r="A60" s="81" t="s">
        <v>43</v>
      </c>
      <c r="B60" s="82"/>
      <c r="C60" s="82"/>
      <c r="D60" s="69"/>
      <c r="E60" s="69"/>
      <c r="F60" s="69"/>
      <c r="G60" s="69"/>
      <c r="H60" s="70"/>
    </row>
    <row r="61" spans="1:8" ht="33.75" customHeight="1" x14ac:dyDescent="0.25">
      <c r="A61" s="81" t="s">
        <v>44</v>
      </c>
      <c r="B61" s="83"/>
      <c r="C61" s="83"/>
      <c r="D61" s="69"/>
      <c r="E61" s="69"/>
      <c r="F61" s="69"/>
      <c r="G61" s="69"/>
      <c r="H61" s="70"/>
    </row>
    <row r="62" spans="1:8" ht="15.75" thickBot="1" x14ac:dyDescent="0.3">
      <c r="A62" s="79" t="s">
        <v>45</v>
      </c>
      <c r="B62" s="80"/>
      <c r="C62" s="80"/>
      <c r="D62" s="71"/>
      <c r="E62" s="71"/>
      <c r="F62" s="71"/>
      <c r="G62" s="71"/>
      <c r="H62" s="72"/>
    </row>
    <row r="63" spans="1:8" x14ac:dyDescent="0.25">
      <c r="A63" s="1"/>
    </row>
  </sheetData>
  <mergeCells count="14">
    <mergeCell ref="A1:H1"/>
    <mergeCell ref="B3:H3"/>
    <mergeCell ref="D60:H60"/>
    <mergeCell ref="D61:H61"/>
    <mergeCell ref="D62:H62"/>
    <mergeCell ref="B47:H47"/>
    <mergeCell ref="B51:H51"/>
    <mergeCell ref="B53:H53"/>
    <mergeCell ref="A62:C62"/>
    <mergeCell ref="A60:C60"/>
    <mergeCell ref="A61:C61"/>
    <mergeCell ref="B5:H5"/>
    <mergeCell ref="B12:H12"/>
    <mergeCell ref="B49:H49"/>
  </mergeCells>
  <pageMargins left="0.25" right="0.25" top="0.75" bottom="0.75" header="0.3" footer="0.3"/>
  <pageSetup scale="9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 02-2016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Andres Castro</dc:creator>
  <cp:lastModifiedBy>Sebastian Salazar</cp:lastModifiedBy>
  <cp:lastPrinted>2016-02-15T23:39:45Z</cp:lastPrinted>
  <dcterms:created xsi:type="dcterms:W3CDTF">2016-02-12T20:37:58Z</dcterms:created>
  <dcterms:modified xsi:type="dcterms:W3CDTF">2016-02-15T23:41:17Z</dcterms:modified>
</cp:coreProperties>
</file>