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60" yWindow="300" windowWidth="14880" windowHeight="7815" firstSheet="2" activeTab="5"/>
  </bookViews>
  <sheets>
    <sheet name="resumen " sheetId="8" r:id="rId1"/>
    <sheet name="vigilancia humana 2015" sheetId="2" r:id="rId2"/>
    <sheet name="vigilancia humana 2016" sheetId="11" r:id="rId3"/>
    <sheet name="vigilancia humana 2017" sheetId="12" r:id="rId4"/>
    <sheet name="vigilancia humana 2018" sheetId="13" r:id="rId5"/>
    <sheet name="MEDIOS TECNOLOGICOS" sheetId="14" r:id="rId6"/>
    <sheet name="Hoja1" sheetId="15" r:id="rId7"/>
  </sheets>
  <definedNames>
    <definedName name="_xlnm.Print_Area" localSheetId="0">'resumen '!$A$1:$F$19</definedName>
    <definedName name="_xlnm.Print_Area" localSheetId="1">'vigilancia humana 2015'!$A$1:$F$39</definedName>
    <definedName name="_xlnm.Print_Titles" localSheetId="1">'vigilancia humana 2015'!$1:$8</definedName>
  </definedNames>
  <calcPr calcId="124519"/>
</workbook>
</file>

<file path=xl/calcChain.xml><?xml version="1.0" encoding="utf-8"?>
<calcChain xmlns="http://schemas.openxmlformats.org/spreadsheetml/2006/main">
  <c r="F29" i="13"/>
  <c r="F28"/>
  <c r="F27"/>
  <c r="F30" s="1"/>
  <c r="F31" s="1"/>
  <c r="B27"/>
  <c r="C26"/>
  <c r="D26" s="1"/>
  <c r="D24"/>
  <c r="C24"/>
  <c r="D23"/>
  <c r="C23"/>
  <c r="C25" s="1"/>
  <c r="D25" s="1"/>
  <c r="C22"/>
  <c r="D22" s="1"/>
  <c r="D21"/>
  <c r="C21"/>
  <c r="D20"/>
  <c r="C20"/>
  <c r="F13"/>
  <c r="F14" s="1"/>
  <c r="F12"/>
  <c r="B12"/>
  <c r="D11"/>
  <c r="C11"/>
  <c r="F31" i="12"/>
  <c r="F30"/>
  <c r="F29"/>
  <c r="F28"/>
  <c r="F27"/>
  <c r="B27"/>
  <c r="C23"/>
  <c r="D23" s="1"/>
  <c r="F15"/>
  <c r="F16" s="1"/>
  <c r="F33" s="1"/>
  <c r="F14"/>
  <c r="F13"/>
  <c r="F12"/>
  <c r="B12"/>
  <c r="D11"/>
  <c r="C11"/>
  <c r="F29" i="11"/>
  <c r="F28"/>
  <c r="F27"/>
  <c r="F30" s="1"/>
  <c r="F31" s="1"/>
  <c r="B27"/>
  <c r="D24"/>
  <c r="C24"/>
  <c r="C23"/>
  <c r="D23" s="1"/>
  <c r="C20"/>
  <c r="D20" s="1"/>
  <c r="F15"/>
  <c r="F16" s="1"/>
  <c r="F33" s="1"/>
  <c r="F14"/>
  <c r="F13"/>
  <c r="F12"/>
  <c r="B12"/>
  <c r="D11"/>
  <c r="C11"/>
  <c r="F15" i="13" l="1"/>
  <c r="F16" s="1"/>
  <c r="F33" s="1"/>
  <c r="C22" i="12"/>
  <c r="D22" s="1"/>
  <c r="C26"/>
  <c r="D26" s="1"/>
  <c r="C21"/>
  <c r="D21" s="1"/>
  <c r="C25"/>
  <c r="D25" s="1"/>
  <c r="C20"/>
  <c r="D20" s="1"/>
  <c r="C24"/>
  <c r="D24" s="1"/>
  <c r="C22" i="11"/>
  <c r="D22" s="1"/>
  <c r="C26"/>
  <c r="D26" s="1"/>
  <c r="C21"/>
  <c r="D21" s="1"/>
  <c r="C25"/>
  <c r="D25" s="1"/>
  <c r="F15" i="8"/>
  <c r="D23" i="14" l="1"/>
  <c r="D24" s="1"/>
  <c r="D46"/>
  <c r="D47" s="1"/>
  <c r="D48" l="1"/>
  <c r="C23" i="2"/>
  <c r="C26" s="1"/>
  <c r="C11"/>
  <c r="C20" l="1"/>
  <c r="C24"/>
  <c r="C22"/>
  <c r="C21"/>
  <c r="D11"/>
  <c r="F12" s="1"/>
  <c r="C25"/>
  <c r="D23"/>
  <c r="F13" l="1"/>
  <c r="F14" s="1"/>
  <c r="F15" s="1"/>
  <c r="F16" s="1"/>
  <c r="B27"/>
  <c r="B12"/>
  <c r="D25" l="1"/>
  <c r="D20"/>
  <c r="D22"/>
  <c r="D24"/>
  <c r="D21"/>
  <c r="D26"/>
  <c r="F27" l="1"/>
  <c r="F28" l="1"/>
  <c r="F29" s="1"/>
  <c r="F30" s="1"/>
  <c r="F31" s="1"/>
  <c r="F33" s="1"/>
</calcChain>
</file>

<file path=xl/sharedStrings.xml><?xml version="1.0" encoding="utf-8"?>
<sst xmlns="http://schemas.openxmlformats.org/spreadsheetml/2006/main" count="228" uniqueCount="87">
  <si>
    <t>SERVICIO</t>
  </si>
  <si>
    <t>CANTIDAD</t>
  </si>
  <si>
    <t>CANT.</t>
  </si>
  <si>
    <t>MEDIOS TECNOLÓGICOS</t>
  </si>
  <si>
    <t>CANTIDAD MENSUAL</t>
  </si>
  <si>
    <t>VALOR UNITARIO MENSUAL</t>
  </si>
  <si>
    <t>TOTAL VALOR UNITARIO MENSUAL</t>
  </si>
  <si>
    <t>SISTEMA DE ALARMA CON MONITOREO</t>
  </si>
  <si>
    <t>Kit de alarma monitoreada 24 horas con distribución de diez (10)  sensores infrarrojos</t>
  </si>
  <si>
    <t xml:space="preserve">CIRCUITO CERRADO DE TELEVISIÓN </t>
  </si>
  <si>
    <t>Cámara tipo DOMO  Día – Noche</t>
  </si>
  <si>
    <t xml:space="preserve">Cámara giratoria </t>
  </si>
  <si>
    <t xml:space="preserve"> Cámara con sensor infrarrojo </t>
  </si>
  <si>
    <t xml:space="preserve">Cámara de alta resolución sede principal ICFES </t>
  </si>
  <si>
    <t xml:space="preserve">Monitor a color de 17“ o más </t>
  </si>
  <si>
    <t>DVRS digitales de 16 canales cada uno y capacidad de almacenamiento de 800 GB</t>
  </si>
  <si>
    <t xml:space="preserve">Monitor a color de 17“ o más – manejo conmutador </t>
  </si>
  <si>
    <t>CPU con software para control de conmutador telefónico</t>
  </si>
  <si>
    <t>SISTEMA DE CONTROL DE VISITANTES</t>
  </si>
  <si>
    <t xml:space="preserve">Procesador Intel Core i5 de 3.2 GHz, 2 GB RAM, 2 discos duros de 80 GB </t>
  </si>
  <si>
    <t xml:space="preserve">Monitor pantalla plana de 17” o más </t>
  </si>
  <si>
    <t>Mouse</t>
  </si>
  <si>
    <t>Teclado</t>
  </si>
  <si>
    <t>Cámara Web para puerto USB</t>
  </si>
  <si>
    <t>Lector de Código de Barras</t>
  </si>
  <si>
    <t>Impresora Térmica</t>
  </si>
  <si>
    <t>Software necesario para el control del ingreso de visitantes a la sede principal del Instituto, que permita realizar el registro con fotografía.</t>
  </si>
  <si>
    <t>VALOR UNITARIO</t>
  </si>
  <si>
    <t>VALOR MENSUAL</t>
  </si>
  <si>
    <t>DISCO DURO 3 TB COMPATIBLE A NVR</t>
  </si>
  <si>
    <t>IVA SOBRE EL AIU</t>
  </si>
  <si>
    <t>TOTAL DEL SERVICIO</t>
  </si>
  <si>
    <t>24 horas permanentes, servicio de  vigilancia masculina con arma en el garaje - parqueadero y portería principal</t>
  </si>
  <si>
    <t>Servicio 24 horas permanente operador de medios tecnológicos sin arma.</t>
  </si>
  <si>
    <t>Servicio 12 horas diurnas, en días hábiles lunes a viernes sin festivos, servicio de  vigilancia femenino de apoyo en la recepción sin arma</t>
  </si>
  <si>
    <t>Servicio 12 Horas diurnas sin arma, en días hábiles lunes a viernes sin festivos, servicio de  vigilancia femenino y experiencia de 18 meses en el área bancaria</t>
  </si>
  <si>
    <t>Servicios 12 Horas diurnas sin arma, en días hábiles lunes a viernes sin festivos, servicio de  vigilancia de recorredor entre todos los pisos</t>
  </si>
  <si>
    <t>Servicios 12 Horas diurnas, uno con arma, en días hábiles lunes a viernes sin festivos, servicio de  vigilancia en Centro de Atención al usuario</t>
  </si>
  <si>
    <t>TOTAL VALOR MENSUAL - SEDE ACTUAL</t>
  </si>
  <si>
    <t>SUB TOTAL VALOR MENSUAL - SEDE ACTUAL</t>
  </si>
  <si>
    <t>Servicio 24 horas permanente con arma, recorredor</t>
  </si>
  <si>
    <t>SUBTOTAL VALOR MENSUAL - NUEVA SEDE SAN MARTÌN</t>
  </si>
  <si>
    <t>TOTAL VALOR MENSUAL - NUEVA SEDE SAN MARTÍN</t>
  </si>
  <si>
    <t>NVR 32 CH o 2 NVR 16 CH, MPEG-4, JPEG, RESOLUCIÓN HASTA 1280x960, 30 FPS, PANTIL T, PTZ, AUTO BACK FOCUS, BNC, SPOT, HD MI, AUDIO RCA, MOUSE, BÚSQUEDA DE EVENTOS POR TIEMPO, POR CÁMARA, POR TIPO SDE EVENTO, SLOT PARA SD, ALARMA, MENÚ EN ESPAÑOL, 16 USUARIOS, COMPATIBLE CON  WINDOWS, VISUALIZACIÓN POR INTERNET EXPLORER, CAPACIDAD PARA 2 DISCOS DUROS DE 3 TB.</t>
  </si>
  <si>
    <t>MINI DOMO IP, 640x480, 30 FPS, H264, 1/5 MOS, LENTE 1.95 mm, ABS (adaptive black stretch) WDR, DIA/NOCHE 2,0 LUX COLOR, 1,3 LUX B/N, VIQS (variable image quality on specified area), QUE PERMITE PROGRAMAR LA CALIDAD DE IMAGEN EN ÁREAS ESPECÍFICAS, REDUCCIÓN DE RUIDO DIGITAL 3D-DNR, ZOOM DIGITAL 4X POR BROWSER, VMD VIDEO POR DETECCIÓN  DE ROSTROS, 2 ZONAS DE PRIVACIDAD, MENÚ EN ESPAÑOL, ONVIF, COMPATIBLE CON WINDOWS, VISUALIZACIÓN POR EXPLORER,  DIMENSIONES ᵩ100 mm x 47 mm, PESO 200 g, PoE (IEEE802.3af  compliant)</t>
  </si>
  <si>
    <t>Kit de alarma monitoreada 24 horas con distribuciòn de diez (10) sensores infrerrojos</t>
  </si>
  <si>
    <t>costo</t>
  </si>
  <si>
    <t>ais</t>
  </si>
  <si>
    <t>P.O.</t>
  </si>
  <si>
    <t>VALOR TOTAL 2 MESES AÑO 2015</t>
  </si>
  <si>
    <t>VALOR TOTAL DEL SERVICIO VIGILANCIA Y SEGURIDAD HUMANA 12 MESES AÑO 2016</t>
  </si>
  <si>
    <t>VALOR TOTAL DEL SERVICIO VIGILANCIA Y SEGURIDAD HUMANA 12 MESES AÑO 2017</t>
  </si>
  <si>
    <t>AIU (INDICAR EL PORCENTAJE)                   10%</t>
  </si>
  <si>
    <t>AIU (INDICAR EL PORCENTAJE)    10%</t>
  </si>
  <si>
    <t>VALOR TOTAL DEL SERVICIO VIGILANCIA Y SEGURIDAD HUMANA 4 MESES AÑO 2018</t>
  </si>
  <si>
    <t>TOTAL MENSUAL</t>
  </si>
  <si>
    <t>VALOR TOTAL MENSUAL</t>
  </si>
  <si>
    <t xml:space="preserve"> FORMATO RESUMEN SERVICIO DE VIGILANCIA Y SEGURIDAD HUMANA Y MEDIOS TECNOLÓGICOS</t>
  </si>
  <si>
    <t>VALOR TOTAL DEL SERVICIO VIGILANCIA Y SEGURIDAD HUMANA                    12 MESES AÑO 2016</t>
  </si>
  <si>
    <t>VALOR TOTAL DEL SERVICIO VIGILANCIA Y SEGURIDAD HUMANA                    12 MESES AÑO 2017</t>
  </si>
  <si>
    <t>VALOR TOTAL DEL SERVICIO VIGILANCIA Y SEGURIDAD HUMANA                    4 MESES AÑO 2018</t>
  </si>
  <si>
    <t>NOMBRE:</t>
  </si>
  <si>
    <t>DOCUMENTO DE  IDENTIFICACIÓN:</t>
  </si>
  <si>
    <t>NOMBRE DE LA EMPRESA</t>
  </si>
  <si>
    <t>INSTITUTO COLOMBIANA PARA LA EVALUACIÓN DE LA EDUCACIÓN - ICFES</t>
  </si>
  <si>
    <t>Nombre y documento Representante legal</t>
  </si>
  <si>
    <t>Hago constar que la información descrita es verídica.</t>
  </si>
  <si>
    <t>Firma del Representante Legal del Proponente</t>
  </si>
  <si>
    <t>VALOR TOTAL DEL SERVICIO DE MEDIOS TECNOLOGICOS 29 MESES</t>
  </si>
  <si>
    <t>SERVICIOS DE VIGILANCIA HUMANA -  SEDE ANTIGUA DEL ICFES (Calle 17 No. 3-40 ) 1 MES AÑO 2015</t>
  </si>
  <si>
    <t>VALOR TOTAL 1 MES AÑO 2015</t>
  </si>
  <si>
    <t>VALOR TOTAL DEL SERVICIO VIGILANCIA Y SEGURIDAD HUMANA 1 MES AÑO 2015</t>
  </si>
  <si>
    <t>SERVICIOS DE VIGILANCIA HUMANA -  SEDE ANTIGUA DEL ICFES (Calle 17 No. 3-40 ) 12 MESES AÑO 2016</t>
  </si>
  <si>
    <t>SERVICIOS DE VIGILANCIA HUMANA - SEDE NUEVA SAN MARTIN (Carrera 7 No. 32 – 12) 12 MESES AÑO 2016</t>
  </si>
  <si>
    <t>SERVICIOS DE VIGILANCIA HUMANA - SEDE NUEVA SAN MARTIN (Carrera 7 No. 32 – 12) 1 MES AÑO 2015</t>
  </si>
  <si>
    <t>SERVICIOS DE VIGILANCIA HUMANA -  SEDE ANTIGUA DEL ICFES (Calle 17 No. 3-40 ) 12 MESES AÑO 2017</t>
  </si>
  <si>
    <t>SERVICIOS DE VIGILANCIA HUMANA - SEDE NUEVA SAN MARTIN (Carrera 7 No. 32 – 12) 12 MESES AÑO 2017</t>
  </si>
  <si>
    <t>SERVICIOS DE VIGILANCIA HUMANA -  SEDE ANTIGUA DEL ICFES (Calle 17 No. 3-40 ) 4 MESES AÑO 2018</t>
  </si>
  <si>
    <t>SERVICIOS DE VIGILANCIA HUMANA - SEDE NUEVA SAN MARTIN (Carrera 7 No. 32 – 12) 4 MESES AÑO 2018</t>
  </si>
  <si>
    <t>VALOR TOTAL 29 MESES</t>
  </si>
  <si>
    <t xml:space="preserve"> SERVICIOS DE VIGILANCIA TECNOLÓGICA- SEDE ANTIGUA 29 MESES</t>
  </si>
  <si>
    <t>SERVICIOS DE VIGILANCIA TECNOLÓGICA- SEDE NUEVA 29 MESES</t>
  </si>
  <si>
    <t>VALOR TOTAL MEDIOS TECNOLOGICOS POR EL TERMINO DE 29 MESES</t>
  </si>
  <si>
    <t>TELEVISOR LED/LCD 32", HD RESOLUCION 1366x768, AUDIO 10 W (5W +5W), SPEAKER, VHF, UHF, CATV, HDMI, DVI-D 24 pin, SALIDA DE AUDIO RCA, VIDEO RCA, COMPONENTE, HDMI, USB, CON SOPORTE</t>
  </si>
  <si>
    <t>VALOR TOTAL DEL SERVICIO VIGILANCIA Y SEGURIDAD HUMANA                    1 MES (DICIEMBRE)                                                                   AÑO 2015</t>
  </si>
  <si>
    <t>FORMATO No. 7 OFERTA ECONOMICA</t>
  </si>
  <si>
    <t>FORMATO No. 6 OFERTA ECONOMICA</t>
  </si>
</sst>
</file>

<file path=xl/styles.xml><?xml version="1.0" encoding="utf-8"?>
<styleSheet xmlns="http://schemas.openxmlformats.org/spreadsheetml/2006/main">
  <numFmts count="4">
    <numFmt numFmtId="44" formatCode="_(&quot;$&quot;\ * #,##0.00_);_(&quot;$&quot;\ * \(#,##0.00\);_(&quot;$&quot;\ * &quot;-&quot;??_);_(@_)"/>
    <numFmt numFmtId="43" formatCode="_(* #,##0.00_);_(* \(#,##0.00\);_(* &quot;-&quot;??_);_(@_)"/>
    <numFmt numFmtId="164" formatCode="_-* #,##0.00\ _€_-;\-* #,##0.00\ _€_-;_-* &quot;-&quot;??\ _€_-;_-@_-"/>
    <numFmt numFmtId="165" formatCode="_-* #,##0\ _€_-;\-* #,##0\ _€_-;_-* &quot;-&quot;??\ _€_-;_-@_-"/>
  </numFmts>
  <fonts count="15">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font>
    <font>
      <b/>
      <sz val="11"/>
      <color indexed="9"/>
      <name val="Calibri"/>
      <family val="2"/>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
      <sz val="10"/>
      <color rgb="FFFF0000"/>
      <name val="Calibri"/>
      <family val="2"/>
      <scheme val="minor"/>
    </font>
    <font>
      <b/>
      <sz val="10"/>
      <color theme="0"/>
      <name val="Calibri"/>
      <family val="2"/>
      <scheme val="minor"/>
    </font>
    <font>
      <sz val="10"/>
      <name val="Arial"/>
      <family val="2"/>
    </font>
    <font>
      <b/>
      <sz val="12"/>
      <name val="Arial"/>
      <family val="2"/>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55"/>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0" fontId="4" fillId="3" borderId="4" applyNumberFormat="0" applyFont="0" applyFill="0" applyAlignment="0" applyProtection="0"/>
    <xf numFmtId="164" fontId="1" fillId="0" borderId="0" applyFont="0" applyFill="0" applyBorder="0" applyAlignment="0" applyProtection="0"/>
    <xf numFmtId="0" fontId="12" fillId="0" borderId="0"/>
  </cellStyleXfs>
  <cellXfs count="140">
    <xf numFmtId="0" fontId="0" fillId="0" borderId="0" xfId="0"/>
    <xf numFmtId="0" fontId="3" fillId="2" borderId="1" xfId="0" applyFont="1" applyFill="1" applyBorder="1" applyAlignment="1">
      <alignment horizontal="center" wrapText="1"/>
    </xf>
    <xf numFmtId="0" fontId="5" fillId="2" borderId="0" xfId="0" applyFont="1" applyFill="1"/>
    <xf numFmtId="0" fontId="6" fillId="2" borderId="0" xfId="0" applyFont="1" applyFill="1" applyAlignment="1"/>
    <xf numFmtId="0" fontId="6" fillId="2" borderId="0" xfId="0" applyFont="1" applyFill="1" applyBorder="1" applyAlignment="1"/>
    <xf numFmtId="0" fontId="5" fillId="2" borderId="0" xfId="0" applyFont="1" applyFill="1" applyBorder="1"/>
    <xf numFmtId="0" fontId="5" fillId="0" borderId="0" xfId="0" applyFont="1"/>
    <xf numFmtId="3" fontId="5" fillId="0" borderId="0" xfId="0" applyNumberFormat="1" applyFont="1"/>
    <xf numFmtId="164" fontId="3" fillId="2" borderId="1" xfId="3" applyFont="1" applyFill="1" applyBorder="1" applyAlignment="1">
      <alignment horizontal="center" wrapText="1"/>
    </xf>
    <xf numFmtId="164" fontId="5" fillId="2" borderId="1" xfId="3" applyFont="1" applyFill="1" applyBorder="1"/>
    <xf numFmtId="164" fontId="5" fillId="2" borderId="0" xfId="3" applyFont="1" applyFill="1"/>
    <xf numFmtId="164" fontId="5" fillId="2" borderId="0" xfId="0" applyNumberFormat="1" applyFont="1" applyFill="1"/>
    <xf numFmtId="164" fontId="6" fillId="2" borderId="0" xfId="0" applyNumberFormat="1" applyFont="1" applyFill="1"/>
    <xf numFmtId="0" fontId="10" fillId="2" borderId="0" xfId="0" applyFont="1" applyFill="1"/>
    <xf numFmtId="164" fontId="10" fillId="2" borderId="0" xfId="3" applyFont="1" applyFill="1"/>
    <xf numFmtId="0" fontId="8" fillId="2" borderId="0" xfId="0" applyFont="1" applyFill="1"/>
    <xf numFmtId="164" fontId="8" fillId="2" borderId="0" xfId="0" applyNumberFormat="1" applyFont="1" applyFill="1"/>
    <xf numFmtId="3" fontId="6" fillId="0" borderId="0" xfId="0" applyNumberFormat="1" applyFont="1"/>
    <xf numFmtId="0" fontId="11" fillId="2" borderId="0" xfId="0" applyFont="1" applyFill="1"/>
    <xf numFmtId="164" fontId="11" fillId="2" borderId="0" xfId="3" applyFont="1" applyFill="1"/>
    <xf numFmtId="165" fontId="6" fillId="0" borderId="0" xfId="3" applyNumberFormat="1" applyFont="1"/>
    <xf numFmtId="0" fontId="5" fillId="2" borderId="14" xfId="0" applyFont="1" applyFill="1" applyBorder="1"/>
    <xf numFmtId="0" fontId="5" fillId="2" borderId="15" xfId="0" applyFont="1" applyFill="1" applyBorder="1"/>
    <xf numFmtId="0" fontId="5" fillId="2" borderId="16" xfId="0" applyFont="1" applyFill="1" applyBorder="1"/>
    <xf numFmtId="0" fontId="5" fillId="2" borderId="3" xfId="0" applyFont="1" applyFill="1" applyBorder="1"/>
    <xf numFmtId="0" fontId="5" fillId="2" borderId="17" xfId="0" applyFont="1" applyFill="1" applyBorder="1"/>
    <xf numFmtId="0" fontId="0" fillId="0" borderId="0" xfId="0" applyBorder="1"/>
    <xf numFmtId="0" fontId="0" fillId="0" borderId="17" xfId="0" applyBorder="1"/>
    <xf numFmtId="0" fontId="0" fillId="0" borderId="12" xfId="0" applyBorder="1"/>
    <xf numFmtId="0" fontId="0" fillId="0" borderId="19" xfId="0" applyBorder="1"/>
    <xf numFmtId="164" fontId="0" fillId="0" borderId="17" xfId="0" applyNumberFormat="1" applyBorder="1"/>
    <xf numFmtId="0" fontId="5" fillId="2" borderId="1" xfId="0" applyFont="1" applyFill="1" applyBorder="1"/>
    <xf numFmtId="0" fontId="0" fillId="2" borderId="3" xfId="0" applyFill="1" applyBorder="1"/>
    <xf numFmtId="0" fontId="0" fillId="2" borderId="0" xfId="0" applyFill="1" applyBorder="1"/>
    <xf numFmtId="0" fontId="2" fillId="2" borderId="0" xfId="0" applyFont="1" applyFill="1" applyBorder="1"/>
    <xf numFmtId="44" fontId="5" fillId="2" borderId="1" xfId="1" applyFont="1" applyFill="1" applyBorder="1"/>
    <xf numFmtId="0" fontId="13" fillId="2" borderId="1" xfId="4" applyFont="1" applyFill="1" applyBorder="1" applyAlignment="1">
      <alignment vertical="center"/>
    </xf>
    <xf numFmtId="0" fontId="13" fillId="2" borderId="7" xfId="4" applyFont="1" applyFill="1" applyBorder="1" applyAlignment="1">
      <alignment vertical="center"/>
    </xf>
    <xf numFmtId="0" fontId="5" fillId="2" borderId="11" xfId="0" applyFont="1" applyFill="1" applyBorder="1"/>
    <xf numFmtId="0" fontId="5" fillId="2" borderId="12" xfId="0" applyFont="1" applyFill="1" applyBorder="1"/>
    <xf numFmtId="0" fontId="5" fillId="2" borderId="19" xfId="0" applyFont="1" applyFill="1" applyBorder="1"/>
    <xf numFmtId="0" fontId="2" fillId="2" borderId="3" xfId="0" applyFont="1" applyFill="1" applyBorder="1"/>
    <xf numFmtId="0" fontId="0" fillId="2" borderId="11" xfId="0" applyFont="1" applyFill="1" applyBorder="1"/>
    <xf numFmtId="0" fontId="0" fillId="0" borderId="21" xfId="0" applyBorder="1"/>
    <xf numFmtId="0" fontId="13" fillId="2" borderId="23" xfId="4" applyFont="1" applyFill="1" applyBorder="1" applyAlignment="1">
      <alignment vertical="center"/>
    </xf>
    <xf numFmtId="0" fontId="13" fillId="2" borderId="18" xfId="4" applyFont="1" applyFill="1" applyBorder="1" applyAlignment="1">
      <alignment vertical="center"/>
    </xf>
    <xf numFmtId="0" fontId="0" fillId="0" borderId="24" xfId="0" applyBorder="1"/>
    <xf numFmtId="44" fontId="5" fillId="2" borderId="8" xfId="1" applyFont="1" applyFill="1" applyBorder="1"/>
    <xf numFmtId="0" fontId="0" fillId="2" borderId="14" xfId="0" applyFill="1" applyBorder="1"/>
    <xf numFmtId="0" fontId="0" fillId="2" borderId="17" xfId="0" applyFill="1" applyBorder="1"/>
    <xf numFmtId="43" fontId="0" fillId="2" borderId="17" xfId="0" applyNumberFormat="1" applyFill="1" applyBorder="1"/>
    <xf numFmtId="0" fontId="0" fillId="0" borderId="27" xfId="0" applyBorder="1"/>
    <xf numFmtId="44" fontId="2" fillId="2" borderId="28" xfId="0" applyNumberFormat="1" applyFont="1" applyFill="1" applyBorder="1"/>
    <xf numFmtId="44" fontId="5" fillId="2" borderId="13" xfId="1" applyFont="1" applyFill="1" applyBorder="1"/>
    <xf numFmtId="0" fontId="13" fillId="2" borderId="20" xfId="4" applyFont="1" applyFill="1" applyBorder="1" applyAlignment="1">
      <alignment vertical="center"/>
    </xf>
    <xf numFmtId="0" fontId="13" fillId="2" borderId="24" xfId="4" applyFont="1" applyFill="1" applyBorder="1" applyAlignment="1">
      <alignment vertical="center"/>
    </xf>
    <xf numFmtId="0" fontId="13" fillId="2" borderId="34" xfId="4" applyFont="1" applyFill="1" applyBorder="1" applyAlignment="1">
      <alignment vertical="center"/>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xf>
    <xf numFmtId="164" fontId="6" fillId="2" borderId="1" xfId="3" applyFont="1" applyFill="1" applyBorder="1"/>
    <xf numFmtId="0" fontId="3" fillId="2" borderId="6" xfId="0" applyFont="1" applyFill="1" applyBorder="1" applyAlignment="1">
      <alignment horizontal="center" wrapText="1"/>
    </xf>
    <xf numFmtId="164" fontId="3" fillId="2" borderId="6" xfId="3" applyFont="1" applyFill="1" applyBorder="1" applyAlignment="1">
      <alignment horizontal="center" wrapText="1"/>
    </xf>
    <xf numFmtId="0" fontId="6" fillId="2" borderId="7" xfId="0" applyFont="1" applyFill="1" applyBorder="1" applyAlignment="1">
      <alignment horizontal="center" wrapText="1"/>
    </xf>
    <xf numFmtId="0" fontId="6" fillId="2" borderId="6" xfId="0" applyFont="1" applyFill="1" applyBorder="1" applyAlignment="1">
      <alignment horizontal="center" wrapText="1"/>
    </xf>
    <xf numFmtId="164" fontId="6" fillId="2" borderId="6" xfId="3" applyFont="1" applyFill="1" applyBorder="1" applyAlignment="1">
      <alignment horizontal="center" wrapText="1"/>
    </xf>
    <xf numFmtId="44" fontId="6" fillId="2" borderId="1" xfId="1" applyFont="1" applyFill="1" applyBorder="1"/>
    <xf numFmtId="0" fontId="5" fillId="0" borderId="3" xfId="0" applyFont="1" applyBorder="1"/>
    <xf numFmtId="0" fontId="5" fillId="0" borderId="0" xfId="0" applyFont="1" applyBorder="1"/>
    <xf numFmtId="0" fontId="5" fillId="0" borderId="17" xfId="0" applyFont="1" applyBorder="1"/>
    <xf numFmtId="0" fontId="5" fillId="0" borderId="11" xfId="0" applyFont="1" applyBorder="1"/>
    <xf numFmtId="0" fontId="5" fillId="0" borderId="12" xfId="0" applyFont="1" applyBorder="1"/>
    <xf numFmtId="0" fontId="5" fillId="0" borderId="19" xfId="0" applyFont="1" applyBorder="1"/>
    <xf numFmtId="0" fontId="13" fillId="2" borderId="2" xfId="4" applyFont="1" applyFill="1" applyBorder="1" applyAlignment="1">
      <alignment vertical="center"/>
    </xf>
    <xf numFmtId="0" fontId="5" fillId="0" borderId="33" xfId="0" applyFont="1" applyBorder="1"/>
    <xf numFmtId="0" fontId="8" fillId="2" borderId="1" xfId="0" applyFont="1" applyFill="1" applyBorder="1" applyAlignment="1">
      <alignment horizontal="justify" vertical="top" wrapText="1"/>
    </xf>
    <xf numFmtId="0" fontId="8" fillId="2" borderId="1" xfId="0" applyFont="1" applyFill="1" applyBorder="1" applyAlignment="1">
      <alignment horizontal="center" vertical="top" wrapText="1"/>
    </xf>
    <xf numFmtId="3" fontId="8" fillId="2" borderId="1" xfId="0" applyNumberFormat="1" applyFont="1" applyFill="1" applyBorder="1"/>
    <xf numFmtId="0" fontId="8" fillId="2" borderId="1" xfId="0" applyFont="1" applyFill="1" applyBorder="1" applyAlignment="1">
      <alignment vertical="top" wrapText="1"/>
    </xf>
    <xf numFmtId="3" fontId="7" fillId="2" borderId="1" xfId="0" applyNumberFormat="1" applyFont="1" applyFill="1" applyBorder="1"/>
    <xf numFmtId="0" fontId="5" fillId="2" borderId="1" xfId="0" applyFont="1" applyFill="1" applyBorder="1" applyAlignment="1">
      <alignment horizontal="justify" vertical="justify" wrapText="1"/>
    </xf>
    <xf numFmtId="0" fontId="5" fillId="2" borderId="1" xfId="0" applyFont="1" applyFill="1" applyBorder="1" applyAlignment="1">
      <alignment horizontal="center" vertical="top" wrapText="1"/>
    </xf>
    <xf numFmtId="3" fontId="8" fillId="2" borderId="6" xfId="0" applyNumberFormat="1" applyFont="1" applyFill="1" applyBorder="1"/>
    <xf numFmtId="0" fontId="5" fillId="2" borderId="2" xfId="0" applyFont="1" applyFill="1" applyBorder="1" applyAlignment="1">
      <alignment horizontal="justify" vertical="justify" wrapText="1"/>
    </xf>
    <xf numFmtId="0" fontId="8" fillId="2" borderId="1" xfId="0" applyFont="1" applyFill="1" applyBorder="1" applyAlignment="1">
      <alignment horizontal="justify" wrapText="1"/>
    </xf>
    <xf numFmtId="3" fontId="9" fillId="2" borderId="1" xfId="0" applyNumberFormat="1" applyFont="1" applyFill="1" applyBorder="1" applyAlignment="1"/>
    <xf numFmtId="0" fontId="5" fillId="0" borderId="21" xfId="0" applyFont="1" applyBorder="1"/>
    <xf numFmtId="0" fontId="5" fillId="0" borderId="15" xfId="0" applyFont="1" applyBorder="1"/>
    <xf numFmtId="0" fontId="5" fillId="0" borderId="27" xfId="0" applyFont="1" applyBorder="1"/>
    <xf numFmtId="165" fontId="7" fillId="2" borderId="1" xfId="3" applyNumberFormat="1" applyFont="1" applyFill="1" applyBorder="1" applyAlignment="1">
      <alignment horizontal="center"/>
    </xf>
    <xf numFmtId="3" fontId="7" fillId="2" borderId="8" xfId="0" applyNumberFormat="1" applyFont="1" applyFill="1" applyBorder="1"/>
    <xf numFmtId="0" fontId="14" fillId="2" borderId="14" xfId="0" applyFont="1" applyFill="1" applyBorder="1" applyAlignment="1">
      <alignment horizontal="center"/>
    </xf>
    <xf numFmtId="0" fontId="0" fillId="0" borderId="15" xfId="0" applyBorder="1"/>
    <xf numFmtId="0" fontId="0" fillId="0" borderId="16" xfId="0" applyBorder="1"/>
    <xf numFmtId="0" fontId="14" fillId="2" borderId="3" xfId="0" applyFont="1" applyFill="1" applyBorder="1" applyAlignment="1">
      <alignment horizontal="center" wrapText="1"/>
    </xf>
    <xf numFmtId="0" fontId="0" fillId="0" borderId="0" xfId="0" applyBorder="1"/>
    <xf numFmtId="0" fontId="0" fillId="0" borderId="17" xfId="0" applyBorder="1"/>
    <xf numFmtId="0" fontId="5" fillId="2" borderId="20" xfId="0" applyFont="1" applyFill="1" applyBorder="1" applyAlignment="1">
      <alignment horizontal="center"/>
    </xf>
    <xf numFmtId="0" fontId="5" fillId="2" borderId="21" xfId="0" applyFont="1" applyFill="1" applyBorder="1" applyAlignment="1">
      <alignment horizontal="center"/>
    </xf>
    <xf numFmtId="0" fontId="5" fillId="2" borderId="22" xfId="0" applyFont="1" applyFill="1" applyBorder="1"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2" fillId="2" borderId="11" xfId="0" applyFont="1" applyFill="1" applyBorder="1" applyAlignment="1">
      <alignment horizontal="center"/>
    </xf>
    <xf numFmtId="0" fontId="0" fillId="2" borderId="12" xfId="0" applyFill="1" applyBorder="1"/>
    <xf numFmtId="0" fontId="6" fillId="2" borderId="30" xfId="0" applyFont="1" applyFill="1" applyBorder="1" applyAlignment="1">
      <alignment horizontal="center" vertical="center" wrapText="1"/>
    </xf>
    <xf numFmtId="0" fontId="0" fillId="2" borderId="31" xfId="0" applyFill="1" applyBorder="1"/>
    <xf numFmtId="0" fontId="0" fillId="2" borderId="32" xfId="0" applyFill="1" applyBorder="1"/>
    <xf numFmtId="0" fontId="6" fillId="2" borderId="9" xfId="0" applyFont="1" applyFill="1" applyBorder="1" applyAlignment="1">
      <alignment horizontal="center" vertical="center" wrapText="1"/>
    </xf>
    <xf numFmtId="0" fontId="0" fillId="2" borderId="10" xfId="0" applyFill="1" applyBorder="1"/>
    <xf numFmtId="0" fontId="0" fillId="2" borderId="16" xfId="0" applyFill="1" applyBorder="1"/>
    <xf numFmtId="0" fontId="6" fillId="2" borderId="3" xfId="0" applyFont="1" applyFill="1" applyBorder="1" applyAlignment="1">
      <alignment horizontal="center" vertical="center" wrapText="1"/>
    </xf>
    <xf numFmtId="0" fontId="0" fillId="2" borderId="0" xfId="0" applyFill="1" applyBorder="1"/>
    <xf numFmtId="0" fontId="6" fillId="2" borderId="18" xfId="0" applyFont="1" applyFill="1" applyBorder="1" applyAlignment="1">
      <alignment horizontal="center" vertical="center" wrapText="1"/>
    </xf>
    <xf numFmtId="0" fontId="0" fillId="2" borderId="1" xfId="0" applyFill="1" applyBorder="1"/>
    <xf numFmtId="0" fontId="0" fillId="2" borderId="2" xfId="0" applyFill="1" applyBorder="1"/>
    <xf numFmtId="0" fontId="6" fillId="2" borderId="25" xfId="0" applyFont="1" applyFill="1" applyBorder="1" applyAlignment="1">
      <alignment horizontal="center" vertical="center" wrapText="1"/>
    </xf>
    <xf numFmtId="0" fontId="0" fillId="2" borderId="8" xfId="0" applyFill="1" applyBorder="1"/>
    <xf numFmtId="0" fontId="0" fillId="2" borderId="26" xfId="0" applyFill="1" applyBorder="1"/>
    <xf numFmtId="0" fontId="13" fillId="2" borderId="1" xfId="4"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2" borderId="8" xfId="0" applyFont="1" applyFill="1" applyBorder="1" applyAlignment="1">
      <alignment horizontal="center" wrapText="1"/>
    </xf>
    <xf numFmtId="0" fontId="3" fillId="2" borderId="7" xfId="0" applyFont="1" applyFill="1" applyBorder="1" applyAlignment="1">
      <alignment horizontal="center" wrapText="1"/>
    </xf>
    <xf numFmtId="0" fontId="7" fillId="2" borderId="2"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6" fillId="2" borderId="3" xfId="0" applyFont="1" applyFill="1" applyBorder="1" applyAlignment="1">
      <alignment horizontal="center"/>
    </xf>
    <xf numFmtId="0" fontId="6" fillId="2" borderId="0" xfId="0" applyFont="1" applyFill="1" applyBorder="1" applyAlignment="1">
      <alignment horizontal="center"/>
    </xf>
    <xf numFmtId="0" fontId="7" fillId="2" borderId="1" xfId="0"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6" xfId="0" applyFont="1" applyFill="1" applyBorder="1" applyAlignment="1">
      <alignment horizontal="center"/>
    </xf>
    <xf numFmtId="0" fontId="7" fillId="2" borderId="35" xfId="0" applyFont="1" applyFill="1" applyBorder="1" applyAlignment="1">
      <alignment horizontal="center"/>
    </xf>
    <xf numFmtId="0" fontId="7" fillId="2" borderId="29" xfId="0" applyFont="1" applyFill="1" applyBorder="1" applyAlignment="1">
      <alignment horizontal="center"/>
    </xf>
    <xf numFmtId="0" fontId="7" fillId="2" borderId="2"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6" fillId="2" borderId="17" xfId="0" applyFont="1" applyFill="1" applyBorder="1" applyAlignment="1">
      <alignment horizontal="center"/>
    </xf>
    <xf numFmtId="0" fontId="7" fillId="2" borderId="7" xfId="0" applyFont="1" applyFill="1" applyBorder="1" applyAlignment="1">
      <alignment horizontal="center" vertical="center" wrapText="1"/>
    </xf>
    <xf numFmtId="0" fontId="7" fillId="2" borderId="7" xfId="2" applyFont="1" applyFill="1" applyBorder="1" applyAlignment="1">
      <alignment horizontal="center" vertical="center" wrapText="1"/>
    </xf>
  </cellXfs>
  <cellStyles count="5">
    <cellStyle name="Celda de comprobación_Hoja1" xfId="2"/>
    <cellStyle name="Millares" xfId="3" builtinId="3"/>
    <cellStyle name="Moneda" xfId="1" builtinId="4"/>
    <cellStyle name="Normal" xfId="0" builtinId="0"/>
    <cellStyle name="Normal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189663</xdr:rowOff>
    </xdr:from>
    <xdr:to>
      <xdr:col>1</xdr:col>
      <xdr:colOff>495301</xdr:colOff>
      <xdr:row>4</xdr:row>
      <xdr:rowOff>45140</xdr:rowOff>
    </xdr:to>
    <xdr:pic>
      <xdr:nvPicPr>
        <xdr:cNvPr id="5" name="Picture 61"/>
        <xdr:cNvPicPr>
          <a:picLocks noChangeAspect="1" noChangeArrowheads="1"/>
        </xdr:cNvPicPr>
      </xdr:nvPicPr>
      <xdr:blipFill>
        <a:blip xmlns:r="http://schemas.openxmlformats.org/officeDocument/2006/relationships" r:embed="rId1"/>
        <a:srcRect/>
        <a:stretch>
          <a:fillRect/>
        </a:stretch>
      </xdr:blipFill>
      <xdr:spPr bwMode="auto">
        <a:xfrm>
          <a:off x="1" y="189663"/>
          <a:ext cx="1257300" cy="57937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1</xdr:row>
      <xdr:rowOff>28575</xdr:rowOff>
    </xdr:from>
    <xdr:to>
      <xdr:col>0</xdr:col>
      <xdr:colOff>1276186</xdr:colOff>
      <xdr:row>4</xdr:row>
      <xdr:rowOff>35615</xdr:rowOff>
    </xdr:to>
    <xdr:pic>
      <xdr:nvPicPr>
        <xdr:cNvPr id="6" name="Picture 61"/>
        <xdr:cNvPicPr>
          <a:picLocks noChangeAspect="1" noChangeArrowheads="1"/>
        </xdr:cNvPicPr>
      </xdr:nvPicPr>
      <xdr:blipFill>
        <a:blip xmlns:r="http://schemas.openxmlformats.org/officeDocument/2006/relationships" r:embed="rId1"/>
        <a:srcRect/>
        <a:stretch>
          <a:fillRect/>
        </a:stretch>
      </xdr:blipFill>
      <xdr:spPr bwMode="auto">
        <a:xfrm>
          <a:off x="2" y="228600"/>
          <a:ext cx="1276184" cy="57854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xdr:colOff>
      <xdr:row>1</xdr:row>
      <xdr:rowOff>28575</xdr:rowOff>
    </xdr:from>
    <xdr:to>
      <xdr:col>0</xdr:col>
      <xdr:colOff>1276186</xdr:colOff>
      <xdr:row>4</xdr:row>
      <xdr:rowOff>35615</xdr:rowOff>
    </xdr:to>
    <xdr:pic>
      <xdr:nvPicPr>
        <xdr:cNvPr id="4" name="Picture 61"/>
        <xdr:cNvPicPr>
          <a:picLocks noChangeAspect="1" noChangeArrowheads="1"/>
        </xdr:cNvPicPr>
      </xdr:nvPicPr>
      <xdr:blipFill>
        <a:blip xmlns:r="http://schemas.openxmlformats.org/officeDocument/2006/relationships" r:embed="rId1"/>
        <a:srcRect/>
        <a:stretch>
          <a:fillRect/>
        </a:stretch>
      </xdr:blipFill>
      <xdr:spPr bwMode="auto">
        <a:xfrm>
          <a:off x="2" y="228600"/>
          <a:ext cx="1276184" cy="57854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xdr:colOff>
      <xdr:row>1</xdr:row>
      <xdr:rowOff>28575</xdr:rowOff>
    </xdr:from>
    <xdr:to>
      <xdr:col>0</xdr:col>
      <xdr:colOff>1276186</xdr:colOff>
      <xdr:row>4</xdr:row>
      <xdr:rowOff>35615</xdr:rowOff>
    </xdr:to>
    <xdr:pic>
      <xdr:nvPicPr>
        <xdr:cNvPr id="6" name="Picture 61"/>
        <xdr:cNvPicPr>
          <a:picLocks noChangeAspect="1" noChangeArrowheads="1"/>
        </xdr:cNvPicPr>
      </xdr:nvPicPr>
      <xdr:blipFill>
        <a:blip xmlns:r="http://schemas.openxmlformats.org/officeDocument/2006/relationships" r:embed="rId1"/>
        <a:srcRect/>
        <a:stretch>
          <a:fillRect/>
        </a:stretch>
      </xdr:blipFill>
      <xdr:spPr bwMode="auto">
        <a:xfrm>
          <a:off x="2" y="228600"/>
          <a:ext cx="1276184" cy="57854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xdr:colOff>
      <xdr:row>1</xdr:row>
      <xdr:rowOff>28575</xdr:rowOff>
    </xdr:from>
    <xdr:to>
      <xdr:col>0</xdr:col>
      <xdr:colOff>1276186</xdr:colOff>
      <xdr:row>4</xdr:row>
      <xdr:rowOff>35615</xdr:rowOff>
    </xdr:to>
    <xdr:pic>
      <xdr:nvPicPr>
        <xdr:cNvPr id="4" name="Picture 61"/>
        <xdr:cNvPicPr>
          <a:picLocks noChangeAspect="1" noChangeArrowheads="1"/>
        </xdr:cNvPicPr>
      </xdr:nvPicPr>
      <xdr:blipFill>
        <a:blip xmlns:r="http://schemas.openxmlformats.org/officeDocument/2006/relationships" r:embed="rId1"/>
        <a:srcRect/>
        <a:stretch>
          <a:fillRect/>
        </a:stretch>
      </xdr:blipFill>
      <xdr:spPr bwMode="auto">
        <a:xfrm>
          <a:off x="2" y="228600"/>
          <a:ext cx="1276184" cy="57854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1</xdr:row>
      <xdr:rowOff>0</xdr:rowOff>
    </xdr:from>
    <xdr:to>
      <xdr:col>0</xdr:col>
      <xdr:colOff>1542884</xdr:colOff>
      <xdr:row>4</xdr:row>
      <xdr:rowOff>64190</xdr:rowOff>
    </xdr:to>
    <xdr:pic>
      <xdr:nvPicPr>
        <xdr:cNvPr id="5" name="Picture 61"/>
        <xdr:cNvPicPr>
          <a:picLocks noChangeAspect="1" noChangeArrowheads="1"/>
        </xdr:cNvPicPr>
      </xdr:nvPicPr>
      <xdr:blipFill>
        <a:blip xmlns:r="http://schemas.openxmlformats.org/officeDocument/2006/relationships" r:embed="rId1"/>
        <a:srcRect/>
        <a:stretch>
          <a:fillRect/>
        </a:stretch>
      </xdr:blipFill>
      <xdr:spPr bwMode="auto">
        <a:xfrm>
          <a:off x="266700" y="200025"/>
          <a:ext cx="1276184" cy="5785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I22"/>
  <sheetViews>
    <sheetView workbookViewId="0">
      <selection activeCell="E4" sqref="E4"/>
    </sheetView>
  </sheetViews>
  <sheetFormatPr baseColWidth="10" defaultRowHeight="15"/>
  <cols>
    <col min="2" max="2" width="30.28515625" customWidth="1"/>
    <col min="5" max="5" width="11.42578125" customWidth="1"/>
    <col min="6" max="6" width="32.42578125" customWidth="1"/>
    <col min="7" max="7" width="15.5703125" hidden="1" customWidth="1"/>
    <col min="8" max="8" width="14.5703125" bestFit="1" customWidth="1"/>
  </cols>
  <sheetData>
    <row r="1" spans="1:9" s="2" customFormat="1" ht="15.75" customHeight="1">
      <c r="A1" s="91" t="s">
        <v>64</v>
      </c>
      <c r="B1" s="92"/>
      <c r="C1" s="92"/>
      <c r="D1" s="92"/>
      <c r="E1" s="92"/>
      <c r="F1" s="92"/>
      <c r="G1" s="93"/>
    </row>
    <row r="2" spans="1:9" s="2" customFormat="1" ht="15.75" customHeight="1">
      <c r="A2" s="94" t="s">
        <v>85</v>
      </c>
      <c r="B2" s="95"/>
      <c r="C2" s="95"/>
      <c r="D2" s="95"/>
      <c r="E2" s="95"/>
      <c r="F2" s="95"/>
      <c r="G2" s="96"/>
      <c r="H2" s="3"/>
      <c r="I2" s="3"/>
    </row>
    <row r="3" spans="1:9" s="2" customFormat="1" ht="12.75">
      <c r="A3" s="24"/>
      <c r="B3" s="5"/>
      <c r="C3" s="5"/>
      <c r="D3" s="5"/>
      <c r="E3" s="5"/>
      <c r="F3" s="5"/>
      <c r="G3" s="25"/>
    </row>
    <row r="4" spans="1:9" s="2" customFormat="1" ht="12.75">
      <c r="A4" s="24"/>
      <c r="B4" s="5"/>
      <c r="C4" s="5"/>
      <c r="D4" s="5"/>
      <c r="E4" s="5"/>
      <c r="F4" s="5"/>
      <c r="G4" s="25"/>
    </row>
    <row r="5" spans="1:9" s="2" customFormat="1" ht="13.5" thickBot="1">
      <c r="A5" s="38"/>
      <c r="B5" s="39"/>
      <c r="C5" s="39"/>
      <c r="D5" s="39"/>
      <c r="E5" s="39"/>
      <c r="F5" s="39"/>
      <c r="G5" s="40"/>
    </row>
    <row r="6" spans="1:9" s="2" customFormat="1" ht="15.75">
      <c r="A6" s="44" t="s">
        <v>61</v>
      </c>
      <c r="B6" s="37"/>
      <c r="C6" s="97"/>
      <c r="D6" s="98"/>
      <c r="E6" s="98"/>
      <c r="F6" s="99"/>
      <c r="G6" s="25"/>
    </row>
    <row r="7" spans="1:9" s="2" customFormat="1" ht="15.75">
      <c r="A7" s="45" t="s">
        <v>62</v>
      </c>
      <c r="B7" s="36"/>
      <c r="C7" s="100"/>
      <c r="D7" s="101"/>
      <c r="E7" s="101"/>
      <c r="F7" s="102"/>
      <c r="G7" s="25"/>
    </row>
    <row r="8" spans="1:9" s="2" customFormat="1" ht="16.5" thickBot="1">
      <c r="A8" s="45" t="s">
        <v>63</v>
      </c>
      <c r="B8" s="36"/>
      <c r="C8" s="100"/>
      <c r="D8" s="101"/>
      <c r="E8" s="101"/>
      <c r="F8" s="102"/>
      <c r="G8" s="25"/>
    </row>
    <row r="9" spans="1:9" s="2" customFormat="1" ht="34.5" customHeight="1" thickBot="1">
      <c r="A9" s="108" t="s">
        <v>57</v>
      </c>
      <c r="B9" s="109"/>
      <c r="C9" s="109"/>
      <c r="D9" s="109"/>
      <c r="E9" s="109"/>
      <c r="F9" s="110"/>
      <c r="G9" s="25"/>
    </row>
    <row r="10" spans="1:9" ht="42.75" customHeight="1">
      <c r="A10" s="111" t="s">
        <v>84</v>
      </c>
      <c r="B10" s="112"/>
      <c r="C10" s="112"/>
      <c r="D10" s="112"/>
      <c r="E10" s="112"/>
      <c r="F10" s="35">
        <v>0</v>
      </c>
      <c r="G10" s="27"/>
    </row>
    <row r="11" spans="1:9" ht="48.75" customHeight="1">
      <c r="A11" s="113" t="s">
        <v>58</v>
      </c>
      <c r="B11" s="114"/>
      <c r="C11" s="114"/>
      <c r="D11" s="114"/>
      <c r="E11" s="115"/>
      <c r="F11" s="35">
        <v>0</v>
      </c>
      <c r="G11" s="30"/>
    </row>
    <row r="12" spans="1:9" ht="42.75" customHeight="1">
      <c r="A12" s="113" t="s">
        <v>59</v>
      </c>
      <c r="B12" s="114"/>
      <c r="C12" s="114"/>
      <c r="D12" s="114"/>
      <c r="E12" s="115"/>
      <c r="F12" s="35">
        <v>0</v>
      </c>
      <c r="G12" s="27"/>
    </row>
    <row r="13" spans="1:9" ht="48" customHeight="1" thickBot="1">
      <c r="A13" s="116" t="s">
        <v>60</v>
      </c>
      <c r="B13" s="117"/>
      <c r="C13" s="117"/>
      <c r="D13" s="117"/>
      <c r="E13" s="118"/>
      <c r="F13" s="47">
        <v>0</v>
      </c>
      <c r="G13" s="27"/>
    </row>
    <row r="14" spans="1:9" ht="48" customHeight="1" thickBot="1">
      <c r="A14" s="105" t="s">
        <v>68</v>
      </c>
      <c r="B14" s="106"/>
      <c r="C14" s="106"/>
      <c r="D14" s="106"/>
      <c r="E14" s="107"/>
      <c r="F14" s="53">
        <v>0</v>
      </c>
      <c r="G14" s="27"/>
    </row>
    <row r="15" spans="1:9" ht="30" customHeight="1" thickBot="1">
      <c r="A15" s="103" t="s">
        <v>31</v>
      </c>
      <c r="B15" s="104"/>
      <c r="C15" s="104"/>
      <c r="D15" s="104"/>
      <c r="E15" s="104"/>
      <c r="F15" s="52">
        <f>+F10+F11+F12+F13+F14</f>
        <v>0</v>
      </c>
      <c r="G15" s="29"/>
    </row>
    <row r="16" spans="1:9">
      <c r="A16" s="32"/>
      <c r="B16" s="33"/>
      <c r="C16" s="33"/>
      <c r="D16" s="33"/>
      <c r="E16" s="33"/>
      <c r="F16" s="49"/>
      <c r="G16" s="27"/>
    </row>
    <row r="17" spans="1:7">
      <c r="A17" s="32"/>
      <c r="B17" s="33"/>
      <c r="C17" s="33"/>
      <c r="D17" s="33"/>
      <c r="E17" s="33"/>
      <c r="F17" s="50"/>
      <c r="G17" s="27"/>
    </row>
    <row r="18" spans="1:7">
      <c r="A18" s="32"/>
      <c r="B18" s="33"/>
      <c r="C18" s="33"/>
      <c r="D18" s="33"/>
      <c r="E18" s="33"/>
      <c r="F18" s="50"/>
      <c r="G18" s="27"/>
    </row>
    <row r="19" spans="1:7">
      <c r="A19" s="32"/>
      <c r="B19" s="33"/>
      <c r="C19" s="33"/>
      <c r="D19" s="33"/>
      <c r="E19" s="33"/>
      <c r="F19" s="50"/>
      <c r="G19" s="27"/>
    </row>
    <row r="20" spans="1:7">
      <c r="A20" s="46"/>
      <c r="B20" s="43"/>
      <c r="C20" s="26"/>
      <c r="D20" s="26"/>
      <c r="E20" s="43"/>
      <c r="F20" s="51"/>
      <c r="G20" s="27"/>
    </row>
    <row r="21" spans="1:7">
      <c r="A21" s="41" t="s">
        <v>65</v>
      </c>
      <c r="B21" s="26"/>
      <c r="C21" s="26"/>
      <c r="D21" s="26"/>
      <c r="E21" s="34" t="s">
        <v>67</v>
      </c>
      <c r="F21" s="27"/>
      <c r="G21" s="27"/>
    </row>
    <row r="22" spans="1:7" ht="15.75" thickBot="1">
      <c r="A22" s="42" t="s">
        <v>66</v>
      </c>
      <c r="B22" s="28"/>
      <c r="C22" s="28"/>
      <c r="D22" s="28"/>
      <c r="E22" s="28"/>
      <c r="F22" s="29"/>
      <c r="G22" s="29"/>
    </row>
  </sheetData>
  <mergeCells count="12">
    <mergeCell ref="A15:E15"/>
    <mergeCell ref="A14:E14"/>
    <mergeCell ref="A9:F9"/>
    <mergeCell ref="A10:E10"/>
    <mergeCell ref="A11:E11"/>
    <mergeCell ref="A12:E12"/>
    <mergeCell ref="A13:E13"/>
    <mergeCell ref="A1:G1"/>
    <mergeCell ref="A2:G2"/>
    <mergeCell ref="C6:F6"/>
    <mergeCell ref="C7:F7"/>
    <mergeCell ref="C8:F8"/>
  </mergeCells>
  <printOptions horizontalCentered="1"/>
  <pageMargins left="1.1811023622047245" right="1.1811023622047245" top="0.74803149606299213" bottom="0.74803149606299213"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dimension ref="A1:K41"/>
  <sheetViews>
    <sheetView workbookViewId="0">
      <selection activeCell="A2" sqref="A2:G2"/>
    </sheetView>
  </sheetViews>
  <sheetFormatPr baseColWidth="10" defaultRowHeight="12.75"/>
  <cols>
    <col min="1" max="1" width="45" style="2" customWidth="1"/>
    <col min="2" max="2" width="11.42578125" style="2"/>
    <col min="3" max="4" width="13.85546875" style="2" hidden="1" customWidth="1"/>
    <col min="5" max="5" width="18.42578125" style="2" customWidth="1"/>
    <col min="6" max="6" width="24.42578125" style="2" customWidth="1"/>
    <col min="7" max="7" width="0.140625" style="2" customWidth="1"/>
    <col min="8" max="8" width="15.85546875" style="2" bestFit="1" customWidth="1"/>
    <col min="9" max="16384" width="11.42578125" style="2"/>
  </cols>
  <sheetData>
    <row r="1" spans="1:11" ht="15.75">
      <c r="A1" s="91" t="s">
        <v>64</v>
      </c>
      <c r="B1" s="92"/>
      <c r="C1" s="92"/>
      <c r="D1" s="92"/>
      <c r="E1" s="92"/>
      <c r="F1" s="92"/>
      <c r="G1" s="93"/>
    </row>
    <row r="2" spans="1:11" ht="15" customHeight="1">
      <c r="A2" s="94" t="s">
        <v>85</v>
      </c>
      <c r="B2" s="95"/>
      <c r="C2" s="95"/>
      <c r="D2" s="95"/>
      <c r="E2" s="95"/>
      <c r="F2" s="95"/>
      <c r="G2" s="96"/>
      <c r="H2" s="3"/>
      <c r="I2" s="3"/>
      <c r="J2" s="3"/>
      <c r="K2" s="3"/>
    </row>
    <row r="3" spans="1:11" ht="15" customHeight="1">
      <c r="A3" s="24"/>
      <c r="B3" s="5"/>
      <c r="C3" s="5"/>
      <c r="D3" s="5"/>
      <c r="E3" s="5"/>
      <c r="F3" s="5"/>
      <c r="G3" s="25"/>
      <c r="H3" s="3"/>
      <c r="I3" s="3"/>
      <c r="J3" s="3"/>
      <c r="K3" s="3"/>
    </row>
    <row r="4" spans="1:11" ht="15" customHeight="1">
      <c r="A4" s="24"/>
      <c r="B4" s="5"/>
      <c r="C4" s="5"/>
      <c r="D4" s="5"/>
      <c r="E4" s="5"/>
      <c r="F4" s="5"/>
      <c r="G4" s="25"/>
      <c r="H4" s="3"/>
      <c r="I4" s="3"/>
      <c r="J4" s="3"/>
      <c r="K4" s="3"/>
    </row>
    <row r="5" spans="1:11" ht="13.5" thickBot="1">
      <c r="A5" s="38"/>
      <c r="B5" s="5"/>
      <c r="C5" s="5"/>
      <c r="D5" s="5"/>
      <c r="E5" s="5"/>
      <c r="F5" s="5"/>
      <c r="G5" s="40"/>
    </row>
    <row r="6" spans="1:11" ht="15.75">
      <c r="A6" s="55" t="s">
        <v>61</v>
      </c>
      <c r="B6" s="119"/>
      <c r="C6" s="119"/>
      <c r="D6" s="119"/>
      <c r="E6" s="119"/>
      <c r="F6" s="119"/>
      <c r="G6" s="25"/>
    </row>
    <row r="7" spans="1:11" ht="15.75">
      <c r="A7" s="56" t="s">
        <v>62</v>
      </c>
      <c r="B7" s="119"/>
      <c r="C7" s="119"/>
      <c r="D7" s="119"/>
      <c r="E7" s="119"/>
      <c r="F7" s="119"/>
      <c r="G7" s="25"/>
    </row>
    <row r="8" spans="1:11" ht="15.75">
      <c r="A8" s="56" t="s">
        <v>63</v>
      </c>
      <c r="B8" s="119"/>
      <c r="C8" s="119"/>
      <c r="D8" s="119"/>
      <c r="E8" s="119"/>
      <c r="F8" s="119"/>
      <c r="G8" s="25"/>
    </row>
    <row r="9" spans="1:11" ht="26.25" customHeight="1">
      <c r="A9" s="120" t="s">
        <v>69</v>
      </c>
      <c r="B9" s="121"/>
      <c r="C9" s="121"/>
      <c r="D9" s="121"/>
      <c r="E9" s="121"/>
      <c r="F9" s="121"/>
      <c r="G9" s="13"/>
      <c r="H9" s="14"/>
    </row>
    <row r="10" spans="1:11">
      <c r="A10" s="58" t="s">
        <v>0</v>
      </c>
      <c r="B10" s="58" t="s">
        <v>1</v>
      </c>
      <c r="C10" s="58" t="s">
        <v>46</v>
      </c>
      <c r="D10" s="58" t="s">
        <v>47</v>
      </c>
      <c r="E10" s="59" t="s">
        <v>27</v>
      </c>
      <c r="F10" s="59" t="s">
        <v>28</v>
      </c>
    </row>
    <row r="11" spans="1:11" ht="38.25">
      <c r="A11" s="1" t="s">
        <v>32</v>
      </c>
      <c r="B11" s="57">
        <v>2</v>
      </c>
      <c r="C11" s="8">
        <f>8.8*644350</f>
        <v>5670280</v>
      </c>
      <c r="D11" s="8">
        <f>+C11*10%</f>
        <v>567028</v>
      </c>
      <c r="E11" s="9"/>
      <c r="F11" s="9"/>
      <c r="H11" s="11"/>
    </row>
    <row r="12" spans="1:11">
      <c r="A12" s="58" t="s">
        <v>39</v>
      </c>
      <c r="B12" s="58">
        <f>SUM(B11:B11)</f>
        <v>2</v>
      </c>
      <c r="C12" s="58"/>
      <c r="D12" s="58"/>
      <c r="E12" s="31"/>
      <c r="F12" s="60">
        <f>+F11</f>
        <v>0</v>
      </c>
      <c r="G12" s="11"/>
    </row>
    <row r="13" spans="1:11">
      <c r="A13" s="120" t="s">
        <v>52</v>
      </c>
      <c r="B13" s="120"/>
      <c r="C13" s="120"/>
      <c r="D13" s="120"/>
      <c r="E13" s="120"/>
      <c r="F13" s="60">
        <f>+F12*10%</f>
        <v>0</v>
      </c>
    </row>
    <row r="14" spans="1:11">
      <c r="A14" s="120" t="s">
        <v>30</v>
      </c>
      <c r="B14" s="120"/>
      <c r="C14" s="120"/>
      <c r="D14" s="120"/>
      <c r="E14" s="120"/>
      <c r="F14" s="60">
        <f>+F13*16%</f>
        <v>0</v>
      </c>
      <c r="G14" s="4"/>
      <c r="H14" s="4"/>
    </row>
    <row r="15" spans="1:11">
      <c r="A15" s="120" t="s">
        <v>38</v>
      </c>
      <c r="B15" s="120"/>
      <c r="C15" s="120"/>
      <c r="D15" s="120"/>
      <c r="E15" s="120"/>
      <c r="F15" s="60">
        <f>+F12+F14</f>
        <v>0</v>
      </c>
    </row>
    <row r="16" spans="1:11" ht="12.75" customHeight="1">
      <c r="A16" s="120" t="s">
        <v>70</v>
      </c>
      <c r="B16" s="120"/>
      <c r="C16" s="120"/>
      <c r="D16" s="120"/>
      <c r="E16" s="120"/>
      <c r="F16" s="60">
        <f>+F15*2</f>
        <v>0</v>
      </c>
    </row>
    <row r="18" spans="1:8" ht="29.25" customHeight="1">
      <c r="A18" s="120" t="s">
        <v>74</v>
      </c>
      <c r="B18" s="120"/>
      <c r="C18" s="120"/>
      <c r="D18" s="120"/>
      <c r="E18" s="120"/>
      <c r="F18" s="120"/>
    </row>
    <row r="19" spans="1:8" ht="20.25" customHeight="1">
      <c r="A19" s="58" t="s">
        <v>0</v>
      </c>
      <c r="B19" s="58" t="s">
        <v>2</v>
      </c>
      <c r="C19" s="58" t="s">
        <v>46</v>
      </c>
      <c r="D19" s="58" t="s">
        <v>47</v>
      </c>
      <c r="E19" s="59" t="s">
        <v>27</v>
      </c>
      <c r="F19" s="59" t="s">
        <v>28</v>
      </c>
    </row>
    <row r="20" spans="1:8" ht="41.25" customHeight="1">
      <c r="A20" s="1" t="s">
        <v>34</v>
      </c>
      <c r="B20" s="61">
        <v>1</v>
      </c>
      <c r="C20" s="62">
        <f>+(C23*0.2985)/8*12/30*20</f>
        <v>1692578.5799999998</v>
      </c>
      <c r="D20" s="62">
        <f>+C20*8%</f>
        <v>135406.28639999998</v>
      </c>
      <c r="E20" s="9"/>
      <c r="F20" s="9"/>
    </row>
    <row r="21" spans="1:8" ht="39.75" customHeight="1">
      <c r="A21" s="1" t="s">
        <v>35</v>
      </c>
      <c r="B21" s="61">
        <v>1</v>
      </c>
      <c r="C21" s="62">
        <f>+(C23*0.2985)/8*12/30*20</f>
        <v>1692578.5799999998</v>
      </c>
      <c r="D21" s="62">
        <f>+C21*8%</f>
        <v>135406.28639999998</v>
      </c>
      <c r="E21" s="9"/>
      <c r="F21" s="9"/>
    </row>
    <row r="22" spans="1:8" ht="38.25">
      <c r="A22" s="1" t="s">
        <v>36</v>
      </c>
      <c r="B22" s="61">
        <v>2</v>
      </c>
      <c r="C22" s="62">
        <f>+(C23*0.2985)/8*12/30*20</f>
        <v>1692578.5799999998</v>
      </c>
      <c r="D22" s="62">
        <f>+C22*8%</f>
        <v>135406.28639999998</v>
      </c>
      <c r="E22" s="9"/>
      <c r="F22" s="9"/>
    </row>
    <row r="23" spans="1:8">
      <c r="A23" s="1" t="s">
        <v>40</v>
      </c>
      <c r="B23" s="61">
        <v>1</v>
      </c>
      <c r="C23" s="62">
        <f>8.8*644350</f>
        <v>5670280</v>
      </c>
      <c r="D23" s="62">
        <f>+C23*10%</f>
        <v>567028</v>
      </c>
      <c r="E23" s="9"/>
      <c r="F23" s="9"/>
    </row>
    <row r="24" spans="1:8" ht="38.25" customHeight="1">
      <c r="A24" s="122" t="s">
        <v>37</v>
      </c>
      <c r="B24" s="61">
        <v>1</v>
      </c>
      <c r="C24" s="62">
        <f>+(C23*0.2985)/8*12/30*20</f>
        <v>1692578.5799999998</v>
      </c>
      <c r="D24" s="62">
        <f>+C24*10%</f>
        <v>169257.85800000001</v>
      </c>
      <c r="E24" s="9"/>
      <c r="F24" s="9"/>
    </row>
    <row r="25" spans="1:8">
      <c r="A25" s="123"/>
      <c r="B25" s="61">
        <v>1</v>
      </c>
      <c r="C25" s="62">
        <f>+(C23*0.2985)/8*12/30*20</f>
        <v>1692578.5799999998</v>
      </c>
      <c r="D25" s="62">
        <f>+C25*8%</f>
        <v>135406.28639999998</v>
      </c>
      <c r="E25" s="9"/>
      <c r="F25" s="9"/>
    </row>
    <row r="26" spans="1:8" ht="25.5">
      <c r="A26" s="1" t="s">
        <v>33</v>
      </c>
      <c r="B26" s="61">
        <v>1</v>
      </c>
      <c r="C26" s="62">
        <f>+C23</f>
        <v>5670280</v>
      </c>
      <c r="D26" s="62">
        <f>+C26*8%</f>
        <v>453622.4</v>
      </c>
      <c r="E26" s="9"/>
      <c r="F26" s="9"/>
    </row>
    <row r="27" spans="1:8" ht="25.5">
      <c r="A27" s="63" t="s">
        <v>41</v>
      </c>
      <c r="B27" s="64">
        <f>SUM(B20:B26)</f>
        <v>8</v>
      </c>
      <c r="C27" s="65"/>
      <c r="D27" s="65"/>
      <c r="E27" s="9"/>
      <c r="F27" s="60">
        <f>SUM(F20:F26)</f>
        <v>0</v>
      </c>
    </row>
    <row r="28" spans="1:8">
      <c r="A28" s="120" t="s">
        <v>53</v>
      </c>
      <c r="B28" s="120"/>
      <c r="C28" s="120"/>
      <c r="D28" s="120"/>
      <c r="E28" s="120"/>
      <c r="F28" s="60">
        <f>+F27*10%</f>
        <v>0</v>
      </c>
    </row>
    <row r="29" spans="1:8">
      <c r="A29" s="120" t="s">
        <v>30</v>
      </c>
      <c r="B29" s="120"/>
      <c r="C29" s="120"/>
      <c r="D29" s="120"/>
      <c r="E29" s="120"/>
      <c r="F29" s="60">
        <f>+F28*16%</f>
        <v>0</v>
      </c>
    </row>
    <row r="30" spans="1:8">
      <c r="A30" s="120" t="s">
        <v>42</v>
      </c>
      <c r="B30" s="120"/>
      <c r="C30" s="120"/>
      <c r="D30" s="120"/>
      <c r="E30" s="120"/>
      <c r="F30" s="60">
        <f>+F27+F29</f>
        <v>0</v>
      </c>
    </row>
    <row r="31" spans="1:8">
      <c r="A31" s="120" t="s">
        <v>49</v>
      </c>
      <c r="B31" s="120"/>
      <c r="C31" s="120"/>
      <c r="D31" s="120"/>
      <c r="E31" s="120"/>
      <c r="F31" s="60">
        <f>+F30*2</f>
        <v>0</v>
      </c>
      <c r="G31" s="12"/>
    </row>
    <row r="32" spans="1:8">
      <c r="H32" s="10"/>
    </row>
    <row r="33" spans="1:8" ht="33" customHeight="1">
      <c r="A33" s="120" t="s">
        <v>71</v>
      </c>
      <c r="B33" s="120"/>
      <c r="C33" s="120"/>
      <c r="D33" s="120"/>
      <c r="E33" s="120"/>
      <c r="F33" s="66">
        <f>+F16+F31</f>
        <v>0</v>
      </c>
      <c r="G33" s="15"/>
      <c r="H33" s="16"/>
    </row>
    <row r="34" spans="1:8" ht="7.5" customHeight="1">
      <c r="E34" s="18" t="s">
        <v>48</v>
      </c>
      <c r="F34" s="19">
        <v>362417973</v>
      </c>
    </row>
    <row r="35" spans="1:8" ht="15">
      <c r="A35" s="32"/>
      <c r="B35" s="33"/>
      <c r="C35" s="33"/>
      <c r="D35" s="33"/>
      <c r="E35" s="33"/>
      <c r="F35" s="49"/>
    </row>
    <row r="36" spans="1:8" ht="4.5" customHeight="1">
      <c r="A36" s="32"/>
      <c r="B36" s="33"/>
      <c r="C36" s="33"/>
      <c r="D36" s="33"/>
      <c r="E36" s="33"/>
      <c r="F36" s="50"/>
    </row>
    <row r="37" spans="1:8" ht="15">
      <c r="A37" s="32"/>
      <c r="B37" s="33"/>
      <c r="C37" s="33"/>
      <c r="D37" s="33"/>
      <c r="E37" s="33"/>
      <c r="F37" s="50"/>
    </row>
    <row r="38" spans="1:8" ht="8.25" customHeight="1">
      <c r="A38" s="32"/>
      <c r="B38" s="33"/>
      <c r="C38" s="33"/>
      <c r="D38" s="33"/>
      <c r="E38" s="33"/>
      <c r="F38" s="50"/>
      <c r="H38" s="11"/>
    </row>
    <row r="39" spans="1:8" ht="15">
      <c r="A39" s="46"/>
      <c r="B39" s="43"/>
      <c r="C39" s="26"/>
      <c r="D39" s="26"/>
      <c r="E39" s="43"/>
      <c r="F39" s="51"/>
    </row>
    <row r="40" spans="1:8" ht="15">
      <c r="A40" s="41" t="s">
        <v>65</v>
      </c>
      <c r="B40" s="26"/>
      <c r="C40" s="26"/>
      <c r="D40" s="26"/>
      <c r="E40" s="34" t="s">
        <v>67</v>
      </c>
      <c r="F40" s="27"/>
    </row>
    <row r="41" spans="1:8" ht="15.75" thickBot="1">
      <c r="A41" s="42" t="s">
        <v>66</v>
      </c>
      <c r="B41" s="28"/>
      <c r="C41" s="28"/>
      <c r="D41" s="28"/>
      <c r="E41" s="28"/>
      <c r="F41" s="29"/>
    </row>
  </sheetData>
  <sortState ref="A2:A10">
    <sortCondition ref="A2:A10"/>
  </sortState>
  <mergeCells count="17">
    <mergeCell ref="A16:E16"/>
    <mergeCell ref="A9:F9"/>
    <mergeCell ref="A31:E31"/>
    <mergeCell ref="A13:E13"/>
    <mergeCell ref="A14:E14"/>
    <mergeCell ref="A15:E15"/>
    <mergeCell ref="A24:A25"/>
    <mergeCell ref="A33:E33"/>
    <mergeCell ref="A28:E28"/>
    <mergeCell ref="A29:E29"/>
    <mergeCell ref="A30:E30"/>
    <mergeCell ref="A18:F18"/>
    <mergeCell ref="A1:G1"/>
    <mergeCell ref="A2:G2"/>
    <mergeCell ref="B6:F6"/>
    <mergeCell ref="B7:F7"/>
    <mergeCell ref="B8:F8"/>
  </mergeCells>
  <printOptions horizontalCentered="1"/>
  <pageMargins left="1.1811023622047245" right="1.1811023622047245" top="0.39370078740157483" bottom="0.3937007874015748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dimension ref="A1:K41"/>
  <sheetViews>
    <sheetView workbookViewId="0">
      <selection activeCell="A2" sqref="A2:G2"/>
    </sheetView>
  </sheetViews>
  <sheetFormatPr baseColWidth="10" defaultRowHeight="12.75"/>
  <cols>
    <col min="1" max="1" width="45" style="2" customWidth="1"/>
    <col min="2" max="2" width="11.42578125" style="2"/>
    <col min="3" max="4" width="13.85546875" style="2" hidden="1" customWidth="1"/>
    <col min="5" max="5" width="18.42578125" style="2" customWidth="1"/>
    <col min="6" max="6" width="24.42578125" style="2" customWidth="1"/>
    <col min="7" max="7" width="0.140625" style="2" customWidth="1"/>
    <col min="8" max="8" width="15.85546875" style="2" bestFit="1" customWidth="1"/>
    <col min="9" max="16384" width="11.42578125" style="2"/>
  </cols>
  <sheetData>
    <row r="1" spans="1:11" ht="15.75">
      <c r="A1" s="91" t="s">
        <v>64</v>
      </c>
      <c r="B1" s="92"/>
      <c r="C1" s="92"/>
      <c r="D1" s="92"/>
      <c r="E1" s="92"/>
      <c r="F1" s="92"/>
      <c r="G1" s="93"/>
    </row>
    <row r="2" spans="1:11" ht="15" customHeight="1">
      <c r="A2" s="94" t="s">
        <v>85</v>
      </c>
      <c r="B2" s="95"/>
      <c r="C2" s="95"/>
      <c r="D2" s="95"/>
      <c r="E2" s="95"/>
      <c r="F2" s="95"/>
      <c r="G2" s="96"/>
      <c r="H2" s="3"/>
      <c r="I2" s="3"/>
      <c r="J2" s="3"/>
      <c r="K2" s="3"/>
    </row>
    <row r="3" spans="1:11" ht="15" customHeight="1">
      <c r="A3" s="24"/>
      <c r="B3" s="5"/>
      <c r="C3" s="5"/>
      <c r="D3" s="5"/>
      <c r="E3" s="5"/>
      <c r="F3" s="5"/>
      <c r="G3" s="25"/>
      <c r="H3" s="3"/>
      <c r="I3" s="3"/>
      <c r="J3" s="3"/>
      <c r="K3" s="3"/>
    </row>
    <row r="4" spans="1:11" ht="15" customHeight="1">
      <c r="A4" s="24"/>
      <c r="B4" s="5"/>
      <c r="C4" s="5"/>
      <c r="D4" s="5"/>
      <c r="E4" s="5"/>
      <c r="F4" s="5"/>
      <c r="G4" s="25"/>
      <c r="H4" s="3"/>
      <c r="I4" s="3"/>
      <c r="J4" s="3"/>
      <c r="K4" s="3"/>
    </row>
    <row r="5" spans="1:11" ht="13.5" thickBot="1">
      <c r="A5" s="38"/>
      <c r="B5" s="5"/>
      <c r="C5" s="5"/>
      <c r="D5" s="5"/>
      <c r="E5" s="5"/>
      <c r="F5" s="5"/>
      <c r="G5" s="40"/>
    </row>
    <row r="6" spans="1:11" ht="15.75">
      <c r="A6" s="55" t="s">
        <v>61</v>
      </c>
      <c r="B6" s="119"/>
      <c r="C6" s="119"/>
      <c r="D6" s="119"/>
      <c r="E6" s="119"/>
      <c r="F6" s="119"/>
      <c r="G6" s="25"/>
    </row>
    <row r="7" spans="1:11" ht="15.75">
      <c r="A7" s="56" t="s">
        <v>62</v>
      </c>
      <c r="B7" s="119"/>
      <c r="C7" s="119"/>
      <c r="D7" s="119"/>
      <c r="E7" s="119"/>
      <c r="F7" s="119"/>
      <c r="G7" s="25"/>
    </row>
    <row r="8" spans="1:11" ht="15.75">
      <c r="A8" s="56" t="s">
        <v>63</v>
      </c>
      <c r="B8" s="119"/>
      <c r="C8" s="119"/>
      <c r="D8" s="119"/>
      <c r="E8" s="119"/>
      <c r="F8" s="119"/>
      <c r="G8" s="25"/>
    </row>
    <row r="9" spans="1:11" ht="26.25" customHeight="1">
      <c r="A9" s="120" t="s">
        <v>72</v>
      </c>
      <c r="B9" s="121"/>
      <c r="C9" s="121"/>
      <c r="D9" s="121"/>
      <c r="E9" s="121"/>
      <c r="F9" s="121"/>
      <c r="G9" s="13"/>
      <c r="H9" s="14"/>
    </row>
    <row r="10" spans="1:11">
      <c r="A10" s="58" t="s">
        <v>0</v>
      </c>
      <c r="B10" s="58" t="s">
        <v>1</v>
      </c>
      <c r="C10" s="58" t="s">
        <v>46</v>
      </c>
      <c r="D10" s="58" t="s">
        <v>47</v>
      </c>
      <c r="E10" s="59" t="s">
        <v>27</v>
      </c>
      <c r="F10" s="59" t="s">
        <v>28</v>
      </c>
    </row>
    <row r="11" spans="1:11" ht="38.25">
      <c r="A11" s="1" t="s">
        <v>32</v>
      </c>
      <c r="B11" s="57">
        <v>2</v>
      </c>
      <c r="C11" s="8">
        <f>8.8*644350</f>
        <v>5670280</v>
      </c>
      <c r="D11" s="8">
        <f>+C11*10%</f>
        <v>567028</v>
      </c>
      <c r="E11" s="9"/>
      <c r="F11" s="9"/>
      <c r="H11" s="11"/>
    </row>
    <row r="12" spans="1:11">
      <c r="A12" s="58" t="s">
        <v>39</v>
      </c>
      <c r="B12" s="58">
        <f>SUM(B11:B11)</f>
        <v>2</v>
      </c>
      <c r="C12" s="58"/>
      <c r="D12" s="58"/>
      <c r="E12" s="31"/>
      <c r="F12" s="60">
        <f>+F11</f>
        <v>0</v>
      </c>
      <c r="G12" s="11"/>
    </row>
    <row r="13" spans="1:11">
      <c r="A13" s="120" t="s">
        <v>52</v>
      </c>
      <c r="B13" s="120"/>
      <c r="C13" s="120"/>
      <c r="D13" s="120"/>
      <c r="E13" s="120"/>
      <c r="F13" s="60">
        <f>+F12*10%</f>
        <v>0</v>
      </c>
    </row>
    <row r="14" spans="1:11">
      <c r="A14" s="120" t="s">
        <v>30</v>
      </c>
      <c r="B14" s="120"/>
      <c r="C14" s="120"/>
      <c r="D14" s="120"/>
      <c r="E14" s="120"/>
      <c r="F14" s="60">
        <f>+F13*16%</f>
        <v>0</v>
      </c>
      <c r="G14" s="4"/>
      <c r="H14" s="4"/>
    </row>
    <row r="15" spans="1:11">
      <c r="A15" s="120" t="s">
        <v>38</v>
      </c>
      <c r="B15" s="120"/>
      <c r="C15" s="120"/>
      <c r="D15" s="120"/>
      <c r="E15" s="120"/>
      <c r="F15" s="60">
        <f>+F12+F14</f>
        <v>0</v>
      </c>
    </row>
    <row r="16" spans="1:11" ht="12.75" customHeight="1">
      <c r="A16" s="120" t="s">
        <v>70</v>
      </c>
      <c r="B16" s="120"/>
      <c r="C16" s="120"/>
      <c r="D16" s="120"/>
      <c r="E16" s="120"/>
      <c r="F16" s="60">
        <f>+F15*2</f>
        <v>0</v>
      </c>
    </row>
    <row r="18" spans="1:8">
      <c r="A18" s="120" t="s">
        <v>73</v>
      </c>
      <c r="B18" s="120"/>
      <c r="C18" s="120"/>
      <c r="D18" s="120"/>
      <c r="E18" s="120"/>
      <c r="F18" s="120"/>
    </row>
    <row r="19" spans="1:8">
      <c r="A19" s="58" t="s">
        <v>0</v>
      </c>
      <c r="B19" s="58" t="s">
        <v>2</v>
      </c>
      <c r="C19" s="58" t="s">
        <v>46</v>
      </c>
      <c r="D19" s="58" t="s">
        <v>47</v>
      </c>
      <c r="E19" s="59" t="s">
        <v>27</v>
      </c>
      <c r="F19" s="59" t="s">
        <v>28</v>
      </c>
    </row>
    <row r="20" spans="1:8" ht="38.25">
      <c r="A20" s="1" t="s">
        <v>34</v>
      </c>
      <c r="B20" s="61">
        <v>1</v>
      </c>
      <c r="C20" s="62">
        <f>+(C23*0.2985)/8*12/30*20</f>
        <v>1692578.5799999998</v>
      </c>
      <c r="D20" s="62">
        <f>+C20*8%</f>
        <v>135406.28639999998</v>
      </c>
      <c r="E20" s="9"/>
      <c r="F20" s="9"/>
    </row>
    <row r="21" spans="1:8" ht="51">
      <c r="A21" s="1" t="s">
        <v>35</v>
      </c>
      <c r="B21" s="61">
        <v>1</v>
      </c>
      <c r="C21" s="62">
        <f>+(C23*0.2985)/8*12/30*20</f>
        <v>1692578.5799999998</v>
      </c>
      <c r="D21" s="62">
        <f>+C21*8%</f>
        <v>135406.28639999998</v>
      </c>
      <c r="E21" s="9"/>
      <c r="F21" s="9"/>
    </row>
    <row r="22" spans="1:8" ht="38.25">
      <c r="A22" s="1" t="s">
        <v>36</v>
      </c>
      <c r="B22" s="61">
        <v>2</v>
      </c>
      <c r="C22" s="62">
        <f>+(C23*0.2985)/8*12/30*20</f>
        <v>1692578.5799999998</v>
      </c>
      <c r="D22" s="62">
        <f>+C22*8%</f>
        <v>135406.28639999998</v>
      </c>
      <c r="E22" s="9"/>
      <c r="F22" s="9"/>
    </row>
    <row r="23" spans="1:8">
      <c r="A23" s="1" t="s">
        <v>40</v>
      </c>
      <c r="B23" s="61">
        <v>1</v>
      </c>
      <c r="C23" s="62">
        <f>8.8*644350</f>
        <v>5670280</v>
      </c>
      <c r="D23" s="62">
        <f>+C23*10%</f>
        <v>567028</v>
      </c>
      <c r="E23" s="9"/>
      <c r="F23" s="9"/>
    </row>
    <row r="24" spans="1:8">
      <c r="A24" s="122" t="s">
        <v>37</v>
      </c>
      <c r="B24" s="61">
        <v>1</v>
      </c>
      <c r="C24" s="62">
        <f>+(C23*0.2985)/8*12/30*20</f>
        <v>1692578.5799999998</v>
      </c>
      <c r="D24" s="62">
        <f>+C24*10%</f>
        <v>169257.85800000001</v>
      </c>
      <c r="E24" s="9"/>
      <c r="F24" s="9"/>
    </row>
    <row r="25" spans="1:8">
      <c r="A25" s="123"/>
      <c r="B25" s="61">
        <v>1</v>
      </c>
      <c r="C25" s="62">
        <f>+(C23*0.2985)/8*12/30*20</f>
        <v>1692578.5799999998</v>
      </c>
      <c r="D25" s="62">
        <f>+C25*8%</f>
        <v>135406.28639999998</v>
      </c>
      <c r="E25" s="9"/>
      <c r="F25" s="9"/>
    </row>
    <row r="26" spans="1:8" ht="25.5">
      <c r="A26" s="1" t="s">
        <v>33</v>
      </c>
      <c r="B26" s="61">
        <v>1</v>
      </c>
      <c r="C26" s="62">
        <f>+C23</f>
        <v>5670280</v>
      </c>
      <c r="D26" s="62">
        <f>+C26*8%</f>
        <v>453622.4</v>
      </c>
      <c r="E26" s="9"/>
      <c r="F26" s="9"/>
    </row>
    <row r="27" spans="1:8" ht="25.5">
      <c r="A27" s="63" t="s">
        <v>41</v>
      </c>
      <c r="B27" s="64">
        <f>SUM(B20:B26)</f>
        <v>8</v>
      </c>
      <c r="C27" s="65"/>
      <c r="D27" s="65"/>
      <c r="E27" s="9"/>
      <c r="F27" s="60">
        <f>SUM(F20:F26)</f>
        <v>0</v>
      </c>
    </row>
    <row r="28" spans="1:8">
      <c r="A28" s="120" t="s">
        <v>53</v>
      </c>
      <c r="B28" s="120"/>
      <c r="C28" s="120"/>
      <c r="D28" s="120"/>
      <c r="E28" s="120"/>
      <c r="F28" s="60">
        <f>+F27*10%</f>
        <v>0</v>
      </c>
    </row>
    <row r="29" spans="1:8">
      <c r="A29" s="120" t="s">
        <v>30</v>
      </c>
      <c r="B29" s="120"/>
      <c r="C29" s="120"/>
      <c r="D29" s="120"/>
      <c r="E29" s="120"/>
      <c r="F29" s="60">
        <f>+F28*16%</f>
        <v>0</v>
      </c>
    </row>
    <row r="30" spans="1:8">
      <c r="A30" s="120" t="s">
        <v>42</v>
      </c>
      <c r="B30" s="120"/>
      <c r="C30" s="120"/>
      <c r="D30" s="120"/>
      <c r="E30" s="120"/>
      <c r="F30" s="60">
        <f>+F27+F29</f>
        <v>0</v>
      </c>
    </row>
    <row r="31" spans="1:8" ht="12.75" customHeight="1">
      <c r="A31" s="120" t="s">
        <v>49</v>
      </c>
      <c r="B31" s="120"/>
      <c r="C31" s="120"/>
      <c r="D31" s="120"/>
      <c r="E31" s="120"/>
      <c r="F31" s="60">
        <f>+F30*2</f>
        <v>0</v>
      </c>
      <c r="G31" s="12"/>
    </row>
    <row r="32" spans="1:8">
      <c r="H32" s="10"/>
    </row>
    <row r="33" spans="1:8" ht="33" customHeight="1">
      <c r="A33" s="120" t="s">
        <v>50</v>
      </c>
      <c r="B33" s="120"/>
      <c r="C33" s="120"/>
      <c r="D33" s="120"/>
      <c r="E33" s="120"/>
      <c r="F33" s="66">
        <f>+F16+F31</f>
        <v>0</v>
      </c>
      <c r="G33" s="15"/>
      <c r="H33" s="16"/>
    </row>
    <row r="34" spans="1:8" ht="7.5" customHeight="1">
      <c r="E34" s="18" t="s">
        <v>48</v>
      </c>
      <c r="F34" s="19">
        <v>362417973</v>
      </c>
    </row>
    <row r="35" spans="1:8" ht="15">
      <c r="A35" s="32"/>
      <c r="B35" s="33"/>
      <c r="C35" s="33"/>
      <c r="D35" s="33"/>
      <c r="E35" s="33"/>
      <c r="F35" s="49"/>
    </row>
    <row r="36" spans="1:8" ht="4.5" customHeight="1">
      <c r="A36" s="32"/>
      <c r="B36" s="33"/>
      <c r="C36" s="33"/>
      <c r="D36" s="33"/>
      <c r="E36" s="33"/>
      <c r="F36" s="50"/>
    </row>
    <row r="37" spans="1:8" ht="15">
      <c r="A37" s="32"/>
      <c r="B37" s="33"/>
      <c r="C37" s="33"/>
      <c r="D37" s="33"/>
      <c r="E37" s="33"/>
      <c r="F37" s="50"/>
    </row>
    <row r="38" spans="1:8" ht="8.25" customHeight="1">
      <c r="A38" s="32"/>
      <c r="B38" s="33"/>
      <c r="C38" s="33"/>
      <c r="D38" s="33"/>
      <c r="E38" s="33"/>
      <c r="F38" s="50"/>
      <c r="H38" s="11"/>
    </row>
    <row r="39" spans="1:8" ht="15">
      <c r="A39" s="46"/>
      <c r="B39" s="43"/>
      <c r="C39" s="26"/>
      <c r="D39" s="26"/>
      <c r="E39" s="43"/>
      <c r="F39" s="51"/>
    </row>
    <row r="40" spans="1:8" ht="15">
      <c r="A40" s="41" t="s">
        <v>65</v>
      </c>
      <c r="B40" s="26"/>
      <c r="C40" s="26"/>
      <c r="D40" s="26"/>
      <c r="E40" s="34" t="s">
        <v>67</v>
      </c>
      <c r="F40" s="27"/>
    </row>
    <row r="41" spans="1:8" ht="15.75" thickBot="1">
      <c r="A41" s="42" t="s">
        <v>66</v>
      </c>
      <c r="B41" s="28"/>
      <c r="C41" s="28"/>
      <c r="D41" s="28"/>
      <c r="E41" s="28"/>
      <c r="F41" s="29"/>
    </row>
  </sheetData>
  <mergeCells count="17">
    <mergeCell ref="A31:E31"/>
    <mergeCell ref="A33:E33"/>
    <mergeCell ref="A14:E14"/>
    <mergeCell ref="A13:E13"/>
    <mergeCell ref="A9:F9"/>
    <mergeCell ref="A28:E28"/>
    <mergeCell ref="A29:E29"/>
    <mergeCell ref="A1:G1"/>
    <mergeCell ref="A2:G2"/>
    <mergeCell ref="B6:F6"/>
    <mergeCell ref="B7:F7"/>
    <mergeCell ref="B8:F8"/>
    <mergeCell ref="A15:E15"/>
    <mergeCell ref="A16:E16"/>
    <mergeCell ref="A18:F18"/>
    <mergeCell ref="A24:A25"/>
    <mergeCell ref="A30:E3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K41"/>
  <sheetViews>
    <sheetView workbookViewId="0">
      <selection activeCell="B8" sqref="B8:F8"/>
    </sheetView>
  </sheetViews>
  <sheetFormatPr baseColWidth="10" defaultRowHeight="12.75"/>
  <cols>
    <col min="1" max="1" width="45" style="2" customWidth="1"/>
    <col min="2" max="2" width="11.42578125" style="2"/>
    <col min="3" max="4" width="13.85546875" style="2" hidden="1" customWidth="1"/>
    <col min="5" max="5" width="18.42578125" style="2" customWidth="1"/>
    <col min="6" max="6" width="24.42578125" style="2" customWidth="1"/>
    <col min="7" max="7" width="0.140625" style="2" customWidth="1"/>
    <col min="8" max="8" width="15.85546875" style="2" bestFit="1" customWidth="1"/>
    <col min="9" max="16384" width="11.42578125" style="2"/>
  </cols>
  <sheetData>
    <row r="1" spans="1:11" ht="15.75">
      <c r="A1" s="91" t="s">
        <v>64</v>
      </c>
      <c r="B1" s="92"/>
      <c r="C1" s="92"/>
      <c r="D1" s="92"/>
      <c r="E1" s="92"/>
      <c r="F1" s="92"/>
      <c r="G1" s="93"/>
    </row>
    <row r="2" spans="1:11" ht="15" customHeight="1">
      <c r="A2" s="94" t="s">
        <v>85</v>
      </c>
      <c r="B2" s="95"/>
      <c r="C2" s="95"/>
      <c r="D2" s="95"/>
      <c r="E2" s="95"/>
      <c r="F2" s="95"/>
      <c r="G2" s="96"/>
      <c r="H2" s="3"/>
      <c r="I2" s="3"/>
      <c r="J2" s="3"/>
      <c r="K2" s="3"/>
    </row>
    <row r="3" spans="1:11" ht="15" customHeight="1">
      <c r="A3" s="24"/>
      <c r="B3" s="5"/>
      <c r="C3" s="5"/>
      <c r="D3" s="5"/>
      <c r="E3" s="5"/>
      <c r="F3" s="5"/>
      <c r="G3" s="25"/>
      <c r="H3" s="3"/>
      <c r="I3" s="3"/>
      <c r="J3" s="3"/>
      <c r="K3" s="3"/>
    </row>
    <row r="4" spans="1:11" ht="15" customHeight="1">
      <c r="A4" s="24"/>
      <c r="B4" s="5"/>
      <c r="C4" s="5"/>
      <c r="D4" s="5"/>
      <c r="E4" s="5"/>
      <c r="F4" s="5"/>
      <c r="G4" s="25"/>
      <c r="H4" s="3"/>
      <c r="I4" s="3"/>
      <c r="J4" s="3"/>
      <c r="K4" s="3"/>
    </row>
    <row r="5" spans="1:11" ht="13.5" thickBot="1">
      <c r="A5" s="38"/>
      <c r="B5" s="5"/>
      <c r="C5" s="5"/>
      <c r="D5" s="5"/>
      <c r="E5" s="5"/>
      <c r="F5" s="5"/>
      <c r="G5" s="40"/>
    </row>
    <row r="6" spans="1:11" ht="15.75">
      <c r="A6" s="55" t="s">
        <v>61</v>
      </c>
      <c r="B6" s="119"/>
      <c r="C6" s="119"/>
      <c r="D6" s="119"/>
      <c r="E6" s="119"/>
      <c r="F6" s="119"/>
      <c r="G6" s="25"/>
    </row>
    <row r="7" spans="1:11" ht="15.75">
      <c r="A7" s="56" t="s">
        <v>62</v>
      </c>
      <c r="B7" s="119"/>
      <c r="C7" s="119"/>
      <c r="D7" s="119"/>
      <c r="E7" s="119"/>
      <c r="F7" s="119"/>
      <c r="G7" s="25"/>
    </row>
    <row r="8" spans="1:11" ht="15.75">
      <c r="A8" s="56" t="s">
        <v>63</v>
      </c>
      <c r="B8" s="119"/>
      <c r="C8" s="119"/>
      <c r="D8" s="119"/>
      <c r="E8" s="119"/>
      <c r="F8" s="119"/>
      <c r="G8" s="25"/>
    </row>
    <row r="9" spans="1:11" ht="26.25" customHeight="1">
      <c r="A9" s="120" t="s">
        <v>75</v>
      </c>
      <c r="B9" s="121"/>
      <c r="C9" s="121"/>
      <c r="D9" s="121"/>
      <c r="E9" s="121"/>
      <c r="F9" s="121"/>
      <c r="G9" s="13"/>
      <c r="H9" s="14"/>
    </row>
    <row r="10" spans="1:11">
      <c r="A10" s="58" t="s">
        <v>0</v>
      </c>
      <c r="B10" s="58" t="s">
        <v>1</v>
      </c>
      <c r="C10" s="58" t="s">
        <v>46</v>
      </c>
      <c r="D10" s="58" t="s">
        <v>47</v>
      </c>
      <c r="E10" s="59" t="s">
        <v>27</v>
      </c>
      <c r="F10" s="59" t="s">
        <v>28</v>
      </c>
    </row>
    <row r="11" spans="1:11" ht="38.25">
      <c r="A11" s="1" t="s">
        <v>32</v>
      </c>
      <c r="B11" s="57">
        <v>2</v>
      </c>
      <c r="C11" s="8">
        <f>8.8*644350</f>
        <v>5670280</v>
      </c>
      <c r="D11" s="8">
        <f>+C11*10%</f>
        <v>567028</v>
      </c>
      <c r="E11" s="9"/>
      <c r="F11" s="9"/>
      <c r="H11" s="11"/>
    </row>
    <row r="12" spans="1:11">
      <c r="A12" s="58" t="s">
        <v>39</v>
      </c>
      <c r="B12" s="58">
        <f>SUM(B11:B11)</f>
        <v>2</v>
      </c>
      <c r="C12" s="58"/>
      <c r="D12" s="58"/>
      <c r="E12" s="31"/>
      <c r="F12" s="60">
        <f>+F11</f>
        <v>0</v>
      </c>
      <c r="G12" s="11"/>
    </row>
    <row r="13" spans="1:11">
      <c r="A13" s="120" t="s">
        <v>52</v>
      </c>
      <c r="B13" s="120"/>
      <c r="C13" s="120"/>
      <c r="D13" s="120"/>
      <c r="E13" s="120"/>
      <c r="F13" s="60">
        <f>+F12*10%</f>
        <v>0</v>
      </c>
    </row>
    <row r="14" spans="1:11">
      <c r="A14" s="120" t="s">
        <v>30</v>
      </c>
      <c r="B14" s="120"/>
      <c r="C14" s="120"/>
      <c r="D14" s="120"/>
      <c r="E14" s="120"/>
      <c r="F14" s="60">
        <f>+F13*16%</f>
        <v>0</v>
      </c>
      <c r="G14" s="4"/>
      <c r="H14" s="4"/>
    </row>
    <row r="15" spans="1:11">
      <c r="A15" s="120" t="s">
        <v>38</v>
      </c>
      <c r="B15" s="120"/>
      <c r="C15" s="120"/>
      <c r="D15" s="120"/>
      <c r="E15" s="120"/>
      <c r="F15" s="60">
        <f>+F12+F14</f>
        <v>0</v>
      </c>
    </row>
    <row r="16" spans="1:11" ht="12.75" customHeight="1">
      <c r="A16" s="120" t="s">
        <v>70</v>
      </c>
      <c r="B16" s="120"/>
      <c r="C16" s="120"/>
      <c r="D16" s="120"/>
      <c r="E16" s="120"/>
      <c r="F16" s="60">
        <f>+F15*2</f>
        <v>0</v>
      </c>
    </row>
    <row r="18" spans="1:8">
      <c r="A18" s="120" t="s">
        <v>76</v>
      </c>
      <c r="B18" s="120"/>
      <c r="C18" s="120"/>
      <c r="D18" s="120"/>
      <c r="E18" s="120"/>
      <c r="F18" s="120"/>
    </row>
    <row r="19" spans="1:8">
      <c r="A19" s="58" t="s">
        <v>0</v>
      </c>
      <c r="B19" s="58" t="s">
        <v>2</v>
      </c>
      <c r="C19" s="58" t="s">
        <v>46</v>
      </c>
      <c r="D19" s="58" t="s">
        <v>47</v>
      </c>
      <c r="E19" s="59" t="s">
        <v>27</v>
      </c>
      <c r="F19" s="59" t="s">
        <v>28</v>
      </c>
    </row>
    <row r="20" spans="1:8" ht="38.25">
      <c r="A20" s="1" t="s">
        <v>34</v>
      </c>
      <c r="B20" s="61">
        <v>1</v>
      </c>
      <c r="C20" s="62">
        <f>+(C23*0.2985)/8*12/30*20</f>
        <v>1692578.5799999998</v>
      </c>
      <c r="D20" s="62">
        <f>+C20*8%</f>
        <v>135406.28639999998</v>
      </c>
      <c r="E20" s="9"/>
      <c r="F20" s="9"/>
    </row>
    <row r="21" spans="1:8" ht="51">
      <c r="A21" s="1" t="s">
        <v>35</v>
      </c>
      <c r="B21" s="61">
        <v>1</v>
      </c>
      <c r="C21" s="62">
        <f>+(C23*0.2985)/8*12/30*20</f>
        <v>1692578.5799999998</v>
      </c>
      <c r="D21" s="62">
        <f>+C21*8%</f>
        <v>135406.28639999998</v>
      </c>
      <c r="E21" s="9"/>
      <c r="F21" s="9"/>
    </row>
    <row r="22" spans="1:8" ht="38.25" customHeight="1">
      <c r="A22" s="1" t="s">
        <v>36</v>
      </c>
      <c r="B22" s="61">
        <v>2</v>
      </c>
      <c r="C22" s="62">
        <f>+(C23*0.2985)/8*12/30*20</f>
        <v>1692578.5799999998</v>
      </c>
      <c r="D22" s="62">
        <f>+C22*8%</f>
        <v>135406.28639999998</v>
      </c>
      <c r="E22" s="9"/>
      <c r="F22" s="9"/>
    </row>
    <row r="23" spans="1:8">
      <c r="A23" s="1" t="s">
        <v>40</v>
      </c>
      <c r="B23" s="61">
        <v>1</v>
      </c>
      <c r="C23" s="62">
        <f>8.8*644350</f>
        <v>5670280</v>
      </c>
      <c r="D23" s="62">
        <f>+C23*10%</f>
        <v>567028</v>
      </c>
      <c r="E23" s="9"/>
      <c r="F23" s="9"/>
    </row>
    <row r="24" spans="1:8">
      <c r="A24" s="122" t="s">
        <v>37</v>
      </c>
      <c r="B24" s="61">
        <v>1</v>
      </c>
      <c r="C24" s="62">
        <f>+(C23*0.2985)/8*12/30*20</f>
        <v>1692578.5799999998</v>
      </c>
      <c r="D24" s="62">
        <f>+C24*10%</f>
        <v>169257.85800000001</v>
      </c>
      <c r="E24" s="9"/>
      <c r="F24" s="9"/>
    </row>
    <row r="25" spans="1:8">
      <c r="A25" s="123"/>
      <c r="B25" s="61">
        <v>1</v>
      </c>
      <c r="C25" s="62">
        <f>+(C23*0.2985)/8*12/30*20</f>
        <v>1692578.5799999998</v>
      </c>
      <c r="D25" s="62">
        <f>+C25*8%</f>
        <v>135406.28639999998</v>
      </c>
      <c r="E25" s="9"/>
      <c r="F25" s="9"/>
    </row>
    <row r="26" spans="1:8" ht="25.5">
      <c r="A26" s="1" t="s">
        <v>33</v>
      </c>
      <c r="B26" s="61">
        <v>1</v>
      </c>
      <c r="C26" s="62">
        <f>+C23</f>
        <v>5670280</v>
      </c>
      <c r="D26" s="62">
        <f>+C26*8%</f>
        <v>453622.4</v>
      </c>
      <c r="E26" s="9"/>
      <c r="F26" s="9"/>
    </row>
    <row r="27" spans="1:8" ht="25.5">
      <c r="A27" s="63" t="s">
        <v>41</v>
      </c>
      <c r="B27" s="64">
        <f>SUM(B20:B26)</f>
        <v>8</v>
      </c>
      <c r="C27" s="65"/>
      <c r="D27" s="65"/>
      <c r="E27" s="9"/>
      <c r="F27" s="60">
        <f>SUM(F20:F26)</f>
        <v>0</v>
      </c>
    </row>
    <row r="28" spans="1:8">
      <c r="A28" s="120" t="s">
        <v>53</v>
      </c>
      <c r="B28" s="120"/>
      <c r="C28" s="120"/>
      <c r="D28" s="120"/>
      <c r="E28" s="120"/>
      <c r="F28" s="60">
        <f>+F27*10%</f>
        <v>0</v>
      </c>
    </row>
    <row r="29" spans="1:8">
      <c r="A29" s="120" t="s">
        <v>30</v>
      </c>
      <c r="B29" s="120"/>
      <c r="C29" s="120"/>
      <c r="D29" s="120"/>
      <c r="E29" s="120"/>
      <c r="F29" s="60">
        <f>+F28*16%</f>
        <v>0</v>
      </c>
    </row>
    <row r="30" spans="1:8">
      <c r="A30" s="120" t="s">
        <v>42</v>
      </c>
      <c r="B30" s="120"/>
      <c r="C30" s="120"/>
      <c r="D30" s="120"/>
      <c r="E30" s="120"/>
      <c r="F30" s="60">
        <f>+F27+F29</f>
        <v>0</v>
      </c>
    </row>
    <row r="31" spans="1:8" ht="12.75" customHeight="1">
      <c r="A31" s="120" t="s">
        <v>49</v>
      </c>
      <c r="B31" s="120"/>
      <c r="C31" s="120"/>
      <c r="D31" s="120"/>
      <c r="E31" s="120"/>
      <c r="F31" s="60">
        <f>+F30*2</f>
        <v>0</v>
      </c>
      <c r="G31" s="12"/>
    </row>
    <row r="32" spans="1:8">
      <c r="H32" s="10"/>
    </row>
    <row r="33" spans="1:8" ht="33" customHeight="1">
      <c r="A33" s="120" t="s">
        <v>51</v>
      </c>
      <c r="B33" s="120"/>
      <c r="C33" s="120"/>
      <c r="D33" s="120"/>
      <c r="E33" s="120"/>
      <c r="F33" s="66">
        <f>+F16+F31</f>
        <v>0</v>
      </c>
      <c r="G33" s="15"/>
      <c r="H33" s="16"/>
    </row>
    <row r="34" spans="1:8" ht="7.5" customHeight="1">
      <c r="E34" s="18" t="s">
        <v>48</v>
      </c>
      <c r="F34" s="19">
        <v>362417973</v>
      </c>
    </row>
    <row r="35" spans="1:8" ht="15">
      <c r="A35" s="32"/>
      <c r="B35" s="33"/>
      <c r="C35" s="33"/>
      <c r="D35" s="33"/>
      <c r="E35" s="33"/>
      <c r="F35" s="49"/>
    </row>
    <row r="36" spans="1:8" ht="4.5" customHeight="1">
      <c r="A36" s="32"/>
      <c r="B36" s="33"/>
      <c r="C36" s="33"/>
      <c r="D36" s="33"/>
      <c r="E36" s="33"/>
      <c r="F36" s="50"/>
    </row>
    <row r="37" spans="1:8" ht="15">
      <c r="A37" s="32"/>
      <c r="B37" s="33"/>
      <c r="C37" s="33"/>
      <c r="D37" s="33"/>
      <c r="E37" s="33"/>
      <c r="F37" s="50"/>
    </row>
    <row r="38" spans="1:8" ht="8.25" customHeight="1">
      <c r="A38" s="32"/>
      <c r="B38" s="33"/>
      <c r="C38" s="33"/>
      <c r="D38" s="33"/>
      <c r="E38" s="33"/>
      <c r="F38" s="50"/>
      <c r="H38" s="11"/>
    </row>
    <row r="39" spans="1:8" ht="15">
      <c r="A39" s="46"/>
      <c r="B39" s="43"/>
      <c r="C39" s="26"/>
      <c r="D39" s="26"/>
      <c r="E39" s="43"/>
      <c r="F39" s="51"/>
    </row>
    <row r="40" spans="1:8" ht="15">
      <c r="A40" s="41" t="s">
        <v>65</v>
      </c>
      <c r="B40" s="26"/>
      <c r="C40" s="26"/>
      <c r="D40" s="26"/>
      <c r="E40" s="34" t="s">
        <v>67</v>
      </c>
      <c r="F40" s="27"/>
    </row>
    <row r="41" spans="1:8" ht="15.75" thickBot="1">
      <c r="A41" s="42" t="s">
        <v>66</v>
      </c>
      <c r="B41" s="28"/>
      <c r="C41" s="28"/>
      <c r="D41" s="28"/>
      <c r="E41" s="28"/>
      <c r="F41" s="29"/>
    </row>
  </sheetData>
  <mergeCells count="17">
    <mergeCell ref="A31:E31"/>
    <mergeCell ref="A33:E33"/>
    <mergeCell ref="A14:E14"/>
    <mergeCell ref="A13:E13"/>
    <mergeCell ref="A9:F9"/>
    <mergeCell ref="A28:E28"/>
    <mergeCell ref="A29:E29"/>
    <mergeCell ref="A1:G1"/>
    <mergeCell ref="A2:G2"/>
    <mergeCell ref="B6:F6"/>
    <mergeCell ref="B7:F7"/>
    <mergeCell ref="B8:F8"/>
    <mergeCell ref="A15:E15"/>
    <mergeCell ref="A16:E16"/>
    <mergeCell ref="A18:F18"/>
    <mergeCell ref="A24:A25"/>
    <mergeCell ref="A30:E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K41"/>
  <sheetViews>
    <sheetView topLeftCell="A13" workbookViewId="0">
      <selection activeCell="E10" sqref="E10"/>
    </sheetView>
  </sheetViews>
  <sheetFormatPr baseColWidth="10" defaultRowHeight="12.75"/>
  <cols>
    <col min="1" max="1" width="45" style="2" customWidth="1"/>
    <col min="2" max="2" width="11.42578125" style="2"/>
    <col min="3" max="4" width="13.85546875" style="2" hidden="1" customWidth="1"/>
    <col min="5" max="5" width="18.42578125" style="2" customWidth="1"/>
    <col min="6" max="6" width="24.42578125" style="2" customWidth="1"/>
    <col min="7" max="7" width="0.140625" style="2" customWidth="1"/>
    <col min="8" max="8" width="15.85546875" style="2" bestFit="1" customWidth="1"/>
    <col min="9" max="16384" width="11.42578125" style="2"/>
  </cols>
  <sheetData>
    <row r="1" spans="1:11" ht="15.75">
      <c r="A1" s="91" t="s">
        <v>64</v>
      </c>
      <c r="B1" s="92"/>
      <c r="C1" s="92"/>
      <c r="D1" s="92"/>
      <c r="E1" s="92"/>
      <c r="F1" s="92"/>
      <c r="G1" s="93"/>
    </row>
    <row r="2" spans="1:11" ht="15" customHeight="1">
      <c r="A2" s="94" t="s">
        <v>85</v>
      </c>
      <c r="B2" s="95"/>
      <c r="C2" s="95"/>
      <c r="D2" s="95"/>
      <c r="E2" s="95"/>
      <c r="F2" s="95"/>
      <c r="G2" s="96"/>
      <c r="H2" s="3"/>
      <c r="I2" s="3"/>
      <c r="J2" s="3"/>
      <c r="K2" s="3"/>
    </row>
    <row r="3" spans="1:11" ht="15" customHeight="1">
      <c r="A3" s="24"/>
      <c r="B3" s="5"/>
      <c r="C3" s="5"/>
      <c r="D3" s="5"/>
      <c r="E3" s="5"/>
      <c r="F3" s="5"/>
      <c r="G3" s="25"/>
      <c r="H3" s="3"/>
      <c r="I3" s="3"/>
      <c r="J3" s="3"/>
      <c r="K3" s="3"/>
    </row>
    <row r="4" spans="1:11" ht="15" customHeight="1">
      <c r="A4" s="24"/>
      <c r="B4" s="5"/>
      <c r="C4" s="5"/>
      <c r="D4" s="5"/>
      <c r="E4" s="5"/>
      <c r="F4" s="5"/>
      <c r="G4" s="25"/>
      <c r="H4" s="3"/>
      <c r="I4" s="3"/>
      <c r="J4" s="3"/>
      <c r="K4" s="3"/>
    </row>
    <row r="5" spans="1:11" ht="13.5" thickBot="1">
      <c r="A5" s="38"/>
      <c r="B5" s="5"/>
      <c r="C5" s="5"/>
      <c r="D5" s="5"/>
      <c r="E5" s="5"/>
      <c r="F5" s="5"/>
      <c r="G5" s="40"/>
    </row>
    <row r="6" spans="1:11" ht="15.75">
      <c r="A6" s="55" t="s">
        <v>61</v>
      </c>
      <c r="B6" s="119"/>
      <c r="C6" s="119"/>
      <c r="D6" s="119"/>
      <c r="E6" s="119"/>
      <c r="F6" s="119"/>
      <c r="G6" s="25"/>
    </row>
    <row r="7" spans="1:11" ht="15.75">
      <c r="A7" s="56" t="s">
        <v>62</v>
      </c>
      <c r="B7" s="119"/>
      <c r="C7" s="119"/>
      <c r="D7" s="119"/>
      <c r="E7" s="119"/>
      <c r="F7" s="119"/>
      <c r="G7" s="25"/>
    </row>
    <row r="8" spans="1:11" ht="15.75">
      <c r="A8" s="56" t="s">
        <v>63</v>
      </c>
      <c r="B8" s="119"/>
      <c r="C8" s="119"/>
      <c r="D8" s="119"/>
      <c r="E8" s="119"/>
      <c r="F8" s="119"/>
      <c r="G8" s="25"/>
    </row>
    <row r="9" spans="1:11" ht="26.25" customHeight="1">
      <c r="A9" s="120" t="s">
        <v>77</v>
      </c>
      <c r="B9" s="121"/>
      <c r="C9" s="121"/>
      <c r="D9" s="121"/>
      <c r="E9" s="121"/>
      <c r="F9" s="121"/>
      <c r="G9" s="13"/>
      <c r="H9" s="14"/>
    </row>
    <row r="10" spans="1:11">
      <c r="A10" s="58" t="s">
        <v>0</v>
      </c>
      <c r="B10" s="58" t="s">
        <v>1</v>
      </c>
      <c r="C10" s="58" t="s">
        <v>46</v>
      </c>
      <c r="D10" s="58" t="s">
        <v>47</v>
      </c>
      <c r="E10" s="59" t="s">
        <v>27</v>
      </c>
      <c r="F10" s="59" t="s">
        <v>28</v>
      </c>
    </row>
    <row r="11" spans="1:11" ht="38.25">
      <c r="A11" s="1" t="s">
        <v>32</v>
      </c>
      <c r="B11" s="57">
        <v>2</v>
      </c>
      <c r="C11" s="8">
        <f>8.8*644350</f>
        <v>5670280</v>
      </c>
      <c r="D11" s="8">
        <f>+C11*10%</f>
        <v>567028</v>
      </c>
      <c r="E11" s="9"/>
      <c r="F11" s="9"/>
      <c r="H11" s="11"/>
    </row>
    <row r="12" spans="1:11">
      <c r="A12" s="58" t="s">
        <v>39</v>
      </c>
      <c r="B12" s="58">
        <f>SUM(B11:B11)</f>
        <v>2</v>
      </c>
      <c r="C12" s="58"/>
      <c r="D12" s="58"/>
      <c r="E12" s="31"/>
      <c r="F12" s="60">
        <f>+F11</f>
        <v>0</v>
      </c>
      <c r="G12" s="11"/>
    </row>
    <row r="13" spans="1:11">
      <c r="A13" s="120" t="s">
        <v>52</v>
      </c>
      <c r="B13" s="120"/>
      <c r="C13" s="120"/>
      <c r="D13" s="120"/>
      <c r="E13" s="120"/>
      <c r="F13" s="60">
        <f>+F12*10%</f>
        <v>0</v>
      </c>
    </row>
    <row r="14" spans="1:11">
      <c r="A14" s="120" t="s">
        <v>30</v>
      </c>
      <c r="B14" s="120"/>
      <c r="C14" s="120"/>
      <c r="D14" s="120"/>
      <c r="E14" s="120"/>
      <c r="F14" s="60">
        <f>+F13*16%</f>
        <v>0</v>
      </c>
      <c r="G14" s="4"/>
      <c r="H14" s="4"/>
    </row>
    <row r="15" spans="1:11">
      <c r="A15" s="120" t="s">
        <v>38</v>
      </c>
      <c r="B15" s="120"/>
      <c r="C15" s="120"/>
      <c r="D15" s="120"/>
      <c r="E15" s="120"/>
      <c r="F15" s="60">
        <f>+F12+F14</f>
        <v>0</v>
      </c>
    </row>
    <row r="16" spans="1:11" ht="12.75" customHeight="1">
      <c r="A16" s="120" t="s">
        <v>70</v>
      </c>
      <c r="B16" s="120"/>
      <c r="C16" s="120"/>
      <c r="D16" s="120"/>
      <c r="E16" s="120"/>
      <c r="F16" s="60">
        <f>+F15*2</f>
        <v>0</v>
      </c>
    </row>
    <row r="18" spans="1:8">
      <c r="A18" s="120" t="s">
        <v>78</v>
      </c>
      <c r="B18" s="120"/>
      <c r="C18" s="120"/>
      <c r="D18" s="120"/>
      <c r="E18" s="120"/>
      <c r="F18" s="120"/>
    </row>
    <row r="19" spans="1:8">
      <c r="A19" s="58" t="s">
        <v>0</v>
      </c>
      <c r="B19" s="58" t="s">
        <v>2</v>
      </c>
      <c r="C19" s="58" t="s">
        <v>46</v>
      </c>
      <c r="D19" s="58" t="s">
        <v>47</v>
      </c>
      <c r="E19" s="59" t="s">
        <v>27</v>
      </c>
      <c r="F19" s="59" t="s">
        <v>28</v>
      </c>
    </row>
    <row r="20" spans="1:8" ht="38.25">
      <c r="A20" s="1" t="s">
        <v>34</v>
      </c>
      <c r="B20" s="61">
        <v>1</v>
      </c>
      <c r="C20" s="62">
        <f>+(C23*0.2985)/8*12/30*20</f>
        <v>1692578.5799999998</v>
      </c>
      <c r="D20" s="62">
        <f>+C20*8%</f>
        <v>135406.28639999998</v>
      </c>
      <c r="E20" s="9"/>
      <c r="F20" s="9"/>
    </row>
    <row r="21" spans="1:8" ht="51">
      <c r="A21" s="1" t="s">
        <v>35</v>
      </c>
      <c r="B21" s="61">
        <v>1</v>
      </c>
      <c r="C21" s="62">
        <f>+(C23*0.2985)/8*12/30*20</f>
        <v>1692578.5799999998</v>
      </c>
      <c r="D21" s="62">
        <f>+C21*8%</f>
        <v>135406.28639999998</v>
      </c>
      <c r="E21" s="9"/>
      <c r="F21" s="9"/>
    </row>
    <row r="22" spans="1:8" ht="38.25">
      <c r="A22" s="1" t="s">
        <v>36</v>
      </c>
      <c r="B22" s="61">
        <v>2</v>
      </c>
      <c r="C22" s="62">
        <f>+(C23*0.2985)/8*12/30*20</f>
        <v>1692578.5799999998</v>
      </c>
      <c r="D22" s="62">
        <f>+C22*8%</f>
        <v>135406.28639999998</v>
      </c>
      <c r="E22" s="9"/>
      <c r="F22" s="9"/>
    </row>
    <row r="23" spans="1:8">
      <c r="A23" s="1" t="s">
        <v>40</v>
      </c>
      <c r="B23" s="61">
        <v>1</v>
      </c>
      <c r="C23" s="62">
        <f>8.8*644350</f>
        <v>5670280</v>
      </c>
      <c r="D23" s="62">
        <f>+C23*10%</f>
        <v>567028</v>
      </c>
      <c r="E23" s="9"/>
      <c r="F23" s="9"/>
    </row>
    <row r="24" spans="1:8">
      <c r="A24" s="122" t="s">
        <v>37</v>
      </c>
      <c r="B24" s="61">
        <v>1</v>
      </c>
      <c r="C24" s="62">
        <f>+(C23*0.2985)/8*12/30*20</f>
        <v>1692578.5799999998</v>
      </c>
      <c r="D24" s="62">
        <f>+C24*10%</f>
        <v>169257.85800000001</v>
      </c>
      <c r="E24" s="9"/>
      <c r="F24" s="9"/>
    </row>
    <row r="25" spans="1:8">
      <c r="A25" s="123"/>
      <c r="B25" s="61">
        <v>1</v>
      </c>
      <c r="C25" s="62">
        <f>+(C23*0.2985)/8*12/30*20</f>
        <v>1692578.5799999998</v>
      </c>
      <c r="D25" s="62">
        <f>+C25*8%</f>
        <v>135406.28639999998</v>
      </c>
      <c r="E25" s="9"/>
      <c r="F25" s="9"/>
    </row>
    <row r="26" spans="1:8" ht="25.5">
      <c r="A26" s="1" t="s">
        <v>33</v>
      </c>
      <c r="B26" s="61">
        <v>1</v>
      </c>
      <c r="C26" s="62">
        <f>+C23</f>
        <v>5670280</v>
      </c>
      <c r="D26" s="62">
        <f>+C26*8%</f>
        <v>453622.4</v>
      </c>
      <c r="E26" s="9"/>
      <c r="F26" s="9"/>
    </row>
    <row r="27" spans="1:8" ht="25.5">
      <c r="A27" s="63" t="s">
        <v>41</v>
      </c>
      <c r="B27" s="64">
        <f>SUM(B20:B26)</f>
        <v>8</v>
      </c>
      <c r="C27" s="65"/>
      <c r="D27" s="65"/>
      <c r="E27" s="9"/>
      <c r="F27" s="60">
        <f>SUM(F20:F26)</f>
        <v>0</v>
      </c>
    </row>
    <row r="28" spans="1:8">
      <c r="A28" s="120" t="s">
        <v>53</v>
      </c>
      <c r="B28" s="120"/>
      <c r="C28" s="120"/>
      <c r="D28" s="120"/>
      <c r="E28" s="120"/>
      <c r="F28" s="60">
        <f>+F27*10%</f>
        <v>0</v>
      </c>
    </row>
    <row r="29" spans="1:8">
      <c r="A29" s="120" t="s">
        <v>30</v>
      </c>
      <c r="B29" s="120"/>
      <c r="C29" s="120"/>
      <c r="D29" s="120"/>
      <c r="E29" s="120"/>
      <c r="F29" s="60">
        <f>+F28*16%</f>
        <v>0</v>
      </c>
    </row>
    <row r="30" spans="1:8">
      <c r="A30" s="120" t="s">
        <v>42</v>
      </c>
      <c r="B30" s="120"/>
      <c r="C30" s="120"/>
      <c r="D30" s="120"/>
      <c r="E30" s="120"/>
      <c r="F30" s="60">
        <f>+F27+F29</f>
        <v>0</v>
      </c>
    </row>
    <row r="31" spans="1:8" ht="12.75" customHeight="1">
      <c r="A31" s="120" t="s">
        <v>49</v>
      </c>
      <c r="B31" s="120"/>
      <c r="C31" s="120"/>
      <c r="D31" s="120"/>
      <c r="E31" s="120"/>
      <c r="F31" s="60">
        <f>+F30*2</f>
        <v>0</v>
      </c>
      <c r="G31" s="12"/>
    </row>
    <row r="32" spans="1:8">
      <c r="H32" s="10"/>
    </row>
    <row r="33" spans="1:8" ht="33" customHeight="1">
      <c r="A33" s="120" t="s">
        <v>54</v>
      </c>
      <c r="B33" s="120"/>
      <c r="C33" s="120"/>
      <c r="D33" s="120"/>
      <c r="E33" s="120"/>
      <c r="F33" s="66">
        <f>+F16+F31</f>
        <v>0</v>
      </c>
      <c r="G33" s="15"/>
      <c r="H33" s="16"/>
    </row>
    <row r="34" spans="1:8" ht="7.5" customHeight="1">
      <c r="E34" s="18" t="s">
        <v>48</v>
      </c>
      <c r="F34" s="19">
        <v>362417973</v>
      </c>
    </row>
    <row r="35" spans="1:8" ht="15">
      <c r="A35" s="32"/>
      <c r="B35" s="33"/>
      <c r="C35" s="33"/>
      <c r="D35" s="33"/>
      <c r="E35" s="33"/>
      <c r="F35" s="49"/>
    </row>
    <row r="36" spans="1:8" ht="4.5" customHeight="1">
      <c r="A36" s="32"/>
      <c r="B36" s="33"/>
      <c r="C36" s="33"/>
      <c r="D36" s="33"/>
      <c r="E36" s="33"/>
      <c r="F36" s="50"/>
    </row>
    <row r="37" spans="1:8" ht="15">
      <c r="A37" s="32"/>
      <c r="B37" s="33"/>
      <c r="C37" s="33"/>
      <c r="D37" s="33"/>
      <c r="E37" s="33"/>
      <c r="F37" s="50"/>
    </row>
    <row r="38" spans="1:8" ht="8.25" customHeight="1">
      <c r="A38" s="32"/>
      <c r="B38" s="33"/>
      <c r="C38" s="33"/>
      <c r="D38" s="33"/>
      <c r="E38" s="33"/>
      <c r="F38" s="50"/>
      <c r="H38" s="11"/>
    </row>
    <row r="39" spans="1:8" ht="15">
      <c r="A39" s="46"/>
      <c r="B39" s="43"/>
      <c r="C39" s="26"/>
      <c r="D39" s="26"/>
      <c r="E39" s="43"/>
      <c r="F39" s="51"/>
    </row>
    <row r="40" spans="1:8" ht="15">
      <c r="A40" s="41" t="s">
        <v>65</v>
      </c>
      <c r="B40" s="26"/>
      <c r="C40" s="26"/>
      <c r="D40" s="26"/>
      <c r="E40" s="34" t="s">
        <v>67</v>
      </c>
      <c r="F40" s="27"/>
    </row>
    <row r="41" spans="1:8" ht="15.75" thickBot="1">
      <c r="A41" s="42" t="s">
        <v>66</v>
      </c>
      <c r="B41" s="28"/>
      <c r="C41" s="28"/>
      <c r="D41" s="28"/>
      <c r="E41" s="28"/>
      <c r="F41" s="29"/>
    </row>
  </sheetData>
  <mergeCells count="17">
    <mergeCell ref="A31:E31"/>
    <mergeCell ref="A33:E33"/>
    <mergeCell ref="A14:E14"/>
    <mergeCell ref="A13:E13"/>
    <mergeCell ref="A9:F9"/>
    <mergeCell ref="A28:E28"/>
    <mergeCell ref="A29:E29"/>
    <mergeCell ref="A1:G1"/>
    <mergeCell ref="A2:G2"/>
    <mergeCell ref="B6:F6"/>
    <mergeCell ref="B7:F7"/>
    <mergeCell ref="B8:F8"/>
    <mergeCell ref="A15:E15"/>
    <mergeCell ref="A16:E16"/>
    <mergeCell ref="A18:F18"/>
    <mergeCell ref="A24:A25"/>
    <mergeCell ref="A30:E3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H55"/>
  <sheetViews>
    <sheetView tabSelected="1" workbookViewId="0">
      <selection activeCell="A2" sqref="A2:G2"/>
    </sheetView>
  </sheetViews>
  <sheetFormatPr baseColWidth="10" defaultRowHeight="12.75"/>
  <cols>
    <col min="1" max="1" width="47.28515625" style="6" customWidth="1"/>
    <col min="2" max="2" width="18.140625" style="6" customWidth="1"/>
    <col min="3" max="3" width="25.7109375" style="6" customWidth="1"/>
    <col min="4" max="4" width="25" style="6" customWidth="1"/>
    <col min="5" max="5" width="0.140625" style="6" customWidth="1"/>
    <col min="6" max="6" width="14.85546875" style="6" hidden="1" customWidth="1"/>
    <col min="7" max="7" width="0.5703125" style="6" customWidth="1"/>
    <col min="8" max="16384" width="11.42578125" style="6"/>
  </cols>
  <sheetData>
    <row r="1" spans="1:8" ht="15.75">
      <c r="A1" s="91" t="s">
        <v>64</v>
      </c>
      <c r="B1" s="92"/>
      <c r="C1" s="92"/>
      <c r="D1" s="92"/>
      <c r="E1" s="92"/>
      <c r="F1" s="92"/>
      <c r="G1" s="93"/>
    </row>
    <row r="2" spans="1:8" ht="15">
      <c r="A2" s="94" t="s">
        <v>86</v>
      </c>
      <c r="B2" s="95"/>
      <c r="C2" s="95"/>
      <c r="D2" s="95"/>
      <c r="E2" s="95"/>
      <c r="F2" s="95"/>
      <c r="G2" s="96"/>
    </row>
    <row r="3" spans="1:8">
      <c r="A3" s="67"/>
      <c r="B3" s="68"/>
      <c r="C3" s="68"/>
      <c r="D3" s="68"/>
      <c r="E3" s="68"/>
      <c r="F3" s="68"/>
      <c r="G3" s="69"/>
    </row>
    <row r="4" spans="1:8">
      <c r="A4" s="67"/>
      <c r="B4" s="68"/>
      <c r="C4" s="68"/>
      <c r="D4" s="68"/>
      <c r="E4" s="68"/>
      <c r="F4" s="68"/>
      <c r="G4" s="69"/>
    </row>
    <row r="5" spans="1:8" ht="13.5" thickBot="1">
      <c r="A5" s="70"/>
      <c r="B5" s="68"/>
      <c r="C5" s="68"/>
      <c r="D5" s="68"/>
      <c r="E5" s="68"/>
      <c r="F5" s="68"/>
      <c r="G5" s="72"/>
    </row>
    <row r="6" spans="1:8" ht="15.75">
      <c r="A6" s="54" t="s">
        <v>61</v>
      </c>
      <c r="B6" s="119"/>
      <c r="C6" s="119"/>
      <c r="D6" s="119"/>
      <c r="E6" s="119"/>
      <c r="F6" s="119"/>
      <c r="H6" s="74"/>
    </row>
    <row r="7" spans="1:8" ht="15.75">
      <c r="A7" s="73" t="s">
        <v>62</v>
      </c>
      <c r="B7" s="119"/>
      <c r="C7" s="119"/>
      <c r="D7" s="119"/>
      <c r="E7" s="119"/>
      <c r="F7" s="119"/>
      <c r="H7" s="74"/>
    </row>
    <row r="8" spans="1:8" ht="15.75">
      <c r="A8" s="73" t="s">
        <v>63</v>
      </c>
      <c r="B8" s="119"/>
      <c r="C8" s="119"/>
      <c r="D8" s="119"/>
      <c r="E8" s="119"/>
      <c r="F8" s="119"/>
      <c r="H8" s="74"/>
    </row>
    <row r="9" spans="1:8">
      <c r="A9" s="127" t="s">
        <v>80</v>
      </c>
      <c r="B9" s="128"/>
      <c r="C9" s="128"/>
      <c r="D9" s="128"/>
    </row>
    <row r="10" spans="1:8">
      <c r="A10" s="129" t="s">
        <v>3</v>
      </c>
      <c r="B10" s="130" t="s">
        <v>4</v>
      </c>
      <c r="C10" s="130" t="s">
        <v>5</v>
      </c>
      <c r="D10" s="130" t="s">
        <v>55</v>
      </c>
    </row>
    <row r="11" spans="1:8">
      <c r="A11" s="129"/>
      <c r="B11" s="130"/>
      <c r="C11" s="130"/>
      <c r="D11" s="130"/>
    </row>
    <row r="12" spans="1:8">
      <c r="A12" s="124" t="s">
        <v>7</v>
      </c>
      <c r="B12" s="125"/>
      <c r="C12" s="125"/>
      <c r="D12" s="126"/>
    </row>
    <row r="13" spans="1:8" ht="25.5">
      <c r="A13" s="75" t="s">
        <v>8</v>
      </c>
      <c r="B13" s="76">
        <v>1</v>
      </c>
      <c r="C13" s="77"/>
      <c r="D13" s="77"/>
      <c r="F13" s="7"/>
    </row>
    <row r="14" spans="1:8">
      <c r="A14" s="124"/>
      <c r="B14" s="125"/>
      <c r="C14" s="125"/>
      <c r="D14" s="126"/>
    </row>
    <row r="15" spans="1:8">
      <c r="A15" s="75" t="s">
        <v>10</v>
      </c>
      <c r="B15" s="76">
        <v>1</v>
      </c>
      <c r="C15" s="77"/>
      <c r="D15" s="77"/>
      <c r="F15" s="7"/>
    </row>
    <row r="16" spans="1:8">
      <c r="A16" s="78" t="s">
        <v>11</v>
      </c>
      <c r="B16" s="76">
        <v>1</v>
      </c>
      <c r="C16" s="77"/>
      <c r="D16" s="77"/>
      <c r="F16" s="7"/>
    </row>
    <row r="17" spans="1:6">
      <c r="A17" s="75" t="s">
        <v>12</v>
      </c>
      <c r="B17" s="76">
        <v>1</v>
      </c>
      <c r="C17" s="77"/>
      <c r="D17" s="77"/>
      <c r="F17" s="7"/>
    </row>
    <row r="18" spans="1:6">
      <c r="A18" s="75" t="s">
        <v>13</v>
      </c>
      <c r="B18" s="76">
        <v>3</v>
      </c>
      <c r="C18" s="77"/>
      <c r="D18" s="77"/>
      <c r="F18" s="7"/>
    </row>
    <row r="19" spans="1:6">
      <c r="A19" s="75" t="s">
        <v>14</v>
      </c>
      <c r="B19" s="76">
        <v>1</v>
      </c>
      <c r="C19" s="77"/>
      <c r="D19" s="77"/>
      <c r="F19" s="7"/>
    </row>
    <row r="20" spans="1:6" ht="25.5">
      <c r="A20" s="75" t="s">
        <v>15</v>
      </c>
      <c r="B20" s="76">
        <v>1</v>
      </c>
      <c r="C20" s="77"/>
      <c r="D20" s="77"/>
      <c r="F20" s="7"/>
    </row>
    <row r="21" spans="1:6">
      <c r="A21" s="75" t="s">
        <v>16</v>
      </c>
      <c r="B21" s="76">
        <v>1</v>
      </c>
      <c r="C21" s="77"/>
      <c r="D21" s="77"/>
      <c r="F21" s="7"/>
    </row>
    <row r="22" spans="1:6">
      <c r="A22" s="75" t="s">
        <v>17</v>
      </c>
      <c r="B22" s="76">
        <v>1</v>
      </c>
      <c r="C22" s="77"/>
      <c r="D22" s="77"/>
      <c r="F22" s="7"/>
    </row>
    <row r="23" spans="1:6">
      <c r="A23" s="134" t="s">
        <v>56</v>
      </c>
      <c r="B23" s="135"/>
      <c r="C23" s="136"/>
      <c r="D23" s="79">
        <f>SUM(D15:D22)+D13</f>
        <v>0</v>
      </c>
      <c r="F23" s="17"/>
    </row>
    <row r="24" spans="1:6" ht="13.5" thickBot="1">
      <c r="A24" s="131" t="s">
        <v>79</v>
      </c>
      <c r="B24" s="132"/>
      <c r="C24" s="133"/>
      <c r="D24" s="90">
        <f>+D23*30</f>
        <v>0</v>
      </c>
      <c r="F24" s="20"/>
    </row>
    <row r="25" spans="1:6">
      <c r="A25" s="21"/>
      <c r="B25" s="22"/>
      <c r="C25" s="22"/>
      <c r="D25" s="23"/>
    </row>
    <row r="26" spans="1:6">
      <c r="A26" s="127" t="s">
        <v>81</v>
      </c>
      <c r="B26" s="128"/>
      <c r="C26" s="128"/>
      <c r="D26" s="137"/>
    </row>
    <row r="27" spans="1:6" ht="13.5" thickBot="1">
      <c r="A27" s="38"/>
      <c r="B27" s="39"/>
      <c r="C27" s="39"/>
      <c r="D27" s="40"/>
    </row>
    <row r="28" spans="1:6">
      <c r="A28" s="138" t="s">
        <v>3</v>
      </c>
      <c r="B28" s="139" t="s">
        <v>4</v>
      </c>
      <c r="C28" s="139" t="s">
        <v>5</v>
      </c>
      <c r="D28" s="139" t="s">
        <v>6</v>
      </c>
    </row>
    <row r="29" spans="1:6">
      <c r="A29" s="129"/>
      <c r="B29" s="130"/>
      <c r="C29" s="130"/>
      <c r="D29" s="130"/>
    </row>
    <row r="30" spans="1:6">
      <c r="A30" s="124" t="s">
        <v>9</v>
      </c>
      <c r="B30" s="125"/>
      <c r="C30" s="125"/>
      <c r="D30" s="126"/>
    </row>
    <row r="31" spans="1:6" ht="102">
      <c r="A31" s="80" t="s">
        <v>43</v>
      </c>
      <c r="B31" s="81">
        <v>1</v>
      </c>
      <c r="C31" s="82"/>
      <c r="D31" s="77"/>
      <c r="F31" s="7"/>
    </row>
    <row r="32" spans="1:6" ht="140.25">
      <c r="A32" s="80" t="s">
        <v>44</v>
      </c>
      <c r="B32" s="81">
        <v>32</v>
      </c>
      <c r="C32" s="82"/>
      <c r="D32" s="77"/>
      <c r="F32" s="7"/>
    </row>
    <row r="33" spans="1:6" ht="51">
      <c r="A33" s="80" t="s">
        <v>83</v>
      </c>
      <c r="B33" s="81">
        <v>2</v>
      </c>
      <c r="C33" s="82"/>
      <c r="D33" s="77"/>
      <c r="F33" s="7"/>
    </row>
    <row r="34" spans="1:6">
      <c r="A34" s="80" t="s">
        <v>29</v>
      </c>
      <c r="B34" s="81">
        <v>2</v>
      </c>
      <c r="C34" s="82"/>
      <c r="D34" s="77"/>
      <c r="F34" s="7"/>
    </row>
    <row r="35" spans="1:6">
      <c r="A35" s="124" t="s">
        <v>7</v>
      </c>
      <c r="B35" s="125"/>
      <c r="C35" s="125"/>
      <c r="D35" s="126"/>
      <c r="E35" s="7"/>
    </row>
    <row r="36" spans="1:6" ht="25.5">
      <c r="A36" s="83" t="s">
        <v>45</v>
      </c>
      <c r="B36" s="81">
        <v>1</v>
      </c>
      <c r="C36" s="82"/>
      <c r="D36" s="77"/>
      <c r="E36" s="7"/>
      <c r="F36" s="7"/>
    </row>
    <row r="37" spans="1:6">
      <c r="A37" s="124" t="s">
        <v>18</v>
      </c>
      <c r="B37" s="125"/>
      <c r="C37" s="125"/>
      <c r="D37" s="126"/>
    </row>
    <row r="38" spans="1:6" ht="26.25">
      <c r="A38" s="84" t="s">
        <v>19</v>
      </c>
      <c r="B38" s="81">
        <v>1</v>
      </c>
      <c r="C38" s="85"/>
      <c r="D38" s="77"/>
      <c r="F38" s="7"/>
    </row>
    <row r="39" spans="1:6" ht="15">
      <c r="A39" s="84" t="s">
        <v>20</v>
      </c>
      <c r="B39" s="81">
        <v>1</v>
      </c>
      <c r="C39" s="85"/>
      <c r="D39" s="77"/>
      <c r="F39" s="7"/>
    </row>
    <row r="40" spans="1:6" ht="15">
      <c r="A40" s="84" t="s">
        <v>21</v>
      </c>
      <c r="B40" s="81">
        <v>1</v>
      </c>
      <c r="C40" s="85"/>
      <c r="D40" s="77"/>
      <c r="F40" s="7"/>
    </row>
    <row r="41" spans="1:6" ht="15">
      <c r="A41" s="84" t="s">
        <v>22</v>
      </c>
      <c r="B41" s="81">
        <v>1</v>
      </c>
      <c r="C41" s="85"/>
      <c r="D41" s="77"/>
      <c r="F41" s="7"/>
    </row>
    <row r="42" spans="1:6" ht="15">
      <c r="A42" s="84" t="s">
        <v>23</v>
      </c>
      <c r="B42" s="81">
        <v>1</v>
      </c>
      <c r="C42" s="85"/>
      <c r="D42" s="77"/>
      <c r="F42" s="7"/>
    </row>
    <row r="43" spans="1:6" ht="15">
      <c r="A43" s="84" t="s">
        <v>24</v>
      </c>
      <c r="B43" s="81">
        <v>1</v>
      </c>
      <c r="C43" s="85"/>
      <c r="D43" s="77"/>
      <c r="F43" s="7"/>
    </row>
    <row r="44" spans="1:6" ht="15">
      <c r="A44" s="84" t="s">
        <v>25</v>
      </c>
      <c r="B44" s="81">
        <v>1</v>
      </c>
      <c r="C44" s="85"/>
      <c r="D44" s="77"/>
      <c r="F44" s="7"/>
    </row>
    <row r="45" spans="1:6" ht="39">
      <c r="A45" s="84" t="s">
        <v>26</v>
      </c>
      <c r="B45" s="81">
        <v>1</v>
      </c>
      <c r="C45" s="85"/>
      <c r="D45" s="77"/>
      <c r="E45" s="7"/>
      <c r="F45" s="7"/>
    </row>
    <row r="46" spans="1:6">
      <c r="A46" s="134" t="s">
        <v>56</v>
      </c>
      <c r="B46" s="135"/>
      <c r="C46" s="136"/>
      <c r="D46" s="79">
        <f>SUM(D31:D34)+D36+SUM(D38:D45)</f>
        <v>0</v>
      </c>
      <c r="E46" s="17"/>
      <c r="F46" s="7"/>
    </row>
    <row r="47" spans="1:6">
      <c r="A47" s="134" t="s">
        <v>79</v>
      </c>
      <c r="B47" s="135"/>
      <c r="C47" s="136"/>
      <c r="D47" s="79">
        <f>+D46*30</f>
        <v>0</v>
      </c>
    </row>
    <row r="48" spans="1:6" ht="13.5" thickBot="1">
      <c r="A48" s="131" t="s">
        <v>82</v>
      </c>
      <c r="B48" s="132"/>
      <c r="C48" s="133"/>
      <c r="D48" s="89">
        <f>+D24+D47</f>
        <v>0</v>
      </c>
    </row>
    <row r="49" spans="1:4" ht="15">
      <c r="A49" s="48"/>
      <c r="B49" s="87"/>
      <c r="C49" s="87"/>
      <c r="D49" s="69"/>
    </row>
    <row r="50" spans="1:4" ht="15">
      <c r="A50" s="32"/>
      <c r="B50" s="68"/>
      <c r="C50" s="68"/>
      <c r="D50" s="69"/>
    </row>
    <row r="51" spans="1:4" ht="15">
      <c r="A51" s="32"/>
      <c r="B51" s="68"/>
      <c r="C51" s="68"/>
      <c r="D51" s="69"/>
    </row>
    <row r="52" spans="1:4" ht="15">
      <c r="A52" s="32"/>
      <c r="B52" s="68"/>
      <c r="C52" s="68"/>
      <c r="D52" s="69"/>
    </row>
    <row r="53" spans="1:4" ht="15">
      <c r="A53" s="46"/>
      <c r="B53" s="68"/>
      <c r="C53" s="86"/>
      <c r="D53" s="88"/>
    </row>
    <row r="54" spans="1:4" ht="15">
      <c r="A54" s="41" t="s">
        <v>65</v>
      </c>
      <c r="B54" s="68"/>
      <c r="C54" s="34" t="s">
        <v>67</v>
      </c>
      <c r="D54" s="27"/>
    </row>
    <row r="55" spans="1:4" ht="15.75" thickBot="1">
      <c r="A55" s="42" t="s">
        <v>66</v>
      </c>
      <c r="B55" s="71"/>
      <c r="C55" s="71"/>
      <c r="D55" s="72"/>
    </row>
  </sheetData>
  <mergeCells count="25">
    <mergeCell ref="A48:C48"/>
    <mergeCell ref="A14:D14"/>
    <mergeCell ref="A24:C24"/>
    <mergeCell ref="A23:C23"/>
    <mergeCell ref="A26:D26"/>
    <mergeCell ref="A28:A29"/>
    <mergeCell ref="B28:B29"/>
    <mergeCell ref="C28:C29"/>
    <mergeCell ref="D28:D29"/>
    <mergeCell ref="A30:D30"/>
    <mergeCell ref="A35:D35"/>
    <mergeCell ref="A37:D37"/>
    <mergeCell ref="A47:C47"/>
    <mergeCell ref="A46:C46"/>
    <mergeCell ref="A12:D12"/>
    <mergeCell ref="A9:D9"/>
    <mergeCell ref="A10:A11"/>
    <mergeCell ref="B10:B11"/>
    <mergeCell ref="C10:C11"/>
    <mergeCell ref="D10:D11"/>
    <mergeCell ref="A1:G1"/>
    <mergeCell ref="A2:G2"/>
    <mergeCell ref="B6:F6"/>
    <mergeCell ref="B7:F7"/>
    <mergeCell ref="B8:F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resumen </vt:lpstr>
      <vt:lpstr>vigilancia humana 2015</vt:lpstr>
      <vt:lpstr>vigilancia humana 2016</vt:lpstr>
      <vt:lpstr>vigilancia humana 2017</vt:lpstr>
      <vt:lpstr>vigilancia humana 2018</vt:lpstr>
      <vt:lpstr>MEDIOS TECNOLOGICOS</vt:lpstr>
      <vt:lpstr>Hoja1</vt:lpstr>
      <vt:lpstr>'resumen '!Área_de_impresión</vt:lpstr>
      <vt:lpstr>'vigilancia humana 2015'!Área_de_impresión</vt:lpstr>
      <vt:lpstr>'vigilancia humana 2015'!Títulos_a_imprimir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2015-10-13T15:12:30Z</dcterms:modified>
</cp:coreProperties>
</file>