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11.xml" ContentType="application/vnd.openxmlformats-officedocument.spreadsheetml.comments+xml"/>
  <Override PartName="/xl/drawings/drawing15.xml" ContentType="application/vnd.openxmlformats-officedocument.drawing+xml"/>
  <Override PartName="/xl/comments12.xml" ContentType="application/vnd.openxmlformats-officedocument.spreadsheetml.comments+xml"/>
  <Override PartName="/xl/drawings/drawing16.xml" ContentType="application/vnd.openxmlformats-officedocument.drawing+xml"/>
  <Override PartName="/xl/comments13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mendieta\Desktop\CONTRATACIÓN\IA-002-2018\"/>
    </mc:Choice>
  </mc:AlternateContent>
  <bookViews>
    <workbookView xWindow="0" yWindow="0" windowWidth="20490" windowHeight="8295" tabRatio="849" firstSheet="12" activeTab="17"/>
  </bookViews>
  <sheets>
    <sheet name="Aseo 2018" sheetId="1" r:id="rId1"/>
    <sheet name="Cafetería 2018" sheetId="21" r:id="rId2"/>
    <sheet name="Abastecimiento semestral 2018" sheetId="22" r:id="rId3"/>
    <sheet name="Abastecimiento x1 vez 2018" sheetId="23" r:id="rId4"/>
    <sheet name="Recurso Humano 2018" sheetId="24" r:id="rId5"/>
    <sheet name="Aseo 2019" sheetId="17" r:id="rId6"/>
    <sheet name="Cafetería 2019" sheetId="25" r:id="rId7"/>
    <sheet name="Abastecimiento semestral 2019" sheetId="26" r:id="rId8"/>
    <sheet name="Recurso Humano 2019" sheetId="27" r:id="rId9"/>
    <sheet name="Aseo 2020" sheetId="18" r:id="rId10"/>
    <sheet name="Cafetería 2020" sheetId="28" r:id="rId11"/>
    <sheet name="Abastecimiento semestral 2020" sheetId="29" r:id="rId12"/>
    <sheet name="Recurso Humano 2020" sheetId="30" r:id="rId13"/>
    <sheet name="Aseo 2021" sheetId="19" r:id="rId14"/>
    <sheet name="Cafetería 2021" sheetId="31" r:id="rId15"/>
    <sheet name="Abastecimiento semestral 2021" sheetId="32" r:id="rId16"/>
    <sheet name="Recurso Humano 2021" sheetId="33" r:id="rId17"/>
    <sheet name="05. Consolidado" sheetId="5" r:id="rId18"/>
  </sheets>
  <externalReferences>
    <externalReference r:id="rId19"/>
  </externalReferences>
  <definedNames>
    <definedName name="_xlnm.Print_Area" localSheetId="17">'05. Consolidado'!$A$1:$D$46</definedName>
    <definedName name="_xlnm.Print_Area" localSheetId="0">'Aseo 2018'!$A$1:$H$113</definedName>
    <definedName name="_xlnm.Print_Area" localSheetId="5">'Aseo 2019'!$A$1:$H$87</definedName>
    <definedName name="_xlnm.Print_Area" localSheetId="9">'Aseo 2020'!$A$1:$H$99</definedName>
    <definedName name="_xlnm.Print_Area" localSheetId="13">'Aseo 2021'!$A$1:$H$85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C21" i="5"/>
  <c r="C20" i="5"/>
  <c r="C23" i="5" s="1"/>
  <c r="C19" i="5"/>
  <c r="C27" i="5" l="1"/>
  <c r="H46" i="19"/>
  <c r="H26" i="31"/>
  <c r="C14" i="5"/>
  <c r="C30" i="5" s="1"/>
  <c r="C13" i="5"/>
  <c r="C29" i="5" s="1"/>
  <c r="C12" i="5"/>
  <c r="C28" i="5" s="1"/>
  <c r="C31" i="5" s="1"/>
  <c r="C11" i="5"/>
  <c r="H24" i="31"/>
  <c r="H44" i="19"/>
  <c r="H28" i="29"/>
  <c r="H24" i="28"/>
  <c r="H44" i="18"/>
  <c r="H28" i="26"/>
  <c r="H23" i="25"/>
  <c r="H44" i="17"/>
  <c r="H24" i="21"/>
  <c r="H44" i="1"/>
  <c r="C15" i="5" l="1"/>
  <c r="D21" i="5"/>
  <c r="E13" i="33"/>
  <c r="E12" i="33"/>
  <c r="E11" i="33"/>
  <c r="G24" i="32"/>
  <c r="H24" i="32" s="1"/>
  <c r="E24" i="32"/>
  <c r="G23" i="32"/>
  <c r="H23" i="32" s="1"/>
  <c r="E23" i="32"/>
  <c r="E22" i="32"/>
  <c r="G22" i="32" s="1"/>
  <c r="E21" i="32"/>
  <c r="G21" i="32" s="1"/>
  <c r="H21" i="32" s="1"/>
  <c r="E20" i="32"/>
  <c r="G20" i="32" s="1"/>
  <c r="H20" i="32" s="1"/>
  <c r="E19" i="32"/>
  <c r="E18" i="32"/>
  <c r="E17" i="32"/>
  <c r="G16" i="32"/>
  <c r="H16" i="32" s="1"/>
  <c r="E16" i="32"/>
  <c r="G15" i="32"/>
  <c r="H15" i="32" s="1"/>
  <c r="E15" i="32"/>
  <c r="E14" i="32"/>
  <c r="G14" i="32" s="1"/>
  <c r="E13" i="32"/>
  <c r="G13" i="32" s="1"/>
  <c r="H13" i="32" s="1"/>
  <c r="E12" i="32"/>
  <c r="G12" i="32" s="1"/>
  <c r="H12" i="32" s="1"/>
  <c r="E11" i="32"/>
  <c r="G11" i="32" s="1"/>
  <c r="E20" i="31"/>
  <c r="G20" i="31" s="1"/>
  <c r="H20" i="31" s="1"/>
  <c r="G19" i="31"/>
  <c r="E19" i="31"/>
  <c r="H19" i="31" s="1"/>
  <c r="E18" i="31"/>
  <c r="G18" i="31" s="1"/>
  <c r="G17" i="31"/>
  <c r="E17" i="31"/>
  <c r="H17" i="31" s="1"/>
  <c r="E16" i="31"/>
  <c r="G15" i="31"/>
  <c r="H15" i="31" s="1"/>
  <c r="E15" i="31"/>
  <c r="E14" i="31"/>
  <c r="G14" i="31" s="1"/>
  <c r="H14" i="31" s="1"/>
  <c r="E13" i="31"/>
  <c r="H21" i="31" s="1"/>
  <c r="E12" i="31"/>
  <c r="G12" i="31" s="1"/>
  <c r="H12" i="31" s="1"/>
  <c r="G11" i="31"/>
  <c r="E11" i="31"/>
  <c r="H11" i="31" s="1"/>
  <c r="E13" i="30"/>
  <c r="E12" i="30"/>
  <c r="E11" i="30"/>
  <c r="E14" i="30" s="1"/>
  <c r="E24" i="29"/>
  <c r="G23" i="29"/>
  <c r="H23" i="29" s="1"/>
  <c r="E23" i="29"/>
  <c r="E22" i="29"/>
  <c r="G21" i="29"/>
  <c r="H21" i="29" s="1"/>
  <c r="E21" i="29"/>
  <c r="E20" i="29"/>
  <c r="G20" i="29" s="1"/>
  <c r="H20" i="29" s="1"/>
  <c r="E19" i="29"/>
  <c r="E18" i="29"/>
  <c r="G18" i="29" s="1"/>
  <c r="H18" i="29" s="1"/>
  <c r="E17" i="29"/>
  <c r="E16" i="29"/>
  <c r="G15" i="29"/>
  <c r="H15" i="29" s="1"/>
  <c r="E15" i="29"/>
  <c r="E14" i="29"/>
  <c r="G13" i="29"/>
  <c r="H13" i="29" s="1"/>
  <c r="E13" i="29"/>
  <c r="E12" i="29"/>
  <c r="G12" i="29" s="1"/>
  <c r="H12" i="29" s="1"/>
  <c r="E11" i="29"/>
  <c r="H25" i="29" s="1"/>
  <c r="E20" i="28"/>
  <c r="G20" i="28" s="1"/>
  <c r="H20" i="28" s="1"/>
  <c r="E19" i="28"/>
  <c r="E18" i="28"/>
  <c r="G18" i="28" s="1"/>
  <c r="E17" i="28"/>
  <c r="E16" i="28"/>
  <c r="G16" i="28" s="1"/>
  <c r="G15" i="28"/>
  <c r="H15" i="28" s="1"/>
  <c r="E15" i="28"/>
  <c r="E14" i="28"/>
  <c r="G14" i="28" s="1"/>
  <c r="E13" i="28"/>
  <c r="E12" i="28"/>
  <c r="G12" i="28" s="1"/>
  <c r="H12" i="28" s="1"/>
  <c r="E11" i="28"/>
  <c r="E13" i="27"/>
  <c r="E12" i="27"/>
  <c r="E11" i="27"/>
  <c r="E14" i="27" s="1"/>
  <c r="E24" i="26"/>
  <c r="E23" i="26"/>
  <c r="E22" i="26"/>
  <c r="G22" i="26" s="1"/>
  <c r="G21" i="26"/>
  <c r="H21" i="26" s="1"/>
  <c r="E21" i="26"/>
  <c r="E20" i="26"/>
  <c r="G19" i="26"/>
  <c r="H19" i="26" s="1"/>
  <c r="E19" i="26"/>
  <c r="H18" i="26"/>
  <c r="G18" i="26"/>
  <c r="E18" i="26"/>
  <c r="E17" i="26"/>
  <c r="E16" i="26"/>
  <c r="E15" i="26"/>
  <c r="E14" i="26"/>
  <c r="G13" i="26"/>
  <c r="H13" i="26" s="1"/>
  <c r="E13" i="26"/>
  <c r="E12" i="26"/>
  <c r="G11" i="26"/>
  <c r="H11" i="26" s="1"/>
  <c r="E11" i="26"/>
  <c r="E19" i="25"/>
  <c r="G19" i="25" s="1"/>
  <c r="H19" i="25" s="1"/>
  <c r="E18" i="25"/>
  <c r="G18" i="25" s="1"/>
  <c r="H18" i="25" s="1"/>
  <c r="E17" i="25"/>
  <c r="E16" i="25"/>
  <c r="E15" i="25"/>
  <c r="G14" i="25"/>
  <c r="H14" i="25" s="1"/>
  <c r="E14" i="25"/>
  <c r="G13" i="25"/>
  <c r="H13" i="25" s="1"/>
  <c r="E13" i="25"/>
  <c r="E12" i="25"/>
  <c r="E11" i="25"/>
  <c r="G11" i="25" s="1"/>
  <c r="H11" i="25" s="1"/>
  <c r="E10" i="25"/>
  <c r="G10" i="25" s="1"/>
  <c r="E13" i="24"/>
  <c r="E12" i="24"/>
  <c r="E11" i="24"/>
  <c r="E20" i="23"/>
  <c r="G20" i="23" s="1"/>
  <c r="E19" i="23"/>
  <c r="E18" i="23"/>
  <c r="G17" i="23"/>
  <c r="H17" i="23" s="1"/>
  <c r="E17" i="23"/>
  <c r="G16" i="23"/>
  <c r="H16" i="23" s="1"/>
  <c r="E16" i="23"/>
  <c r="E15" i="23"/>
  <c r="E14" i="23"/>
  <c r="H13" i="23"/>
  <c r="G13" i="23"/>
  <c r="E13" i="23"/>
  <c r="E12" i="23"/>
  <c r="E11" i="23"/>
  <c r="H21" i="23" s="1"/>
  <c r="E24" i="22"/>
  <c r="G23" i="22"/>
  <c r="E23" i="22"/>
  <c r="H23" i="22" s="1"/>
  <c r="E22" i="22"/>
  <c r="G22" i="22" s="1"/>
  <c r="G21" i="22"/>
  <c r="H21" i="22" s="1"/>
  <c r="E21" i="22"/>
  <c r="H20" i="22"/>
  <c r="G20" i="22"/>
  <c r="E20" i="22"/>
  <c r="E19" i="22"/>
  <c r="E18" i="22"/>
  <c r="G18" i="22" s="1"/>
  <c r="H18" i="22" s="1"/>
  <c r="E17" i="22"/>
  <c r="E16" i="22"/>
  <c r="G15" i="22"/>
  <c r="E15" i="22"/>
  <c r="H15" i="22" s="1"/>
  <c r="E14" i="22"/>
  <c r="G14" i="22" s="1"/>
  <c r="G13" i="22"/>
  <c r="H13" i="22" s="1"/>
  <c r="E13" i="22"/>
  <c r="H12" i="22"/>
  <c r="G12" i="22"/>
  <c r="E12" i="22"/>
  <c r="E11" i="22"/>
  <c r="G11" i="22" s="1"/>
  <c r="E20" i="21"/>
  <c r="G20" i="21" s="1"/>
  <c r="H20" i="21" s="1"/>
  <c r="E19" i="21"/>
  <c r="E18" i="21"/>
  <c r="G18" i="21" s="1"/>
  <c r="E17" i="21"/>
  <c r="E16" i="21"/>
  <c r="E15" i="21"/>
  <c r="G15" i="21" s="1"/>
  <c r="H15" i="21" s="1"/>
  <c r="E14" i="21"/>
  <c r="G14" i="21" s="1"/>
  <c r="E13" i="21"/>
  <c r="G13" i="21" s="1"/>
  <c r="E12" i="21"/>
  <c r="G12" i="21" s="1"/>
  <c r="H12" i="21" s="1"/>
  <c r="E11" i="21"/>
  <c r="E14" i="33" l="1"/>
  <c r="E18" i="33" s="1"/>
  <c r="G18" i="32"/>
  <c r="H18" i="32" s="1"/>
  <c r="G19" i="32"/>
  <c r="H19" i="32" s="1"/>
  <c r="H11" i="32"/>
  <c r="H25" i="32"/>
  <c r="H14" i="32"/>
  <c r="G17" i="32"/>
  <c r="H26" i="32" s="1"/>
  <c r="H22" i="32"/>
  <c r="H25" i="31"/>
  <c r="H16" i="31"/>
  <c r="H22" i="31"/>
  <c r="H23" i="31" s="1"/>
  <c r="H18" i="31"/>
  <c r="G13" i="31"/>
  <c r="H13" i="31" s="1"/>
  <c r="G16" i="31"/>
  <c r="E18" i="30"/>
  <c r="E15" i="30"/>
  <c r="E16" i="30" s="1"/>
  <c r="E17" i="30"/>
  <c r="E19" i="30" s="1"/>
  <c r="H29" i="29"/>
  <c r="H19" i="29"/>
  <c r="H16" i="29"/>
  <c r="G16" i="29"/>
  <c r="G24" i="29"/>
  <c r="H24" i="29" s="1"/>
  <c r="G11" i="29"/>
  <c r="G19" i="29"/>
  <c r="H11" i="29"/>
  <c r="G14" i="29"/>
  <c r="H14" i="29" s="1"/>
  <c r="G22" i="29"/>
  <c r="H22" i="29" s="1"/>
  <c r="G17" i="29"/>
  <c r="H17" i="29" s="1"/>
  <c r="H21" i="28"/>
  <c r="G13" i="28"/>
  <c r="H13" i="28" s="1"/>
  <c r="H18" i="28"/>
  <c r="G11" i="28"/>
  <c r="H14" i="28"/>
  <c r="G17" i="28"/>
  <c r="H17" i="28" s="1"/>
  <c r="H16" i="28"/>
  <c r="G19" i="28"/>
  <c r="H19" i="28" s="1"/>
  <c r="E18" i="27"/>
  <c r="E17" i="27"/>
  <c r="E19" i="27" s="1"/>
  <c r="E15" i="27"/>
  <c r="E16" i="27" s="1"/>
  <c r="H15" i="26"/>
  <c r="H23" i="26"/>
  <c r="H24" i="26"/>
  <c r="G16" i="26"/>
  <c r="H16" i="26" s="1"/>
  <c r="G24" i="26"/>
  <c r="H25" i="26"/>
  <c r="G17" i="26"/>
  <c r="H17" i="26" s="1"/>
  <c r="H22" i="26"/>
  <c r="G12" i="26"/>
  <c r="H12" i="26" s="1"/>
  <c r="G20" i="26"/>
  <c r="H20" i="26" s="1"/>
  <c r="G15" i="26"/>
  <c r="G23" i="26"/>
  <c r="G14" i="26"/>
  <c r="H14" i="26" s="1"/>
  <c r="H15" i="25"/>
  <c r="H10" i="25"/>
  <c r="H12" i="25"/>
  <c r="G17" i="25"/>
  <c r="H17" i="25" s="1"/>
  <c r="G16" i="25"/>
  <c r="H16" i="25" s="1"/>
  <c r="H20" i="25"/>
  <c r="G12" i="25"/>
  <c r="H21" i="25" s="1"/>
  <c r="G15" i="25"/>
  <c r="E14" i="24"/>
  <c r="E18" i="24" s="1"/>
  <c r="H19" i="23"/>
  <c r="H15" i="23"/>
  <c r="G19" i="23"/>
  <c r="G14" i="23"/>
  <c r="H14" i="23" s="1"/>
  <c r="G11" i="23"/>
  <c r="H22" i="23" s="1"/>
  <c r="H23" i="23" s="1"/>
  <c r="G12" i="23"/>
  <c r="H12" i="23" s="1"/>
  <c r="G15" i="23"/>
  <c r="H20" i="23"/>
  <c r="G18" i="23"/>
  <c r="H18" i="23" s="1"/>
  <c r="H17" i="22"/>
  <c r="G24" i="22"/>
  <c r="H24" i="22" s="1"/>
  <c r="H11" i="22"/>
  <c r="H25" i="22"/>
  <c r="H14" i="22"/>
  <c r="G17" i="22"/>
  <c r="H22" i="22"/>
  <c r="G16" i="22"/>
  <c r="H26" i="22" s="1"/>
  <c r="G19" i="22"/>
  <c r="H19" i="22" s="1"/>
  <c r="G17" i="21"/>
  <c r="H17" i="21" s="1"/>
  <c r="H21" i="21"/>
  <c r="H13" i="21"/>
  <c r="H14" i="21"/>
  <c r="H18" i="21"/>
  <c r="G16" i="21"/>
  <c r="H16" i="21" s="1"/>
  <c r="G11" i="21"/>
  <c r="G19" i="21"/>
  <c r="H19" i="21" s="1"/>
  <c r="E15" i="33" l="1"/>
  <c r="E16" i="33" s="1"/>
  <c r="E17" i="33" s="1"/>
  <c r="E19" i="33" s="1"/>
  <c r="H27" i="32"/>
  <c r="H17" i="32"/>
  <c r="H26" i="29"/>
  <c r="H27" i="29" s="1"/>
  <c r="H30" i="29" s="1"/>
  <c r="H25" i="28"/>
  <c r="H22" i="28"/>
  <c r="H23" i="28" s="1"/>
  <c r="H26" i="28" s="1"/>
  <c r="H11" i="28"/>
  <c r="H26" i="26"/>
  <c r="H27" i="26" s="1"/>
  <c r="H30" i="26" s="1"/>
  <c r="H29" i="26"/>
  <c r="H24" i="25"/>
  <c r="H22" i="25"/>
  <c r="H25" i="25" s="1"/>
  <c r="E15" i="24"/>
  <c r="E16" i="24" s="1"/>
  <c r="E17" i="24" s="1"/>
  <c r="E19" i="24" s="1"/>
  <c r="H11" i="23"/>
  <c r="H27" i="22"/>
  <c r="H16" i="22"/>
  <c r="H22" i="21"/>
  <c r="H23" i="21" s="1"/>
  <c r="H26" i="21" s="1"/>
  <c r="H25" i="21"/>
  <c r="H11" i="21"/>
  <c r="B46" i="5"/>
  <c r="E40" i="19" l="1"/>
  <c r="E39" i="19"/>
  <c r="E38" i="19"/>
  <c r="G38" i="19" s="1"/>
  <c r="H38" i="19" s="1"/>
  <c r="E37" i="19"/>
  <c r="E36" i="19"/>
  <c r="G36" i="19" s="1"/>
  <c r="E35" i="19"/>
  <c r="G35" i="19" s="1"/>
  <c r="H35" i="19" s="1"/>
  <c r="E34" i="19"/>
  <c r="E33" i="19"/>
  <c r="G33" i="19" s="1"/>
  <c r="E32" i="19"/>
  <c r="E31" i="19"/>
  <c r="E30" i="19"/>
  <c r="G30" i="19" s="1"/>
  <c r="H30" i="19" s="1"/>
  <c r="E29" i="19"/>
  <c r="G29" i="19" s="1"/>
  <c r="E28" i="19"/>
  <c r="G28" i="19" s="1"/>
  <c r="E27" i="19"/>
  <c r="G27" i="19" s="1"/>
  <c r="H27" i="19" s="1"/>
  <c r="E26" i="19"/>
  <c r="E25" i="19"/>
  <c r="G25" i="19" s="1"/>
  <c r="E24" i="19"/>
  <c r="E23" i="19"/>
  <c r="G23" i="19" s="1"/>
  <c r="E22" i="19"/>
  <c r="G22" i="19" s="1"/>
  <c r="H22" i="19" s="1"/>
  <c r="E21" i="19"/>
  <c r="G21" i="19" s="1"/>
  <c r="E20" i="19"/>
  <c r="E19" i="19"/>
  <c r="G19" i="19" s="1"/>
  <c r="H19" i="19" s="1"/>
  <c r="E18" i="19"/>
  <c r="E17" i="19"/>
  <c r="E16" i="19"/>
  <c r="E15" i="19"/>
  <c r="G15" i="19" s="1"/>
  <c r="E14" i="19"/>
  <c r="G14" i="19" s="1"/>
  <c r="H14" i="19" s="1"/>
  <c r="E13" i="19"/>
  <c r="E12" i="19"/>
  <c r="E11" i="19"/>
  <c r="G11" i="19" s="1"/>
  <c r="E40" i="18"/>
  <c r="E39" i="18"/>
  <c r="E38" i="18"/>
  <c r="G38" i="18" s="1"/>
  <c r="H38" i="18" s="1"/>
  <c r="E37" i="18"/>
  <c r="E36" i="18"/>
  <c r="E35" i="18"/>
  <c r="G35" i="18" s="1"/>
  <c r="E34" i="18"/>
  <c r="E33" i="18"/>
  <c r="E32" i="18"/>
  <c r="E31" i="18"/>
  <c r="E30" i="18"/>
  <c r="G30" i="18" s="1"/>
  <c r="H30" i="18" s="1"/>
  <c r="E29" i="18"/>
  <c r="G29" i="18" s="1"/>
  <c r="E28" i="18"/>
  <c r="G28" i="18" s="1"/>
  <c r="E27" i="18"/>
  <c r="G27" i="18" s="1"/>
  <c r="H27" i="18" s="1"/>
  <c r="E26" i="18"/>
  <c r="E25" i="18"/>
  <c r="G25" i="18" s="1"/>
  <c r="E24" i="18"/>
  <c r="E23" i="18"/>
  <c r="E22" i="18"/>
  <c r="G22" i="18" s="1"/>
  <c r="H22" i="18" s="1"/>
  <c r="E21" i="18"/>
  <c r="E20" i="18"/>
  <c r="G20" i="18" s="1"/>
  <c r="E19" i="18"/>
  <c r="E18" i="18"/>
  <c r="E17" i="18"/>
  <c r="E16" i="18"/>
  <c r="E15" i="18"/>
  <c r="G15" i="18" s="1"/>
  <c r="E14" i="18"/>
  <c r="G14" i="18" s="1"/>
  <c r="H14" i="18" s="1"/>
  <c r="E13" i="18"/>
  <c r="G13" i="18" s="1"/>
  <c r="E12" i="18"/>
  <c r="E11" i="18"/>
  <c r="G11" i="18" s="1"/>
  <c r="H11" i="18" s="1"/>
  <c r="E40" i="17"/>
  <c r="E39" i="17"/>
  <c r="G39" i="17" s="1"/>
  <c r="E38" i="17"/>
  <c r="G38" i="17" s="1"/>
  <c r="H38" i="17" s="1"/>
  <c r="E37" i="17"/>
  <c r="G37" i="17" s="1"/>
  <c r="E36" i="17"/>
  <c r="E35" i="17"/>
  <c r="G35" i="17" s="1"/>
  <c r="H35" i="17" s="1"/>
  <c r="E34" i="17"/>
  <c r="E33" i="17"/>
  <c r="E32" i="17"/>
  <c r="E31" i="17"/>
  <c r="E30" i="17"/>
  <c r="G30" i="17" s="1"/>
  <c r="H30" i="17" s="1"/>
  <c r="E29" i="17"/>
  <c r="G29" i="17" s="1"/>
  <c r="E28" i="17"/>
  <c r="E27" i="17"/>
  <c r="G27" i="17" s="1"/>
  <c r="H27" i="17" s="1"/>
  <c r="E26" i="17"/>
  <c r="E25" i="17"/>
  <c r="E24" i="17"/>
  <c r="E23" i="17"/>
  <c r="E22" i="17"/>
  <c r="G22" i="17" s="1"/>
  <c r="H22" i="17" s="1"/>
  <c r="E21" i="17"/>
  <c r="G21" i="17" s="1"/>
  <c r="E20" i="17"/>
  <c r="E19" i="17"/>
  <c r="G19" i="17" s="1"/>
  <c r="H19" i="17" s="1"/>
  <c r="E18" i="17"/>
  <c r="E17" i="17"/>
  <c r="E16" i="17"/>
  <c r="E15" i="17"/>
  <c r="E14" i="17"/>
  <c r="G14" i="17" s="1"/>
  <c r="H14" i="17" s="1"/>
  <c r="E13" i="17"/>
  <c r="G13" i="17" s="1"/>
  <c r="E12" i="17"/>
  <c r="E11" i="17"/>
  <c r="G11" i="17" s="1"/>
  <c r="B20" i="5" l="1"/>
  <c r="G37" i="19"/>
  <c r="H37" i="19" s="1"/>
  <c r="G13" i="19"/>
  <c r="H13" i="19" s="1"/>
  <c r="H21" i="19"/>
  <c r="B22" i="5"/>
  <c r="H29" i="19"/>
  <c r="G19" i="18"/>
  <c r="H19" i="18" s="1"/>
  <c r="H35" i="18"/>
  <c r="G21" i="18"/>
  <c r="H21" i="18" s="1"/>
  <c r="G37" i="18"/>
  <c r="H37" i="18" s="1"/>
  <c r="H29" i="18"/>
  <c r="H13" i="18"/>
  <c r="H21" i="17"/>
  <c r="H13" i="17"/>
  <c r="H29" i="17"/>
  <c r="H37" i="17"/>
  <c r="H11" i="19"/>
  <c r="G17" i="19"/>
  <c r="H17" i="19" s="1"/>
  <c r="G20" i="19"/>
  <c r="H20" i="19" s="1"/>
  <c r="H33" i="19"/>
  <c r="H28" i="19"/>
  <c r="G31" i="19"/>
  <c r="H31" i="19" s="1"/>
  <c r="H36" i="19"/>
  <c r="G39" i="19"/>
  <c r="H39" i="19" s="1"/>
  <c r="H15" i="19"/>
  <c r="G18" i="19"/>
  <c r="H18" i="19" s="1"/>
  <c r="H23" i="19"/>
  <c r="G26" i="19"/>
  <c r="H26" i="19" s="1"/>
  <c r="G34" i="19"/>
  <c r="H34" i="19" s="1"/>
  <c r="H41" i="19"/>
  <c r="H45" i="19" s="1"/>
  <c r="H25" i="19"/>
  <c r="G16" i="19"/>
  <c r="H16" i="19" s="1"/>
  <c r="G24" i="19"/>
  <c r="H24" i="19" s="1"/>
  <c r="G32" i="19"/>
  <c r="H32" i="19" s="1"/>
  <c r="G40" i="19"/>
  <c r="H40" i="19" s="1"/>
  <c r="G12" i="19"/>
  <c r="H12" i="19" s="1"/>
  <c r="H41" i="18"/>
  <c r="H45" i="18" s="1"/>
  <c r="G17" i="18"/>
  <c r="H17" i="18" s="1"/>
  <c r="G33" i="18"/>
  <c r="H33" i="18" s="1"/>
  <c r="H25" i="18"/>
  <c r="G36" i="18"/>
  <c r="H36" i="18" s="1"/>
  <c r="H20" i="18"/>
  <c r="G23" i="18"/>
  <c r="H23" i="18" s="1"/>
  <c r="H28" i="18"/>
  <c r="G31" i="18"/>
  <c r="H31" i="18" s="1"/>
  <c r="G39" i="18"/>
  <c r="H39" i="18" s="1"/>
  <c r="H15" i="18"/>
  <c r="G18" i="18"/>
  <c r="H18" i="18" s="1"/>
  <c r="G26" i="18"/>
  <c r="H26" i="18" s="1"/>
  <c r="G34" i="18"/>
  <c r="H34" i="18" s="1"/>
  <c r="G12" i="18"/>
  <c r="H12" i="18" s="1"/>
  <c r="G16" i="18"/>
  <c r="H16" i="18" s="1"/>
  <c r="G24" i="18"/>
  <c r="H24" i="18" s="1"/>
  <c r="G32" i="18"/>
  <c r="H32" i="18" s="1"/>
  <c r="G40" i="18"/>
  <c r="H40" i="18" s="1"/>
  <c r="H34" i="17"/>
  <c r="H11" i="17"/>
  <c r="G12" i="17"/>
  <c r="H12" i="17" s="1"/>
  <c r="G20" i="17"/>
  <c r="H20" i="17" s="1"/>
  <c r="G28" i="17"/>
  <c r="H28" i="17" s="1"/>
  <c r="G15" i="17"/>
  <c r="H15" i="17" s="1"/>
  <c r="G23" i="17"/>
  <c r="H23" i="17" s="1"/>
  <c r="G31" i="17"/>
  <c r="H31" i="17" s="1"/>
  <c r="G18" i="17"/>
  <c r="H18" i="17" s="1"/>
  <c r="G26" i="17"/>
  <c r="H26" i="17" s="1"/>
  <c r="G34" i="17"/>
  <c r="H39" i="17"/>
  <c r="G25" i="17"/>
  <c r="H25" i="17" s="1"/>
  <c r="G33" i="17"/>
  <c r="H33" i="17" s="1"/>
  <c r="G36" i="17"/>
  <c r="H36" i="17" s="1"/>
  <c r="G16" i="17"/>
  <c r="H16" i="17" s="1"/>
  <c r="G24" i="17"/>
  <c r="H24" i="17" s="1"/>
  <c r="G32" i="17"/>
  <c r="H32" i="17" s="1"/>
  <c r="G40" i="17"/>
  <c r="H40" i="17" s="1"/>
  <c r="H41" i="17"/>
  <c r="H45" i="17" s="1"/>
  <c r="B12" i="5" s="1"/>
  <c r="G17" i="17"/>
  <c r="H17" i="17" s="1"/>
  <c r="D22" i="5" l="1"/>
  <c r="B28" i="5"/>
  <c r="D20" i="5"/>
  <c r="B14" i="5"/>
  <c r="B30" i="5" s="1"/>
  <c r="B21" i="5"/>
  <c r="B13" i="5"/>
  <c r="H42" i="19"/>
  <c r="H43" i="19" s="1"/>
  <c r="D14" i="5" s="1"/>
  <c r="H42" i="18"/>
  <c r="H43" i="18" s="1"/>
  <c r="H46" i="18" s="1"/>
  <c r="H42" i="17"/>
  <c r="H43" i="17" s="1"/>
  <c r="H46" i="17" s="1"/>
  <c r="D30" i="5" l="1"/>
  <c r="D13" i="5"/>
  <c r="D29" i="5" s="1"/>
  <c r="B29" i="5"/>
  <c r="D12" i="5"/>
  <c r="D28" i="5" s="1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1" i="1"/>
  <c r="G11" i="1" s="1"/>
  <c r="G37" i="1" l="1"/>
  <c r="H37" i="1" s="1"/>
  <c r="G29" i="1"/>
  <c r="H29" i="1" s="1"/>
  <c r="G21" i="1"/>
  <c r="H21" i="1" s="1"/>
  <c r="G13" i="1"/>
  <c r="H13" i="1" s="1"/>
  <c r="G36" i="1"/>
  <c r="H36" i="1" s="1"/>
  <c r="G28" i="1"/>
  <c r="H28" i="1" s="1"/>
  <c r="G20" i="1"/>
  <c r="H20" i="1" s="1"/>
  <c r="G12" i="1"/>
  <c r="H12" i="1" s="1"/>
  <c r="G35" i="1"/>
  <c r="H35" i="1" s="1"/>
  <c r="G27" i="1"/>
  <c r="H27" i="1" s="1"/>
  <c r="G19" i="1"/>
  <c r="H19" i="1" s="1"/>
  <c r="G34" i="1"/>
  <c r="H34" i="1" s="1"/>
  <c r="G26" i="1"/>
  <c r="H26" i="1" s="1"/>
  <c r="G18" i="1"/>
  <c r="H18" i="1" s="1"/>
  <c r="G33" i="1"/>
  <c r="H33" i="1" s="1"/>
  <c r="G25" i="1"/>
  <c r="H25" i="1" s="1"/>
  <c r="G17" i="1"/>
  <c r="H17" i="1" s="1"/>
  <c r="G40" i="1"/>
  <c r="H40" i="1" s="1"/>
  <c r="G32" i="1"/>
  <c r="H32" i="1" s="1"/>
  <c r="G24" i="1"/>
  <c r="H24" i="1" s="1"/>
  <c r="G16" i="1"/>
  <c r="H16" i="1" s="1"/>
  <c r="G39" i="1"/>
  <c r="H39" i="1" s="1"/>
  <c r="G31" i="1"/>
  <c r="H31" i="1" s="1"/>
  <c r="G23" i="1"/>
  <c r="H23" i="1" s="1"/>
  <c r="G15" i="1"/>
  <c r="H15" i="1" s="1"/>
  <c r="G38" i="1"/>
  <c r="H38" i="1" s="1"/>
  <c r="G30" i="1"/>
  <c r="H30" i="1" s="1"/>
  <c r="G22" i="1"/>
  <c r="H22" i="1" s="1"/>
  <c r="G14" i="1"/>
  <c r="H14" i="1" s="1"/>
  <c r="B19" i="5"/>
  <c r="B23" i="5" l="1"/>
  <c r="H41" i="1"/>
  <c r="H11" i="1"/>
  <c r="D19" i="5" l="1"/>
  <c r="D23" i="5" s="1"/>
  <c r="H45" i="1"/>
  <c r="B11" i="5" s="1"/>
  <c r="H42" i="1"/>
  <c r="B15" i="5" l="1"/>
  <c r="B27" i="5"/>
  <c r="B31" i="5" s="1"/>
  <c r="H43" i="1"/>
  <c r="H46" i="1" l="1"/>
  <c r="D11" i="5" l="1"/>
  <c r="D27" i="5" s="1"/>
  <c r="D31" i="5" s="1"/>
  <c r="D15" i="5" l="1"/>
</calcChain>
</file>

<file path=xl/comments1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comments10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comments11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comments12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comments13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comments2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comments3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comments4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>ICFES:</t>
        </r>
        <r>
          <rPr>
            <sz val="8"/>
            <color indexed="81"/>
            <rFont val="Tahoma"/>
            <family val="2"/>
          </rPr>
          <t xml:space="preserve"> favor ingresar el porcentaje de IVA, según corresponda.</t>
        </r>
      </text>
    </comment>
  </commentList>
</comments>
</file>

<file path=xl/comments5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comments6.xml><?xml version="1.0" encoding="utf-8"?>
<comments xmlns="http://schemas.openxmlformats.org/spreadsheetml/2006/main">
  <authors>
    <author>Jimmy Castro</author>
  </authors>
  <commentList>
    <comment ref="F9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comments7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comments8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comments9.xml><?xml version="1.0" encoding="utf-8"?>
<comments xmlns="http://schemas.openxmlformats.org/spreadsheetml/2006/main">
  <authors>
    <author>Jimmy Castro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ICFES: </t>
        </r>
        <r>
          <rPr>
            <sz val="8"/>
            <color indexed="81"/>
            <rFont val="Tahoma"/>
            <family val="2"/>
          </rPr>
          <t>favor ingresar el porcentaje de IVA, según corresponda.</t>
        </r>
      </text>
    </comment>
  </commentList>
</comments>
</file>

<file path=xl/sharedStrings.xml><?xml version="1.0" encoding="utf-8"?>
<sst xmlns="http://schemas.openxmlformats.org/spreadsheetml/2006/main" count="631" uniqueCount="172">
  <si>
    <t>REPÚBLICA DE COLOMBIA</t>
  </si>
  <si>
    <t>NOMBRE:</t>
  </si>
  <si>
    <t>DOCUMENTO DE  IDENTIFICACIÓN:</t>
  </si>
  <si>
    <t>NOMBRE DE LA EMPRESA</t>
  </si>
  <si>
    <t>FIRMA REPRESENTANTE LEGAL:</t>
  </si>
  <si>
    <t>ANEXO TÉCNICO</t>
  </si>
  <si>
    <t>Líquido lustra muebles 240 c.c.</t>
  </si>
  <si>
    <t>Café por lb.Tipo gourmet, selectos, línea superior, premium, línea dorada, etc. Color uniforme, apariencia homogénea, 100% café, debe cumplir con la NTC 3534: Café tostado molido. Empacado en bolsa de polipropileno aluminizada, resistente a la humedad y el oxígeno.</t>
  </si>
  <si>
    <t>Recogedores</t>
  </si>
  <si>
    <t xml:space="preserve">Operarias </t>
  </si>
  <si>
    <t>Operarios</t>
  </si>
  <si>
    <t>Supervisora tiempo completo</t>
  </si>
  <si>
    <t>ABASTECIMIENTO POR UNA VEZ DURANTE LA EJECUCIÓN DEL CONTRATO</t>
  </si>
  <si>
    <t>VALOR RECURSO HUMANO</t>
  </si>
  <si>
    <t>INSTITUTO COLOMBIANO PARA LA EVALUACIÓN DE LA EDUCACIÓN</t>
  </si>
  <si>
    <t>Bolsa gris calibre 1,8 de 80 x 100 cm</t>
  </si>
  <si>
    <t>Bolsa azul calibre 1,8 de 80 x 100 cm</t>
  </si>
  <si>
    <t>Bolsa verde calibre 1,8 de 80 x 102 cm</t>
  </si>
  <si>
    <t>Bolsa verde calibre 1,8 de 76 x 56 cm</t>
  </si>
  <si>
    <t>Bolsa crema calibre 1,8 de 76 x 56 cm</t>
  </si>
  <si>
    <t>Tapabocas desechable en empaque individual caja por 50 unidades- color blanco</t>
  </si>
  <si>
    <t>Respirador Niosh n95, con válvula, paquete por 5 unidades- color blanco</t>
  </si>
  <si>
    <t>Toallas desechables para manos color blanco paquete por 150 unidades</t>
  </si>
  <si>
    <t>Alcohol 750 ml</t>
  </si>
  <si>
    <t>Ambientador por cuñete (10 galones)</t>
  </si>
  <si>
    <t xml:space="preserve">Eliminador de olores líquido por 4.000 c.c. </t>
  </si>
  <si>
    <t>Esponja abrasiva verde por unidad</t>
  </si>
  <si>
    <t>Jabón abrasivo en polvo. Tarro por 500 gr</t>
  </si>
  <si>
    <t>Jabón líquido antibacterial por cuñete (10 galones)</t>
  </si>
  <si>
    <t>Jabón líquido multiusos por cuñete (10 galones)</t>
  </si>
  <si>
    <t>Jabón para la loza en crema con efecto limpiador y desengrasante por 900 gr</t>
  </si>
  <si>
    <t>Limpiones en tela de toalla fileteada color blanco sin estampado 70 x 40 cm</t>
  </si>
  <si>
    <t>Pañuelos faciales caja por 75 pañuelos de 21,0 x 13,5 cm</t>
  </si>
  <si>
    <t>Líquido para limpiar vidrios con efecto limpiador y desengrasante por 4.000 c.c</t>
  </si>
  <si>
    <t>Papel higiénico doble hoja por 35 mts. Con fragancia</t>
  </si>
  <si>
    <t>Servilletas dobles color blanco paquete por 100 unidades</t>
  </si>
  <si>
    <t>Hipoclorito líquido por cuñete (15 galones)</t>
  </si>
  <si>
    <t>Desengrasante líquido por cuñete (15 galones)</t>
  </si>
  <si>
    <t>Detergente en polvo por 500 gr</t>
  </si>
  <si>
    <t>Papel higiénico dispensador rollo doble hoja jumbo por 250 mts. Con fragancia</t>
  </si>
  <si>
    <t xml:space="preserve">Eliminador de olores para baños en spray </t>
  </si>
  <si>
    <t>Mecha de trapero con peso mínimo de 450 gr y extensión mínima de 32 cm de largo</t>
  </si>
  <si>
    <t>Guantes de caucho color amarillo (par) disponible en tallas entre 8 y 9</t>
  </si>
  <si>
    <t>Guantes de caucho color negro (par) disponible en tallas entre 8 y 9</t>
  </si>
  <si>
    <t>IVA sobre el AIU</t>
  </si>
  <si>
    <t>Hierbas aromáticas paquete por 6 kg</t>
  </si>
  <si>
    <t>Fruta paquete por 2 kg</t>
  </si>
  <si>
    <t xml:space="preserve">Aromáticas 100% naturales-  caja por 20 bolsas. Disponibles en múltiples sabores </t>
  </si>
  <si>
    <t xml:space="preserve">Azúcar blanca por paca de 10 paquetes por 200 sobres de 5 gr. </t>
  </si>
  <si>
    <t xml:space="preserve">Vaso desechable para tinto caja por 1.000 vasos de cartón biodegradable (sin plastificar) de 6 onzas </t>
  </si>
  <si>
    <t>Vaso desechable para agua caja por 1.000 vasos de plástico de 10 onzas</t>
  </si>
  <si>
    <t>Mezcladores de madera (biodegradable redondo) paquete por 500 unidades</t>
  </si>
  <si>
    <t xml:space="preserve">Filtro de papel para cafetera de goteo caja por 1.000 unidades </t>
  </si>
  <si>
    <t>Escoba multiusos cerdas suaves</t>
  </si>
  <si>
    <t>Escoba multiusos cerdas duras</t>
  </si>
  <si>
    <t>Termo elaborado en acero inoxidable, con válvula dispensadora y capacidad mínima de 2 litros</t>
  </si>
  <si>
    <t xml:space="preserve">Gancho portatrapero metálico con una extensión mínima de 120 cm </t>
  </si>
  <si>
    <t>Guantes hilaza puntos pvc (par)</t>
  </si>
  <si>
    <t>Baldes con capacidad para 5 litros</t>
  </si>
  <si>
    <t xml:space="preserve">Mopas con repuesto y piso limpio </t>
  </si>
  <si>
    <t>Cepillo para sanitario (churrusco) con cerdas duras elaboradas en fibras plásticas, extensión mínima de las cerdas es de 2,5 cm, base y mango elaborados en plástico, mango con longitud mínima de 33 cm</t>
  </si>
  <si>
    <t>Cuchillo de cocina hoja elaborada en acero inoxidable de mínimo 20 cm de largo y 2 cm de ancho.  Mango en madera</t>
  </si>
  <si>
    <t>Atomizador elaborado en plástico, reutilizable y  con capacidad mínima de 500 cc</t>
  </si>
  <si>
    <t>Jarra elaborada en plástico, capacidad mínima de 2 litros  con tapa</t>
  </si>
  <si>
    <t>Colador plástico 18 cm de diámetro. Con mango</t>
  </si>
  <si>
    <t>Señales preventivas plásticas aseo y mantenimiento</t>
  </si>
  <si>
    <t>Haraganes para limpiar vidrios con banda de goma con longitud mínima de 50 cm. Mango metálico extensible con longitud mínima de 60 cm y máxima de 160 cm</t>
  </si>
  <si>
    <t xml:space="preserve">Escalera de 4 pasos </t>
  </si>
  <si>
    <t>Escaleras de 2 pasos</t>
  </si>
  <si>
    <t>Cafetera industrial de goteo tres platos calentadores. 3 jarras en vidrio con boca y asa plásticas, incluidas. Mueble en acero inoxidable y lámina pintada. Capacidad: Una jarra (1.8 Lt) cada 4 minutos o hasta 16 litros por hora. Potencia: 1.750 Wh, 110 V. Eléctrica. Dimensiones: 40 x 45 x 50 cm.</t>
  </si>
  <si>
    <t>Carro exprimidor de trapero elaborado en plástico capacidad mínima de 24 litros con cuatro ruedas y manija de escurridor. Cuerpo de color amarillo</t>
  </si>
  <si>
    <t>Pads para brillo rojo y blanco. Diámetro mínimo de 16 pulgadas. 2 unidades de c\u</t>
  </si>
  <si>
    <t>IVA</t>
  </si>
  <si>
    <t>Valor total mensual</t>
  </si>
  <si>
    <t>Valor total 8 meses año 2018</t>
  </si>
  <si>
    <t>Valor total 12 meses año 2019</t>
  </si>
  <si>
    <t>Valor total 12 meses año 2020</t>
  </si>
  <si>
    <t>Valor total 6 meses año 2021</t>
  </si>
  <si>
    <t>VALOR TOTAL DEL CONTRATO INSUMOS</t>
  </si>
  <si>
    <t>VALOR TOTAL DEL CONTRATO RECURSO HUMANO</t>
  </si>
  <si>
    <t>Valor unitario sin IVA</t>
  </si>
  <si>
    <t>Subtotal mensual</t>
  </si>
  <si>
    <t xml:space="preserve">Subtotal  </t>
  </si>
  <si>
    <t>Subtotal 8 meses año 2018</t>
  </si>
  <si>
    <t>Subtotal 12 meses año 2019</t>
  </si>
  <si>
    <t>Subtotal 12 meses año 2020</t>
  </si>
  <si>
    <t>Subtotal 6 meses año 2021</t>
  </si>
  <si>
    <t>% IVA</t>
  </si>
  <si>
    <t>ELEMENTO</t>
  </si>
  <si>
    <t>VALOR DEL IVA</t>
  </si>
  <si>
    <t>VALOR TOTAL</t>
  </si>
  <si>
    <t>SUBTOTAL MENSUAL SIN IVA</t>
  </si>
  <si>
    <t>INSUMOS DE ASEO REQUERIDOS POR EL ICFES</t>
  </si>
  <si>
    <t>VALOR TOTAL MENSUAL INCLUIDO IVA - INSUMOS DE ASEO</t>
  </si>
  <si>
    <t>INSUMOS DE CAFETERÍA REQUERIDOS POR EL ICFES</t>
  </si>
  <si>
    <t>SUBTOTAL INSUMOS DE ASEO 8 MESES AÑO 2018 (SIN IVA)</t>
  </si>
  <si>
    <t>VALOR TOTAL INSUMOS DE ASEO 8 MESES AÑO 2018 (INCLUIDO IVA)</t>
  </si>
  <si>
    <t>VALOR SEMESTRE SIN IVA</t>
  </si>
  <si>
    <t xml:space="preserve">IVA TOTAL </t>
  </si>
  <si>
    <t>VALOR TOTAL SEMESTRE</t>
  </si>
  <si>
    <t>RECURSO HUMANO</t>
  </si>
  <si>
    <t>AIU 10 %</t>
  </si>
  <si>
    <t>ABASTECIMIENTO SEMESTRAL DURANTE LA EJECUCIÓN DEL CONTRATO - REQUERIDO POR EL ICFES</t>
  </si>
  <si>
    <t>SUBTOTAL</t>
  </si>
  <si>
    <t>CANTIDAD</t>
  </si>
  <si>
    <t>Carros de servicio abierto (3 estantes) en polipropileno 103.2cm (Largo) x 50.8cm (Ancho) x 96cm (Alto) Nuevo, con capacidad en peso de 150 Kg.</t>
  </si>
  <si>
    <t>Botellones de agua 5 galones</t>
  </si>
  <si>
    <t>SUBTOTAL INSUMOS DE ASEO 12 MESES AÑO 2019 (SIN IVA)</t>
  </si>
  <si>
    <t>VALOR TOTAL INSUMOS DE ASEO 12 MESES AÑO 2019 (INCLUIDO IVA)</t>
  </si>
  <si>
    <t>SUBTOTAL INSUMOS DE ASEO 12 MESES AÑO 2020 (SIN IVA)</t>
  </si>
  <si>
    <t>VALOR TOTAL INSUMOS DE ASEO 12 MESES AÑO 2020 (INCLUIDO IVA)</t>
  </si>
  <si>
    <t>SUBTOTAL INSUMOS DE ASEO 6 MESES AÑO 2021 (SIN IVA)</t>
  </si>
  <si>
    <t>VALOR TOTAL INSUMOS DE ASEO 6 MESES AÑO 2021 (INCLUIDO IVA)</t>
  </si>
  <si>
    <t>PERIODO / VALORES</t>
  </si>
  <si>
    <t>TOTAL GENERAL (38 MESES)</t>
  </si>
  <si>
    <t>VIGENCIA FISCAL 2018 (PERSONAL)</t>
  </si>
  <si>
    <t>VIGENCIA FISCAL 2019 (PERSONAL)</t>
  </si>
  <si>
    <t>VIGENCIA FISCAL 2020 (PERSONAL)</t>
  </si>
  <si>
    <t>VIGENCIA FISCAL 2021 (PERSONAL)</t>
  </si>
  <si>
    <t>VALOR TOTAL DEL CONTRATO (INSUMOS + PERSONAL)</t>
  </si>
  <si>
    <t>VIGENCIA FISCAL 2018</t>
  </si>
  <si>
    <t xml:space="preserve">VIGENCIA FUTURA 2019 </t>
  </si>
  <si>
    <t xml:space="preserve">VIGENCIA FUTURA 2020 </t>
  </si>
  <si>
    <t>VIGENCIA FUTURA 2021</t>
  </si>
  <si>
    <t>En mi calidad de representante legal hago constar que la información antes descrita es verídica.</t>
  </si>
  <si>
    <t>Fecha de diligenciamiento de la oferta econonómica:</t>
  </si>
  <si>
    <r>
      <rPr>
        <b/>
        <sz val="10"/>
        <color theme="1"/>
        <rFont val="Arial"/>
        <family val="2"/>
      </rPr>
      <t>Firma del Representante Legal:</t>
    </r>
    <r>
      <rPr>
        <sz val="10"/>
        <color theme="1"/>
        <rFont val="Arial"/>
        <family val="2"/>
      </rPr>
      <t xml:space="preserve"> ________________________________________________________</t>
    </r>
  </si>
  <si>
    <r>
      <rPr>
        <b/>
        <sz val="10"/>
        <color theme="1"/>
        <rFont val="Arial"/>
        <family val="2"/>
      </rPr>
      <t>Identificación:</t>
    </r>
    <r>
      <rPr>
        <sz val="10"/>
        <color theme="1"/>
        <rFont val="Arial"/>
        <family val="2"/>
      </rPr>
      <t xml:space="preserve"> ____________________________</t>
    </r>
    <r>
      <rPr>
        <b/>
        <sz val="10"/>
        <color theme="1"/>
        <rFont val="Arial"/>
        <family val="2"/>
      </rPr>
      <t>De (ciudad/país)</t>
    </r>
    <r>
      <rPr>
        <sz val="10"/>
        <color theme="1"/>
        <rFont val="Arial"/>
        <family val="2"/>
      </rPr>
      <t>:____________________________</t>
    </r>
  </si>
  <si>
    <t>Vaso desechable para tinto caja por 1.000 vasos de cartón biodegradable (sin plastificar) de 6 onzas .</t>
  </si>
  <si>
    <t>Juego de vajilla para café en cerámica. Incluye plato y taza (x6)</t>
  </si>
  <si>
    <t>Juego de cucharas para café en acero inoxidable por 6 piezas</t>
  </si>
  <si>
    <t>Juego de vasos de vidrio altos (x6)</t>
  </si>
  <si>
    <t>SUBTOTAL SIN IVA</t>
  </si>
  <si>
    <t>VIGENCIA FISCAL 2018 (INSUMOS DE ASEO + INSUMOS DE CAFETERÍA + ABASTECIMIENTO SEMESTRAL (X1) + INSUMO DE ABASTECIMIENTO POR UNA VEZ EN LA EJECUCIÓN)</t>
  </si>
  <si>
    <t>VIGENCIA FISCAL 2019 INSUMOS DE ASEO + INSUMOS DE CAFETERÍA + ABASTECIMIENTO SEMESTRAL (X2))</t>
  </si>
  <si>
    <t>VIGENCIA FISCAL 2020 INSUMOS DE ASEO + INSUMOS DE CAFETERÍA + ABASTECIMIENTO SEMESTRAL (X2))</t>
  </si>
  <si>
    <t>VIGENCIA FISCAL 2021 INSUMOS DE ASEO + INSUMOS DE CAFETERÍA + ABASTECIMIENTO SEMESTRAL (X1))</t>
  </si>
  <si>
    <t>SUBTOTAL INSUMOS DE CAFETERÍA 8 MESES AÑO 2018 (SIN IVA)</t>
  </si>
  <si>
    <t>SUBTOTAL INSUMOS DE CAFETERÍA 12 MESES AÑO 2019 (SIN IVA)</t>
  </si>
  <si>
    <t xml:space="preserve"> SUBTOTAL ABASTECIMIENTO 2 SEMESTRES AÑO 2019 ((enero a junio) &amp;  (julio a diciembre)) </t>
  </si>
  <si>
    <t>SUBTOTAL INSUMOS DE CAFETERÍA 12 MESES AÑO 2020 (SIN IVA)</t>
  </si>
  <si>
    <t>VALOR TOTAL INSUMOS DE CAFETERÍA 12 MESES AÑO 2020 (INCLUIDO IVA)</t>
  </si>
  <si>
    <t>VALOR TOTAL INSUMOS DE CAFETERÍA 12 MESES AÑO 2019 (INCLUIDO IVA)</t>
  </si>
  <si>
    <t>VALOR TOTAL INSUMOS DE CAFETERÍA 8 MESES AÑO 2018 (INCLUIDO IVA)</t>
  </si>
  <si>
    <t xml:space="preserve">SUBTOTAL ABASTECIMIENTO 2 SEMESTRES AÑO 2020  ((enero a junio) &amp;  (julio a diciembre)) </t>
  </si>
  <si>
    <t>SUBTOTAL INSUMOS DE CAFETERÍA 6 MESES AÑO 2021 (SIN IVA)</t>
  </si>
  <si>
    <t>VALOR TOTAL INSUMOS DE CAFETERÍA 6 MESES AÑO 2021 (INCLUIDO IVA)</t>
  </si>
  <si>
    <t>SUBTOTAL ABASTECIMIENTO SEMESTRE SIN IVA (enero a junio)</t>
  </si>
  <si>
    <t>VALOR TOTAL ABASTECIMIENTO SEMESTRE</t>
  </si>
  <si>
    <t xml:space="preserve">SUBTOTAL ABASTECIMIENTO 2 SEMESTRES AÑO 2020 </t>
  </si>
  <si>
    <t xml:space="preserve">SUBTOTAL ABASTECIMIENTO 2 SEMESTRES AÑO 2019 </t>
  </si>
  <si>
    <t>SUBTOTAL ABASTECIMIENTO SEMESTRE SIN IVA (julio a diciembre)</t>
  </si>
  <si>
    <t>VALOR DE IVA MENSUAL</t>
  </si>
  <si>
    <t>VALOR IVA</t>
  </si>
  <si>
    <t>VALOR IVA SEMESTRE</t>
  </si>
  <si>
    <t xml:space="preserve">VALOR IVA SEMESTRE </t>
  </si>
  <si>
    <t>IVA TOTAL INSUMOS DE ASEO 8 MESES AÑO 2018</t>
  </si>
  <si>
    <t>IVA TOTAL INSUMOS DE CAFETERÍA 8 MESES AÑO 2018</t>
  </si>
  <si>
    <t>IVA TOTAL INSUMOS DE ASEO 12 MESES AÑO 2019</t>
  </si>
  <si>
    <t>IVA TOTAL INSUMOS DE CAFETERÍA 12 MESES AÑO 2019</t>
  </si>
  <si>
    <t>IVA TOTAL ABASTECIMIENTO 2 SEMESTRES AÑO 2019</t>
  </si>
  <si>
    <t>IVA TOTAL INSUMOS DE ASEO 12 MESES AÑO 2020</t>
  </si>
  <si>
    <t>IVA TOTAL INSUMOS DE CAFETERÍA 12 MESES AÑO 2020</t>
  </si>
  <si>
    <t>IVA TOTAL 2 SEMESTRES AÑO 2020</t>
  </si>
  <si>
    <t>IVA TOTAL INSUMOS DE ASEO 6 MESES AÑO 2021</t>
  </si>
  <si>
    <t>IVA TOTAL INSUMOS DE CAFETERÍA 6 MESES AÑO 2021</t>
  </si>
  <si>
    <t>Formato No. 8 Oferta Económica  - mayo a diciembre de 2018</t>
  </si>
  <si>
    <t>Formato No. 8-Oferta Económica  - mayo a diciembre de 2018</t>
  </si>
  <si>
    <t>Formato No. 8-Oferta Económica  - enero a diciembre de 2019</t>
  </si>
  <si>
    <t>Formato No. 8-Oferta Económica  - enero a diciembre de 2020</t>
  </si>
  <si>
    <t>Formato No. 8-Oferta Económica  - enero a junio de 2021</t>
  </si>
  <si>
    <t xml:space="preserve">Formato No. 8-Oferta Económica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</si>
</sst>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6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42" fontId="4" fillId="0" borderId="15" xfId="1" applyNumberFormat="1" applyFont="1" applyBorder="1" applyProtection="1">
      <protection locked="0"/>
    </xf>
    <xf numFmtId="42" fontId="4" fillId="0" borderId="15" xfId="1" applyNumberFormat="1" applyFont="1" applyBorder="1" applyAlignment="1" applyProtection="1">
      <alignment vertical="center"/>
      <protection locked="0"/>
    </xf>
    <xf numFmtId="42" fontId="4" fillId="0" borderId="15" xfId="1" applyNumberFormat="1" applyFont="1" applyBorder="1" applyAlignment="1" applyProtection="1">
      <alignment horizontal="left"/>
      <protection locked="0"/>
    </xf>
    <xf numFmtId="9" fontId="4" fillId="0" borderId="15" xfId="4" applyFont="1" applyBorder="1" applyProtection="1">
      <protection locked="0"/>
    </xf>
    <xf numFmtId="9" fontId="4" fillId="0" borderId="15" xfId="4" applyFont="1" applyBorder="1" applyAlignment="1" applyProtection="1">
      <alignment vertical="center"/>
      <protection locked="0"/>
    </xf>
    <xf numFmtId="10" fontId="4" fillId="0" borderId="24" xfId="4" applyNumberFormat="1" applyFont="1" applyBorder="1" applyProtection="1">
      <protection locked="0"/>
    </xf>
    <xf numFmtId="10" fontId="4" fillId="0" borderId="15" xfId="4" applyNumberFormat="1" applyFont="1" applyBorder="1" applyProtection="1">
      <protection locked="0"/>
    </xf>
    <xf numFmtId="9" fontId="4" fillId="0" borderId="24" xfId="4" applyNumberFormat="1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42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9" fontId="3" fillId="0" borderId="15" xfId="4" applyFont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44" fontId="0" fillId="0" borderId="0" xfId="1" applyFont="1" applyProtection="1">
      <protection locked="0"/>
    </xf>
    <xf numFmtId="44" fontId="0" fillId="0" borderId="0" xfId="0" applyNumberFormat="1" applyBorder="1" applyProtection="1">
      <protection locked="0"/>
    </xf>
    <xf numFmtId="0" fontId="3" fillId="3" borderId="33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center"/>
    </xf>
    <xf numFmtId="42" fontId="4" fillId="0" borderId="24" xfId="4" applyNumberFormat="1" applyFont="1" applyBorder="1" applyProtection="1"/>
    <xf numFmtId="164" fontId="4" fillId="0" borderId="24" xfId="3" applyNumberFormat="1" applyFont="1" applyBorder="1" applyProtection="1"/>
    <xf numFmtId="42" fontId="4" fillId="0" borderId="16" xfId="1" applyNumberFormat="1" applyFont="1" applyBorder="1" applyProtection="1"/>
    <xf numFmtId="42" fontId="10" fillId="2" borderId="16" xfId="0" applyNumberFormat="1" applyFont="1" applyFill="1" applyBorder="1" applyProtection="1"/>
    <xf numFmtId="42" fontId="10" fillId="2" borderId="31" xfId="0" applyNumberFormat="1" applyFont="1" applyFill="1" applyBorder="1" applyAlignment="1" applyProtection="1">
      <alignment vertical="center"/>
    </xf>
    <xf numFmtId="42" fontId="10" fillId="2" borderId="23" xfId="0" applyNumberFormat="1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</xf>
    <xf numFmtId="42" fontId="4" fillId="0" borderId="15" xfId="1" applyNumberFormat="1" applyFont="1" applyBorder="1" applyProtection="1"/>
    <xf numFmtId="42" fontId="10" fillId="2" borderId="15" xfId="0" applyNumberFormat="1" applyFont="1" applyFill="1" applyBorder="1" applyProtection="1"/>
    <xf numFmtId="42" fontId="10" fillId="2" borderId="15" xfId="0" applyNumberFormat="1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 wrapText="1"/>
    </xf>
    <xf numFmtId="42" fontId="10" fillId="2" borderId="16" xfId="1" applyNumberFormat="1" applyFont="1" applyFill="1" applyBorder="1" applyProtection="1"/>
    <xf numFmtId="42" fontId="10" fillId="2" borderId="23" xfId="1" applyNumberFormat="1" applyFont="1" applyFill="1" applyBorder="1" applyProtection="1"/>
    <xf numFmtId="42" fontId="4" fillId="0" borderId="15" xfId="1" applyNumberFormat="1" applyFont="1" applyBorder="1" applyAlignment="1" applyProtection="1">
      <alignment vertical="center"/>
    </xf>
    <xf numFmtId="42" fontId="4" fillId="0" borderId="16" xfId="1" applyNumberFormat="1" applyFont="1" applyBorder="1" applyAlignment="1" applyProtection="1">
      <alignment vertical="center"/>
    </xf>
    <xf numFmtId="42" fontId="10" fillId="2" borderId="15" xfId="1" applyNumberFormat="1" applyFont="1" applyFill="1" applyBorder="1" applyAlignment="1" applyProtection="1">
      <alignment horizontal="left"/>
    </xf>
    <xf numFmtId="42" fontId="4" fillId="0" borderId="15" xfId="1" applyNumberFormat="1" applyFont="1" applyBorder="1" applyAlignment="1" applyProtection="1">
      <alignment horizontal="left"/>
    </xf>
    <xf numFmtId="0" fontId="3" fillId="3" borderId="15" xfId="0" applyFont="1" applyFill="1" applyBorder="1" applyAlignment="1" applyProtection="1">
      <alignment horizontal="center" vertical="center" wrapText="1"/>
    </xf>
    <xf numFmtId="42" fontId="0" fillId="0" borderId="0" xfId="0" applyNumberFormat="1" applyAlignment="1" applyProtection="1">
      <alignment vertical="center"/>
      <protection locked="0"/>
    </xf>
    <xf numFmtId="0" fontId="7" fillId="2" borderId="6" xfId="2" applyFont="1" applyFill="1" applyBorder="1" applyAlignment="1" applyProtection="1">
      <alignment horizontal="right" vertical="center"/>
    </xf>
    <xf numFmtId="0" fontId="7" fillId="2" borderId="10" xfId="2" applyFont="1" applyFill="1" applyBorder="1" applyAlignment="1" applyProtection="1">
      <alignment horizontal="right" vertical="center"/>
    </xf>
    <xf numFmtId="0" fontId="7" fillId="2" borderId="15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justify" vertical="center" wrapText="1"/>
    </xf>
    <xf numFmtId="42" fontId="3" fillId="0" borderId="15" xfId="0" applyNumberFormat="1" applyFont="1" applyBorder="1" applyAlignment="1" applyProtection="1">
      <alignment vertical="center" wrapText="1"/>
    </xf>
    <xf numFmtId="42" fontId="7" fillId="2" borderId="15" xfId="0" applyNumberFormat="1" applyFont="1" applyFill="1" applyBorder="1" applyAlignment="1" applyProtection="1">
      <alignment vertical="center" wrapText="1"/>
    </xf>
    <xf numFmtId="0" fontId="3" fillId="0" borderId="15" xfId="0" applyFont="1" applyBorder="1" applyAlignment="1" applyProtection="1">
      <alignment horizontal="center" vertical="center" wrapText="1"/>
    </xf>
    <xf numFmtId="42" fontId="3" fillId="0" borderId="15" xfId="0" applyNumberFormat="1" applyFont="1" applyBorder="1" applyAlignment="1" applyProtection="1">
      <alignment horizontal="center" wrapText="1"/>
    </xf>
    <xf numFmtId="42" fontId="7" fillId="2" borderId="15" xfId="1" applyNumberFormat="1" applyFont="1" applyFill="1" applyBorder="1" applyAlignment="1" applyProtection="1"/>
    <xf numFmtId="0" fontId="11" fillId="0" borderId="0" xfId="0" applyFont="1" applyFill="1" applyBorder="1" applyAlignment="1" applyProtection="1">
      <alignment wrapText="1"/>
    </xf>
    <xf numFmtId="0" fontId="4" fillId="0" borderId="0" xfId="0" applyFont="1" applyFill="1" applyBorder="1" applyProtection="1"/>
    <xf numFmtId="0" fontId="3" fillId="0" borderId="0" xfId="0" applyFont="1" applyBorder="1" applyAlignment="1" applyProtection="1">
      <alignment horizontal="center" vertical="center" wrapText="1"/>
      <protection locked="0"/>
    </xf>
    <xf numFmtId="42" fontId="3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Protection="1"/>
    <xf numFmtId="0" fontId="7" fillId="2" borderId="15" xfId="0" applyFont="1" applyFill="1" applyBorder="1" applyAlignment="1" applyProtection="1">
      <alignment horizontal="center" vertical="center" wrapText="1"/>
    </xf>
    <xf numFmtId="42" fontId="10" fillId="2" borderId="31" xfId="0" applyNumberFormat="1" applyFont="1" applyFill="1" applyBorder="1" applyProtection="1"/>
    <xf numFmtId="0" fontId="4" fillId="0" borderId="14" xfId="0" applyFont="1" applyBorder="1" applyAlignment="1" applyProtection="1">
      <alignment wrapText="1"/>
    </xf>
    <xf numFmtId="0" fontId="4" fillId="0" borderId="15" xfId="0" applyFont="1" applyBorder="1" applyAlignment="1" applyProtection="1">
      <alignment wrapText="1"/>
    </xf>
    <xf numFmtId="0" fontId="4" fillId="0" borderId="14" xfId="0" applyFont="1" applyBorder="1" applyAlignment="1" applyProtection="1">
      <alignment horizontal="left" wrapText="1"/>
    </xf>
    <xf numFmtId="0" fontId="4" fillId="0" borderId="15" xfId="0" applyFont="1" applyBorder="1" applyAlignment="1" applyProtection="1">
      <alignment horizontal="left" wrapText="1"/>
    </xf>
    <xf numFmtId="0" fontId="7" fillId="2" borderId="6" xfId="2" applyFont="1" applyFill="1" applyBorder="1" applyAlignment="1" applyProtection="1">
      <alignment horizontal="left" vertical="center"/>
    </xf>
    <xf numFmtId="0" fontId="7" fillId="2" borderId="7" xfId="2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7" fillId="2" borderId="6" xfId="2" applyFont="1" applyFill="1" applyBorder="1" applyAlignment="1" applyProtection="1">
      <alignment horizontal="center" vertical="center"/>
    </xf>
    <xf numFmtId="0" fontId="7" fillId="2" borderId="7" xfId="2" applyFont="1" applyFill="1" applyBorder="1" applyAlignment="1" applyProtection="1">
      <alignment horizontal="center" vertical="center"/>
    </xf>
    <xf numFmtId="0" fontId="7" fillId="2" borderId="9" xfId="2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5" fillId="0" borderId="8" xfId="2" applyFont="1" applyFill="1" applyBorder="1" applyAlignment="1" applyProtection="1">
      <alignment horizontal="center" vertical="center"/>
      <protection locked="0"/>
    </xf>
    <xf numFmtId="0" fontId="5" fillId="0" borderId="7" xfId="2" applyFont="1" applyFill="1" applyBorder="1" applyAlignment="1" applyProtection="1">
      <alignment horizontal="center" vertical="center"/>
      <protection locked="0"/>
    </xf>
    <xf numFmtId="0" fontId="5" fillId="0" borderId="9" xfId="2" applyFont="1" applyFill="1" applyBorder="1" applyAlignment="1" applyProtection="1">
      <alignment horizontal="center" vertical="center"/>
      <protection locked="0"/>
    </xf>
    <xf numFmtId="0" fontId="7" fillId="2" borderId="10" xfId="2" applyFont="1" applyFill="1" applyBorder="1" applyAlignment="1" applyProtection="1">
      <alignment horizontal="left" vertical="center"/>
    </xf>
    <xf numFmtId="0" fontId="7" fillId="2" borderId="11" xfId="2" applyFont="1" applyFill="1" applyBorder="1" applyAlignment="1" applyProtection="1">
      <alignment horizontal="left" vertical="center"/>
    </xf>
    <xf numFmtId="0" fontId="5" fillId="0" borderId="12" xfId="2" applyFont="1" applyFill="1" applyBorder="1" applyAlignment="1" applyProtection="1">
      <alignment horizontal="center" vertical="center"/>
      <protection locked="0"/>
    </xf>
    <xf numFmtId="0" fontId="5" fillId="0" borderId="11" xfId="2" applyFont="1" applyFill="1" applyBorder="1" applyAlignment="1" applyProtection="1">
      <alignment horizontal="center" vertical="center"/>
      <protection locked="0"/>
    </xf>
    <xf numFmtId="0" fontId="5" fillId="0" borderId="13" xfId="2" applyFont="1" applyFill="1" applyBorder="1" applyAlignment="1" applyProtection="1">
      <alignment horizontal="center" vertical="center"/>
      <protection locked="0"/>
    </xf>
    <xf numFmtId="0" fontId="7" fillId="2" borderId="1" xfId="2" applyFont="1" applyFill="1" applyBorder="1" applyAlignment="1" applyProtection="1">
      <alignment horizontal="right" vertical="center"/>
    </xf>
    <xf numFmtId="0" fontId="7" fillId="2" borderId="2" xfId="2" applyFont="1" applyFill="1" applyBorder="1" applyAlignment="1" applyProtection="1">
      <alignment horizontal="right" vertical="center"/>
    </xf>
    <xf numFmtId="0" fontId="7" fillId="2" borderId="3" xfId="2" applyFont="1" applyFill="1" applyBorder="1" applyAlignment="1" applyProtection="1">
      <alignment horizontal="right" vertical="center"/>
    </xf>
    <xf numFmtId="0" fontId="7" fillId="2" borderId="4" xfId="2" applyFont="1" applyFill="1" applyBorder="1" applyAlignment="1" applyProtection="1">
      <alignment horizontal="right" vertical="center" wrapText="1"/>
    </xf>
    <xf numFmtId="0" fontId="7" fillId="2" borderId="0" xfId="2" applyFont="1" applyFill="1" applyBorder="1" applyAlignment="1" applyProtection="1">
      <alignment horizontal="right" vertical="center" wrapText="1"/>
    </xf>
    <xf numFmtId="0" fontId="7" fillId="2" borderId="5" xfId="2" applyFont="1" applyFill="1" applyBorder="1" applyAlignment="1" applyProtection="1">
      <alignment horizontal="right" vertical="center" wrapText="1"/>
    </xf>
    <xf numFmtId="0" fontId="7" fillId="2" borderId="10" xfId="2" applyFont="1" applyFill="1" applyBorder="1" applyAlignment="1" applyProtection="1">
      <alignment horizontal="right" vertical="center"/>
    </xf>
    <xf numFmtId="0" fontId="7" fillId="2" borderId="11" xfId="2" applyFont="1" applyFill="1" applyBorder="1" applyAlignment="1" applyProtection="1">
      <alignment horizontal="right" vertical="center"/>
    </xf>
    <xf numFmtId="0" fontId="7" fillId="2" borderId="13" xfId="2" applyFont="1" applyFill="1" applyBorder="1" applyAlignment="1" applyProtection="1">
      <alignment horizontal="right" vertical="center"/>
    </xf>
    <xf numFmtId="0" fontId="7" fillId="2" borderId="17" xfId="0" applyFont="1" applyFill="1" applyBorder="1" applyAlignment="1" applyProtection="1">
      <alignment horizontal="right"/>
    </xf>
    <xf numFmtId="0" fontId="7" fillId="2" borderId="18" xfId="0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7" fillId="2" borderId="17" xfId="0" applyFont="1" applyFill="1" applyBorder="1" applyAlignment="1" applyProtection="1">
      <alignment horizontal="right" vertical="center"/>
    </xf>
    <xf numFmtId="0" fontId="7" fillId="2" borderId="18" xfId="0" applyFont="1" applyFill="1" applyBorder="1" applyAlignment="1" applyProtection="1">
      <alignment horizontal="right" vertical="center"/>
    </xf>
    <xf numFmtId="0" fontId="7" fillId="2" borderId="19" xfId="0" applyFont="1" applyFill="1" applyBorder="1" applyAlignment="1" applyProtection="1">
      <alignment horizontal="right" vertical="center"/>
    </xf>
    <xf numFmtId="0" fontId="7" fillId="2" borderId="20" xfId="0" applyFont="1" applyFill="1" applyBorder="1" applyAlignment="1" applyProtection="1">
      <alignment horizontal="right" vertical="center"/>
    </xf>
    <xf numFmtId="0" fontId="7" fillId="2" borderId="21" xfId="0" applyFont="1" applyFill="1" applyBorder="1" applyAlignment="1" applyProtection="1">
      <alignment horizontal="right" vertical="center"/>
    </xf>
    <xf numFmtId="0" fontId="7" fillId="2" borderId="22" xfId="0" applyFont="1" applyFill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justify" vertical="justify" wrapText="1"/>
    </xf>
    <xf numFmtId="0" fontId="3" fillId="3" borderId="32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justify" wrapText="1"/>
    </xf>
    <xf numFmtId="0" fontId="4" fillId="0" borderId="19" xfId="0" applyFont="1" applyBorder="1" applyAlignment="1" applyProtection="1">
      <alignment horizontal="justify" wrapText="1"/>
    </xf>
    <xf numFmtId="0" fontId="4" fillId="0" borderId="24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0" fontId="4" fillId="0" borderId="24" xfId="0" applyFont="1" applyBorder="1" applyAlignment="1" applyProtection="1">
      <alignment horizontal="left" wrapText="1"/>
    </xf>
    <xf numFmtId="0" fontId="4" fillId="0" borderId="19" xfId="0" applyFont="1" applyBorder="1" applyAlignment="1" applyProtection="1">
      <alignment horizontal="left" wrapText="1"/>
    </xf>
    <xf numFmtId="0" fontId="7" fillId="2" borderId="29" xfId="0" applyFont="1" applyFill="1" applyBorder="1" applyAlignment="1" applyProtection="1">
      <alignment horizontal="right"/>
    </xf>
    <xf numFmtId="0" fontId="7" fillId="2" borderId="30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justify" vertical="center" wrapText="1"/>
    </xf>
    <xf numFmtId="0" fontId="4" fillId="0" borderId="15" xfId="0" applyFont="1" applyFill="1" applyBorder="1" applyAlignment="1" applyProtection="1">
      <alignment horizontal="justify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horizontal="left" vertical="center" wrapText="1"/>
    </xf>
    <xf numFmtId="0" fontId="4" fillId="0" borderId="24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left" vertical="center" wrapText="1"/>
    </xf>
    <xf numFmtId="0" fontId="7" fillId="2" borderId="24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left"/>
    </xf>
    <xf numFmtId="0" fontId="3" fillId="3" borderId="15" xfId="0" applyFont="1" applyFill="1" applyBorder="1" applyAlignment="1" applyProtection="1">
      <alignment horizontal="center" vertical="center" wrapText="1"/>
    </xf>
    <xf numFmtId="0" fontId="7" fillId="2" borderId="24" xfId="2" applyFont="1" applyFill="1" applyBorder="1" applyAlignment="1" applyProtection="1">
      <alignment horizontal="center" vertical="center"/>
    </xf>
    <xf numFmtId="0" fontId="7" fillId="2" borderId="18" xfId="2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justify" vertical="center" wrapText="1"/>
    </xf>
    <xf numFmtId="0" fontId="4" fillId="0" borderId="19" xfId="0" applyFont="1" applyBorder="1" applyAlignment="1" applyProtection="1">
      <alignment horizontal="justify" vertical="center" wrapText="1"/>
    </xf>
    <xf numFmtId="166" fontId="11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/>
      <protection locked="0"/>
    </xf>
    <xf numFmtId="0" fontId="7" fillId="0" borderId="7" xfId="2" applyFont="1" applyFill="1" applyBorder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</cellXfs>
  <cellStyles count="5">
    <cellStyle name="Millares" xfId="3" builtinId="3"/>
    <cellStyle name="Moneda" xfId="1" builtinId="4"/>
    <cellStyle name="Normal" xfId="0" builtinId="0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171450</xdr:colOff>
      <xdr:row>2</xdr:row>
      <xdr:rowOff>168652</xdr:rowOff>
    </xdr:to>
    <xdr:pic>
      <xdr:nvPicPr>
        <xdr:cNvPr id="4" name="Imagen 3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533775" cy="53060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171450</xdr:colOff>
      <xdr:row>2</xdr:row>
      <xdr:rowOff>168652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533775" cy="53060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533400</xdr:colOff>
      <xdr:row>2</xdr:row>
      <xdr:rowOff>149602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533775" cy="53060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509587</xdr:colOff>
      <xdr:row>2</xdr:row>
      <xdr:rowOff>130552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533775" cy="51155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1595437</xdr:colOff>
      <xdr:row>2</xdr:row>
      <xdr:rowOff>92452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57437" cy="47345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171450</xdr:colOff>
      <xdr:row>2</xdr:row>
      <xdr:rowOff>168652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533775" cy="53060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14288</xdr:colOff>
      <xdr:row>2</xdr:row>
      <xdr:rowOff>149602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533775" cy="53060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545306</xdr:colOff>
      <xdr:row>2</xdr:row>
      <xdr:rowOff>149602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533775" cy="53060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1595437</xdr:colOff>
      <xdr:row>2</xdr:row>
      <xdr:rowOff>73402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57437" cy="45440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2862603</xdr:colOff>
      <xdr:row>2</xdr:row>
      <xdr:rowOff>171450</xdr:rowOff>
    </xdr:to>
    <xdr:pic>
      <xdr:nvPicPr>
        <xdr:cNvPr id="3" name="Imagen 2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862603" cy="561974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176212</xdr:colOff>
      <xdr:row>2</xdr:row>
      <xdr:rowOff>149602</xdr:rowOff>
    </xdr:to>
    <xdr:pic>
      <xdr:nvPicPr>
        <xdr:cNvPr id="3" name="Imagen 2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533775" cy="53060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76200</xdr:colOff>
      <xdr:row>2</xdr:row>
      <xdr:rowOff>130552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533775" cy="51155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542925</xdr:colOff>
      <xdr:row>2</xdr:row>
      <xdr:rowOff>149602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533775" cy="53060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1857374</xdr:colOff>
      <xdr:row>2</xdr:row>
      <xdr:rowOff>130552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619374" cy="487739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171450</xdr:colOff>
      <xdr:row>2</xdr:row>
      <xdr:rowOff>168652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533775" cy="530601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226217</xdr:colOff>
      <xdr:row>2</xdr:row>
      <xdr:rowOff>149602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55155" cy="506789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738187</xdr:colOff>
      <xdr:row>2</xdr:row>
      <xdr:rowOff>149602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762374" cy="506789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1595437</xdr:colOff>
      <xdr:row>2</xdr:row>
      <xdr:rowOff>111502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57437" cy="468689"/>
        </a:xfrm>
        <a:prstGeom prst="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stro/Desktop/Subdirecci&#243;n%20Financiera%20y%20Contable/21.%20Vigencias%20Futuras/5.%202018/01.%20Servicio%20de%20Vigilancia/01.%20Formato%20Oferta%20Econ&#243;mica%20Vigilancia%202018%20-%202021%20ICF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V.A (2018)"/>
      <sheetName val="2. V.F (2019)"/>
      <sheetName val="3. V.F (2020)"/>
      <sheetName val="4. V.F (2021)"/>
      <sheetName val="5. medios tecnológicos"/>
      <sheetName val="6. Resumen general"/>
      <sheetName val="7. Supuestos Económico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REAL</v>
          </cell>
          <cell r="B3">
            <v>2009</v>
          </cell>
          <cell r="C3">
            <v>496900</v>
          </cell>
          <cell r="D3">
            <v>0</v>
          </cell>
          <cell r="E3">
            <v>0</v>
          </cell>
        </row>
        <row r="4">
          <cell r="A4" t="str">
            <v>REAL</v>
          </cell>
          <cell r="B4">
            <v>2010</v>
          </cell>
          <cell r="C4">
            <v>515000</v>
          </cell>
          <cell r="D4">
            <v>18100</v>
          </cell>
          <cell r="E4">
            <v>3.6425840209297622E-2</v>
          </cell>
        </row>
        <row r="5">
          <cell r="A5" t="str">
            <v>REAL</v>
          </cell>
          <cell r="B5">
            <v>2011</v>
          </cell>
          <cell r="C5">
            <v>535600</v>
          </cell>
          <cell r="D5">
            <v>20600</v>
          </cell>
          <cell r="E5">
            <v>4.0000000000000036E-2</v>
          </cell>
        </row>
        <row r="6">
          <cell r="A6" t="str">
            <v>REAL</v>
          </cell>
          <cell r="B6">
            <v>2012</v>
          </cell>
          <cell r="C6">
            <v>566700</v>
          </cell>
          <cell r="D6">
            <v>31100</v>
          </cell>
          <cell r="E6">
            <v>5.8065720687079825E-2</v>
          </cell>
        </row>
        <row r="7">
          <cell r="A7" t="str">
            <v>REAL</v>
          </cell>
          <cell r="B7">
            <v>2013</v>
          </cell>
          <cell r="C7">
            <v>589500</v>
          </cell>
          <cell r="D7">
            <v>22800</v>
          </cell>
          <cell r="E7">
            <v>4.0232927474854518E-2</v>
          </cell>
        </row>
        <row r="8">
          <cell r="A8" t="str">
            <v>REAL</v>
          </cell>
          <cell r="B8">
            <v>2014</v>
          </cell>
          <cell r="C8">
            <v>616000</v>
          </cell>
          <cell r="D8">
            <v>26500</v>
          </cell>
          <cell r="E8">
            <v>4.495335029686176E-2</v>
          </cell>
        </row>
        <row r="9">
          <cell r="A9" t="str">
            <v>REAL</v>
          </cell>
          <cell r="B9">
            <v>2015</v>
          </cell>
          <cell r="C9">
            <v>644350</v>
          </cell>
          <cell r="D9">
            <v>28350</v>
          </cell>
          <cell r="E9">
            <v>4.6022727272727382E-2</v>
          </cell>
        </row>
        <row r="10">
          <cell r="A10" t="str">
            <v>REAL</v>
          </cell>
          <cell r="B10">
            <v>2016</v>
          </cell>
          <cell r="C10">
            <v>689455</v>
          </cell>
          <cell r="D10">
            <v>45105</v>
          </cell>
          <cell r="E10">
            <v>7.0000775975789464E-2</v>
          </cell>
        </row>
        <row r="11">
          <cell r="A11" t="str">
            <v>REAL</v>
          </cell>
          <cell r="B11">
            <v>2017</v>
          </cell>
          <cell r="C11">
            <v>737717</v>
          </cell>
          <cell r="D11">
            <v>48262</v>
          </cell>
          <cell r="E11">
            <v>7.0000217563147782E-2</v>
          </cell>
        </row>
        <row r="12">
          <cell r="A12" t="str">
            <v>REAL</v>
          </cell>
          <cell r="B12">
            <v>2018</v>
          </cell>
          <cell r="C12">
            <v>781242</v>
          </cell>
          <cell r="D12">
            <v>43525</v>
          </cell>
          <cell r="E12">
            <v>5.8999589273393438E-2</v>
          </cell>
        </row>
        <row r="13">
          <cell r="A13" t="str">
            <v>PROYECTADO</v>
          </cell>
          <cell r="B13">
            <v>2019</v>
          </cell>
          <cell r="C13">
            <v>821554.08720000007</v>
          </cell>
          <cell r="D13">
            <v>40312.087200000067</v>
          </cell>
          <cell r="E13">
            <v>5.1633460972572424E-2</v>
          </cell>
        </row>
        <row r="14">
          <cell r="A14" t="str">
            <v>PROYECTADO</v>
          </cell>
          <cell r="B14">
            <v>2020</v>
          </cell>
          <cell r="C14">
            <v>863973.76809829858</v>
          </cell>
          <cell r="D14">
            <v>42419.680898298509</v>
          </cell>
          <cell r="E14">
            <v>5.1633460972572418E-2</v>
          </cell>
        </row>
        <row r="15">
          <cell r="A15" t="str">
            <v>PROYECTADO</v>
          </cell>
          <cell r="B15">
            <v>2021</v>
          </cell>
          <cell r="C15">
            <v>908583.72393472842</v>
          </cell>
          <cell r="D15">
            <v>44609.955836429843</v>
          </cell>
          <cell r="E15">
            <v>5.1633460972572418E-2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8" tint="-0.499984740745262"/>
  </sheetPr>
  <dimension ref="A1:I101"/>
  <sheetViews>
    <sheetView showGridLines="0" zoomScale="80" zoomScaleNormal="80" workbookViewId="0">
      <selection activeCell="A3" sqref="A3:H3"/>
    </sheetView>
  </sheetViews>
  <sheetFormatPr baseColWidth="10" defaultRowHeight="15" x14ac:dyDescent="0.25"/>
  <cols>
    <col min="1" max="1" width="17" style="11" customWidth="1"/>
    <col min="2" max="2" width="22.7109375" style="11" customWidth="1"/>
    <col min="3" max="3" width="10.7109375" style="11" customWidth="1"/>
    <col min="4" max="4" width="15.42578125" style="11" customWidth="1"/>
    <col min="5" max="5" width="15.28515625" style="11" customWidth="1"/>
    <col min="6" max="6" width="9" style="11" customWidth="1"/>
    <col min="7" max="7" width="12.85546875" style="11" bestFit="1" customWidth="1"/>
    <col min="8" max="8" width="15.42578125" style="11" customWidth="1"/>
    <col min="9" max="16384" width="11.42578125" style="11"/>
  </cols>
  <sheetData>
    <row r="1" spans="1:9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9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9" s="10" customFormat="1" ht="15.75" customHeight="1" thickBot="1" x14ac:dyDescent="0.25">
      <c r="A3" s="96" t="s">
        <v>166</v>
      </c>
      <c r="B3" s="97"/>
      <c r="C3" s="97"/>
      <c r="D3" s="97"/>
      <c r="E3" s="97"/>
      <c r="F3" s="97"/>
      <c r="G3" s="97"/>
      <c r="H3" s="98"/>
    </row>
    <row r="4" spans="1:9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9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9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9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9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9" s="10" customFormat="1" ht="15.75" customHeight="1" thickBot="1" x14ac:dyDescent="0.25">
      <c r="A9" s="77" t="s">
        <v>92</v>
      </c>
      <c r="B9" s="78"/>
      <c r="C9" s="78"/>
      <c r="D9" s="78"/>
      <c r="E9" s="78"/>
      <c r="F9" s="78"/>
      <c r="G9" s="78"/>
      <c r="H9" s="79"/>
    </row>
    <row r="10" spans="1:9" ht="30" customHeight="1" x14ac:dyDescent="0.25">
      <c r="A10" s="80" t="s">
        <v>88</v>
      </c>
      <c r="B10" s="81"/>
      <c r="C10" s="24" t="s">
        <v>104</v>
      </c>
      <c r="D10" s="25" t="s">
        <v>80</v>
      </c>
      <c r="E10" s="26" t="s">
        <v>81</v>
      </c>
      <c r="F10" s="27" t="s">
        <v>87</v>
      </c>
      <c r="G10" s="26" t="s">
        <v>89</v>
      </c>
      <c r="H10" s="28" t="s">
        <v>90</v>
      </c>
    </row>
    <row r="11" spans="1:9" x14ac:dyDescent="0.25">
      <c r="A11" s="68" t="s">
        <v>15</v>
      </c>
      <c r="B11" s="69"/>
      <c r="C11" s="29">
        <v>250</v>
      </c>
      <c r="D11" s="1"/>
      <c r="E11" s="31">
        <f t="shared" ref="E11:E40" si="0">ROUND((C11*D11),0)</f>
        <v>0</v>
      </c>
      <c r="F11" s="8"/>
      <c r="G11" s="32">
        <f t="shared" ref="G11:G40" si="1">ROUND((E11*F11),0)</f>
        <v>0</v>
      </c>
      <c r="H11" s="33">
        <f t="shared" ref="H11:H40" si="2">+E11+G11</f>
        <v>0</v>
      </c>
      <c r="I11" s="12"/>
    </row>
    <row r="12" spans="1:9" x14ac:dyDescent="0.25">
      <c r="A12" s="68" t="s">
        <v>16</v>
      </c>
      <c r="B12" s="69"/>
      <c r="C12" s="29">
        <v>250</v>
      </c>
      <c r="D12" s="1"/>
      <c r="E12" s="31">
        <f t="shared" si="0"/>
        <v>0</v>
      </c>
      <c r="F12" s="6"/>
      <c r="G12" s="32">
        <f t="shared" si="1"/>
        <v>0</v>
      </c>
      <c r="H12" s="33">
        <f t="shared" si="2"/>
        <v>0</v>
      </c>
    </row>
    <row r="13" spans="1:9" x14ac:dyDescent="0.25">
      <c r="A13" s="68" t="s">
        <v>17</v>
      </c>
      <c r="B13" s="69"/>
      <c r="C13" s="29">
        <v>250</v>
      </c>
      <c r="D13" s="1"/>
      <c r="E13" s="31">
        <f t="shared" si="0"/>
        <v>0</v>
      </c>
      <c r="F13" s="6"/>
      <c r="G13" s="32">
        <f t="shared" si="1"/>
        <v>0</v>
      </c>
      <c r="H13" s="33">
        <f t="shared" si="2"/>
        <v>0</v>
      </c>
    </row>
    <row r="14" spans="1:9" x14ac:dyDescent="0.25">
      <c r="A14" s="70" t="s">
        <v>18</v>
      </c>
      <c r="B14" s="71"/>
      <c r="C14" s="29">
        <v>400</v>
      </c>
      <c r="D14" s="1"/>
      <c r="E14" s="31">
        <f t="shared" si="0"/>
        <v>0</v>
      </c>
      <c r="F14" s="6"/>
      <c r="G14" s="32">
        <f t="shared" si="1"/>
        <v>0</v>
      </c>
      <c r="H14" s="33">
        <f t="shared" si="2"/>
        <v>0</v>
      </c>
    </row>
    <row r="15" spans="1:9" x14ac:dyDescent="0.25">
      <c r="A15" s="70" t="s">
        <v>19</v>
      </c>
      <c r="B15" s="71"/>
      <c r="C15" s="29">
        <v>100</v>
      </c>
      <c r="D15" s="1"/>
      <c r="E15" s="31">
        <f t="shared" si="0"/>
        <v>0</v>
      </c>
      <c r="F15" s="6"/>
      <c r="G15" s="32">
        <f t="shared" si="1"/>
        <v>0</v>
      </c>
      <c r="H15" s="33">
        <f t="shared" si="2"/>
        <v>0</v>
      </c>
    </row>
    <row r="16" spans="1:9" ht="29.25" customHeight="1" x14ac:dyDescent="0.25">
      <c r="A16" s="102" t="s">
        <v>20</v>
      </c>
      <c r="B16" s="103"/>
      <c r="C16" s="30">
        <v>13</v>
      </c>
      <c r="D16" s="1"/>
      <c r="E16" s="31">
        <f t="shared" si="0"/>
        <v>0</v>
      </c>
      <c r="F16" s="6"/>
      <c r="G16" s="32">
        <f t="shared" si="1"/>
        <v>0</v>
      </c>
      <c r="H16" s="33">
        <f t="shared" si="2"/>
        <v>0</v>
      </c>
    </row>
    <row r="17" spans="1:8" ht="27" customHeight="1" x14ac:dyDescent="0.25">
      <c r="A17" s="102" t="s">
        <v>21</v>
      </c>
      <c r="B17" s="103"/>
      <c r="C17" s="30">
        <v>5</v>
      </c>
      <c r="D17" s="1"/>
      <c r="E17" s="31">
        <f t="shared" si="0"/>
        <v>0</v>
      </c>
      <c r="F17" s="6"/>
      <c r="G17" s="32">
        <f t="shared" si="1"/>
        <v>0</v>
      </c>
      <c r="H17" s="33">
        <f t="shared" si="2"/>
        <v>0</v>
      </c>
    </row>
    <row r="18" spans="1:8" ht="28.5" customHeight="1" x14ac:dyDescent="0.25">
      <c r="A18" s="104" t="s">
        <v>22</v>
      </c>
      <c r="B18" s="105"/>
      <c r="C18" s="29">
        <v>70</v>
      </c>
      <c r="D18" s="1"/>
      <c r="E18" s="31">
        <f t="shared" si="0"/>
        <v>0</v>
      </c>
      <c r="F18" s="6"/>
      <c r="G18" s="32">
        <f t="shared" si="1"/>
        <v>0</v>
      </c>
      <c r="H18" s="33">
        <f t="shared" si="2"/>
        <v>0</v>
      </c>
    </row>
    <row r="19" spans="1:8" x14ac:dyDescent="0.25">
      <c r="A19" s="70" t="s">
        <v>23</v>
      </c>
      <c r="B19" s="71"/>
      <c r="C19" s="29">
        <v>13</v>
      </c>
      <c r="D19" s="1"/>
      <c r="E19" s="31">
        <f t="shared" si="0"/>
        <v>0</v>
      </c>
      <c r="F19" s="6"/>
      <c r="G19" s="32">
        <f t="shared" si="1"/>
        <v>0</v>
      </c>
      <c r="H19" s="33">
        <f t="shared" si="2"/>
        <v>0</v>
      </c>
    </row>
    <row r="20" spans="1:8" x14ac:dyDescent="0.25">
      <c r="A20" s="70" t="s">
        <v>24</v>
      </c>
      <c r="B20" s="71"/>
      <c r="C20" s="29">
        <v>2</v>
      </c>
      <c r="D20" s="1"/>
      <c r="E20" s="31">
        <f t="shared" si="0"/>
        <v>0</v>
      </c>
      <c r="F20" s="6"/>
      <c r="G20" s="32">
        <f t="shared" si="1"/>
        <v>0</v>
      </c>
      <c r="H20" s="33">
        <f t="shared" si="2"/>
        <v>0</v>
      </c>
    </row>
    <row r="21" spans="1:8" x14ac:dyDescent="0.25">
      <c r="A21" s="70" t="s">
        <v>25</v>
      </c>
      <c r="B21" s="71"/>
      <c r="C21" s="29">
        <v>6</v>
      </c>
      <c r="D21" s="1"/>
      <c r="E21" s="31">
        <f t="shared" si="0"/>
        <v>0</v>
      </c>
      <c r="F21" s="6"/>
      <c r="G21" s="32">
        <f t="shared" si="1"/>
        <v>0</v>
      </c>
      <c r="H21" s="33">
        <f t="shared" si="2"/>
        <v>0</v>
      </c>
    </row>
    <row r="22" spans="1:8" x14ac:dyDescent="0.25">
      <c r="A22" s="70" t="s">
        <v>26</v>
      </c>
      <c r="B22" s="71"/>
      <c r="C22" s="29">
        <v>40</v>
      </c>
      <c r="D22" s="1"/>
      <c r="E22" s="31">
        <f t="shared" si="0"/>
        <v>0</v>
      </c>
      <c r="F22" s="7"/>
      <c r="G22" s="32">
        <f t="shared" si="1"/>
        <v>0</v>
      </c>
      <c r="H22" s="33">
        <f t="shared" si="2"/>
        <v>0</v>
      </c>
    </row>
    <row r="23" spans="1:8" x14ac:dyDescent="0.25">
      <c r="A23" s="70" t="s">
        <v>27</v>
      </c>
      <c r="B23" s="71"/>
      <c r="C23" s="29">
        <v>5</v>
      </c>
      <c r="D23" s="1"/>
      <c r="E23" s="31">
        <f t="shared" si="0"/>
        <v>0</v>
      </c>
      <c r="F23" s="7"/>
      <c r="G23" s="32">
        <f t="shared" si="1"/>
        <v>0</v>
      </c>
      <c r="H23" s="33">
        <f t="shared" si="2"/>
        <v>0</v>
      </c>
    </row>
    <row r="24" spans="1:8" ht="27" customHeight="1" x14ac:dyDescent="0.25">
      <c r="A24" s="70" t="s">
        <v>28</v>
      </c>
      <c r="B24" s="71"/>
      <c r="C24" s="30">
        <v>2</v>
      </c>
      <c r="D24" s="1"/>
      <c r="E24" s="31">
        <f t="shared" si="0"/>
        <v>0</v>
      </c>
      <c r="F24" s="7"/>
      <c r="G24" s="32">
        <f t="shared" si="1"/>
        <v>0</v>
      </c>
      <c r="H24" s="33">
        <f t="shared" si="2"/>
        <v>0</v>
      </c>
    </row>
    <row r="25" spans="1:8" x14ac:dyDescent="0.25">
      <c r="A25" s="70" t="s">
        <v>29</v>
      </c>
      <c r="B25" s="71"/>
      <c r="C25" s="30">
        <v>2</v>
      </c>
      <c r="D25" s="1"/>
      <c r="E25" s="31">
        <f t="shared" si="0"/>
        <v>0</v>
      </c>
      <c r="F25" s="7"/>
      <c r="G25" s="32">
        <f t="shared" si="1"/>
        <v>0</v>
      </c>
      <c r="H25" s="33">
        <f t="shared" si="2"/>
        <v>0</v>
      </c>
    </row>
    <row r="26" spans="1:8" ht="29.25" customHeight="1" x14ac:dyDescent="0.25">
      <c r="A26" s="104" t="s">
        <v>30</v>
      </c>
      <c r="B26" s="105"/>
      <c r="C26" s="30">
        <v>13</v>
      </c>
      <c r="D26" s="1"/>
      <c r="E26" s="31">
        <f t="shared" si="0"/>
        <v>0</v>
      </c>
      <c r="F26" s="7"/>
      <c r="G26" s="32">
        <f t="shared" si="1"/>
        <v>0</v>
      </c>
      <c r="H26" s="33">
        <f t="shared" si="2"/>
        <v>0</v>
      </c>
    </row>
    <row r="27" spans="1:8" ht="30" customHeight="1" x14ac:dyDescent="0.25">
      <c r="A27" s="104" t="s">
        <v>31</v>
      </c>
      <c r="B27" s="105"/>
      <c r="C27" s="30">
        <v>28</v>
      </c>
      <c r="D27" s="1"/>
      <c r="E27" s="31">
        <f t="shared" si="0"/>
        <v>0</v>
      </c>
      <c r="F27" s="7"/>
      <c r="G27" s="32">
        <f t="shared" si="1"/>
        <v>0</v>
      </c>
      <c r="H27" s="33">
        <f t="shared" si="2"/>
        <v>0</v>
      </c>
    </row>
    <row r="28" spans="1:8" x14ac:dyDescent="0.25">
      <c r="A28" s="70" t="s">
        <v>6</v>
      </c>
      <c r="B28" s="71"/>
      <c r="C28" s="29">
        <v>10</v>
      </c>
      <c r="D28" s="1"/>
      <c r="E28" s="31">
        <f t="shared" si="0"/>
        <v>0</v>
      </c>
      <c r="F28" s="7"/>
      <c r="G28" s="32">
        <f t="shared" si="1"/>
        <v>0</v>
      </c>
      <c r="H28" s="33">
        <f t="shared" si="2"/>
        <v>0</v>
      </c>
    </row>
    <row r="29" spans="1:8" ht="27" customHeight="1" x14ac:dyDescent="0.25">
      <c r="A29" s="70" t="s">
        <v>32</v>
      </c>
      <c r="B29" s="71"/>
      <c r="C29" s="30">
        <v>10</v>
      </c>
      <c r="D29" s="1"/>
      <c r="E29" s="31">
        <f t="shared" si="0"/>
        <v>0</v>
      </c>
      <c r="F29" s="7"/>
      <c r="G29" s="32">
        <f t="shared" si="1"/>
        <v>0</v>
      </c>
      <c r="H29" s="33">
        <f t="shared" si="2"/>
        <v>0</v>
      </c>
    </row>
    <row r="30" spans="1:8" ht="27.75" customHeight="1" x14ac:dyDescent="0.25">
      <c r="A30" s="70" t="s">
        <v>33</v>
      </c>
      <c r="B30" s="71"/>
      <c r="C30" s="30">
        <v>5</v>
      </c>
      <c r="D30" s="1"/>
      <c r="E30" s="31">
        <f t="shared" si="0"/>
        <v>0</v>
      </c>
      <c r="F30" s="7"/>
      <c r="G30" s="32">
        <f t="shared" si="1"/>
        <v>0</v>
      </c>
      <c r="H30" s="33">
        <f t="shared" si="2"/>
        <v>0</v>
      </c>
    </row>
    <row r="31" spans="1:8" ht="27.75" customHeight="1" x14ac:dyDescent="0.25">
      <c r="A31" s="70" t="s">
        <v>34</v>
      </c>
      <c r="B31" s="71"/>
      <c r="C31" s="30">
        <v>40</v>
      </c>
      <c r="D31" s="1"/>
      <c r="E31" s="31">
        <f t="shared" si="0"/>
        <v>0</v>
      </c>
      <c r="F31" s="7"/>
      <c r="G31" s="32">
        <f t="shared" si="1"/>
        <v>0</v>
      </c>
      <c r="H31" s="33">
        <f t="shared" si="2"/>
        <v>0</v>
      </c>
    </row>
    <row r="32" spans="1:8" ht="27.75" customHeight="1" x14ac:dyDescent="0.25">
      <c r="A32" s="70" t="s">
        <v>35</v>
      </c>
      <c r="B32" s="71"/>
      <c r="C32" s="30">
        <v>25</v>
      </c>
      <c r="D32" s="1"/>
      <c r="E32" s="31">
        <f t="shared" si="0"/>
        <v>0</v>
      </c>
      <c r="F32" s="7"/>
      <c r="G32" s="32">
        <f t="shared" si="1"/>
        <v>0</v>
      </c>
      <c r="H32" s="33">
        <f t="shared" si="2"/>
        <v>0</v>
      </c>
    </row>
    <row r="33" spans="1:9" x14ac:dyDescent="0.25">
      <c r="A33" s="70" t="s">
        <v>36</v>
      </c>
      <c r="B33" s="71"/>
      <c r="C33" s="29">
        <v>3</v>
      </c>
      <c r="D33" s="1"/>
      <c r="E33" s="31">
        <f t="shared" si="0"/>
        <v>0</v>
      </c>
      <c r="F33" s="7"/>
      <c r="G33" s="32">
        <f t="shared" si="1"/>
        <v>0</v>
      </c>
      <c r="H33" s="33">
        <f t="shared" si="2"/>
        <v>0</v>
      </c>
    </row>
    <row r="34" spans="1:9" x14ac:dyDescent="0.25">
      <c r="A34" s="70" t="s">
        <v>37</v>
      </c>
      <c r="B34" s="71"/>
      <c r="C34" s="29">
        <v>3</v>
      </c>
      <c r="D34" s="1"/>
      <c r="E34" s="31">
        <f t="shared" si="0"/>
        <v>0</v>
      </c>
      <c r="F34" s="7"/>
      <c r="G34" s="32">
        <f t="shared" si="1"/>
        <v>0</v>
      </c>
      <c r="H34" s="33">
        <f t="shared" si="2"/>
        <v>0</v>
      </c>
    </row>
    <row r="35" spans="1:9" x14ac:dyDescent="0.25">
      <c r="A35" s="70" t="s">
        <v>38</v>
      </c>
      <c r="B35" s="71"/>
      <c r="C35" s="29">
        <v>23</v>
      </c>
      <c r="D35" s="1"/>
      <c r="E35" s="31">
        <f t="shared" si="0"/>
        <v>0</v>
      </c>
      <c r="F35" s="7"/>
      <c r="G35" s="32">
        <f t="shared" si="1"/>
        <v>0</v>
      </c>
      <c r="H35" s="33">
        <f t="shared" si="2"/>
        <v>0</v>
      </c>
    </row>
    <row r="36" spans="1:9" ht="28.5" customHeight="1" x14ac:dyDescent="0.25">
      <c r="A36" s="70" t="s">
        <v>39</v>
      </c>
      <c r="B36" s="71"/>
      <c r="C36" s="30">
        <v>220</v>
      </c>
      <c r="D36" s="1"/>
      <c r="E36" s="31">
        <f t="shared" si="0"/>
        <v>0</v>
      </c>
      <c r="F36" s="7"/>
      <c r="G36" s="32">
        <f t="shared" si="1"/>
        <v>0</v>
      </c>
      <c r="H36" s="33">
        <f t="shared" si="2"/>
        <v>0</v>
      </c>
    </row>
    <row r="37" spans="1:9" ht="17.25" customHeight="1" x14ac:dyDescent="0.25">
      <c r="A37" s="104" t="s">
        <v>40</v>
      </c>
      <c r="B37" s="105"/>
      <c r="C37" s="30">
        <v>10</v>
      </c>
      <c r="D37" s="1"/>
      <c r="E37" s="31">
        <f t="shared" si="0"/>
        <v>0</v>
      </c>
      <c r="F37" s="7"/>
      <c r="G37" s="32">
        <f t="shared" si="1"/>
        <v>0</v>
      </c>
      <c r="H37" s="33">
        <f t="shared" si="2"/>
        <v>0</v>
      </c>
    </row>
    <row r="38" spans="1:9" ht="26.25" customHeight="1" x14ac:dyDescent="0.25">
      <c r="A38" s="70" t="s">
        <v>41</v>
      </c>
      <c r="B38" s="71"/>
      <c r="C38" s="30">
        <v>22</v>
      </c>
      <c r="D38" s="1"/>
      <c r="E38" s="31">
        <f t="shared" si="0"/>
        <v>0</v>
      </c>
      <c r="F38" s="7"/>
      <c r="G38" s="32">
        <f t="shared" si="1"/>
        <v>0</v>
      </c>
      <c r="H38" s="33">
        <f t="shared" si="2"/>
        <v>0</v>
      </c>
    </row>
    <row r="39" spans="1:9" ht="28.5" customHeight="1" x14ac:dyDescent="0.25">
      <c r="A39" s="70" t="s">
        <v>42</v>
      </c>
      <c r="B39" s="71"/>
      <c r="C39" s="30">
        <v>18</v>
      </c>
      <c r="D39" s="1"/>
      <c r="E39" s="31">
        <f t="shared" si="0"/>
        <v>0</v>
      </c>
      <c r="F39" s="7"/>
      <c r="G39" s="32">
        <f t="shared" si="1"/>
        <v>0</v>
      </c>
      <c r="H39" s="33">
        <f t="shared" si="2"/>
        <v>0</v>
      </c>
    </row>
    <row r="40" spans="1:9" ht="28.5" customHeight="1" x14ac:dyDescent="0.25">
      <c r="A40" s="70" t="s">
        <v>43</v>
      </c>
      <c r="B40" s="71"/>
      <c r="C40" s="30">
        <v>22</v>
      </c>
      <c r="D40" s="1"/>
      <c r="E40" s="31">
        <f t="shared" si="0"/>
        <v>0</v>
      </c>
      <c r="F40" s="7"/>
      <c r="G40" s="32">
        <f t="shared" si="1"/>
        <v>0</v>
      </c>
      <c r="H40" s="33">
        <f t="shared" si="2"/>
        <v>0</v>
      </c>
    </row>
    <row r="41" spans="1:9" x14ac:dyDescent="0.25">
      <c r="A41" s="99" t="s">
        <v>91</v>
      </c>
      <c r="B41" s="100"/>
      <c r="C41" s="100"/>
      <c r="D41" s="100"/>
      <c r="E41" s="100"/>
      <c r="F41" s="100"/>
      <c r="G41" s="101"/>
      <c r="H41" s="34">
        <f>SUM(E11:E40)</f>
        <v>0</v>
      </c>
    </row>
    <row r="42" spans="1:9" x14ac:dyDescent="0.25">
      <c r="A42" s="99" t="s">
        <v>152</v>
      </c>
      <c r="B42" s="100"/>
      <c r="C42" s="100"/>
      <c r="D42" s="100"/>
      <c r="E42" s="100"/>
      <c r="F42" s="100"/>
      <c r="G42" s="101"/>
      <c r="H42" s="34">
        <f>SUM(G11:G40)</f>
        <v>0</v>
      </c>
    </row>
    <row r="43" spans="1:9" x14ac:dyDescent="0.25">
      <c r="A43" s="99" t="s">
        <v>93</v>
      </c>
      <c r="B43" s="100"/>
      <c r="C43" s="100"/>
      <c r="D43" s="100"/>
      <c r="E43" s="100"/>
      <c r="F43" s="100"/>
      <c r="G43" s="101"/>
      <c r="H43" s="34">
        <f>+H41+H42</f>
        <v>0</v>
      </c>
    </row>
    <row r="44" spans="1:9" x14ac:dyDescent="0.25">
      <c r="A44" s="99" t="s">
        <v>156</v>
      </c>
      <c r="B44" s="100"/>
      <c r="C44" s="100"/>
      <c r="D44" s="100"/>
      <c r="E44" s="100"/>
      <c r="F44" s="100"/>
      <c r="G44" s="101"/>
      <c r="H44" s="67">
        <f>+H42*8</f>
        <v>0</v>
      </c>
    </row>
    <row r="45" spans="1:9" x14ac:dyDescent="0.25">
      <c r="A45" s="106" t="s">
        <v>95</v>
      </c>
      <c r="B45" s="107"/>
      <c r="C45" s="107"/>
      <c r="D45" s="107"/>
      <c r="E45" s="107"/>
      <c r="F45" s="107"/>
      <c r="G45" s="108"/>
      <c r="H45" s="35">
        <f>+H41*8</f>
        <v>0</v>
      </c>
      <c r="I45" s="12"/>
    </row>
    <row r="46" spans="1:9" s="13" customFormat="1" ht="15.75" thickBot="1" x14ac:dyDescent="0.3">
      <c r="A46" s="109" t="s">
        <v>96</v>
      </c>
      <c r="B46" s="110"/>
      <c r="C46" s="110"/>
      <c r="D46" s="110"/>
      <c r="E46" s="110"/>
      <c r="F46" s="110"/>
      <c r="G46" s="111"/>
      <c r="H46" s="36">
        <f>+H43*8</f>
        <v>0</v>
      </c>
    </row>
    <row r="47" spans="1:9" x14ac:dyDescent="0.25">
      <c r="A47" s="14"/>
      <c r="B47" s="14"/>
      <c r="C47" s="14"/>
      <c r="D47" s="14"/>
      <c r="E47" s="14"/>
      <c r="F47" s="14"/>
      <c r="G47" s="14"/>
      <c r="H47" s="14"/>
    </row>
    <row r="65" spans="1:8" x14ac:dyDescent="0.25">
      <c r="A65" s="14"/>
      <c r="B65" s="14"/>
      <c r="C65" s="14"/>
      <c r="D65" s="14"/>
      <c r="E65" s="14"/>
      <c r="F65" s="14"/>
      <c r="G65" s="14"/>
      <c r="H65" s="14"/>
    </row>
    <row r="85" spans="1:8" x14ac:dyDescent="0.25">
      <c r="A85" s="14"/>
      <c r="B85" s="14"/>
      <c r="C85" s="14"/>
      <c r="D85" s="14"/>
      <c r="E85" s="14"/>
      <c r="F85" s="14"/>
      <c r="G85" s="14"/>
      <c r="H85" s="14"/>
    </row>
    <row r="101" spans="1:8" x14ac:dyDescent="0.25">
      <c r="A101" s="14"/>
      <c r="B101" s="14"/>
      <c r="C101" s="14"/>
      <c r="D101" s="14"/>
      <c r="E101" s="14"/>
      <c r="F101" s="14"/>
      <c r="G101" s="14"/>
      <c r="H101" s="14"/>
    </row>
  </sheetData>
  <mergeCells count="50">
    <mergeCell ref="A45:G45"/>
    <mergeCell ref="A46:G46"/>
    <mergeCell ref="A27:B27"/>
    <mergeCell ref="A28:B28"/>
    <mergeCell ref="A30:B30"/>
    <mergeCell ref="A32:B32"/>
    <mergeCell ref="A33:B33"/>
    <mergeCell ref="A44:G44"/>
    <mergeCell ref="A43:G43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1:B31"/>
    <mergeCell ref="A1:H1"/>
    <mergeCell ref="A2:H2"/>
    <mergeCell ref="A3:H3"/>
    <mergeCell ref="A9:H9"/>
    <mergeCell ref="A42:G42"/>
    <mergeCell ref="A34:B34"/>
    <mergeCell ref="A35:B35"/>
    <mergeCell ref="A36:B36"/>
    <mergeCell ref="A39:B39"/>
    <mergeCell ref="A40:B40"/>
    <mergeCell ref="A41:G41"/>
    <mergeCell ref="A16:B16"/>
    <mergeCell ref="A17:B17"/>
    <mergeCell ref="A29:B29"/>
    <mergeCell ref="A37:B37"/>
    <mergeCell ref="A38:B38"/>
    <mergeCell ref="A4:B4"/>
    <mergeCell ref="C4:H4"/>
    <mergeCell ref="A5:B5"/>
    <mergeCell ref="C5:H5"/>
    <mergeCell ref="A11:B11"/>
    <mergeCell ref="A13:B13"/>
    <mergeCell ref="A14:B14"/>
    <mergeCell ref="A15:B15"/>
    <mergeCell ref="A6:B6"/>
    <mergeCell ref="C6:H6"/>
    <mergeCell ref="A7:B7"/>
    <mergeCell ref="C7:H7"/>
    <mergeCell ref="A8:H8"/>
    <mergeCell ref="A10:B10"/>
    <mergeCell ref="A12:B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ignoredErrors>
    <ignoredError sqref="E11:E40 G11:G40 H45:H46 H42:H43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I87"/>
  <sheetViews>
    <sheetView showGridLines="0" zoomScale="80" zoomScaleNormal="80" workbookViewId="0">
      <selection activeCell="A3" sqref="A3:H3"/>
    </sheetView>
  </sheetViews>
  <sheetFormatPr baseColWidth="10" defaultRowHeight="15" x14ac:dyDescent="0.25"/>
  <cols>
    <col min="1" max="1" width="17" style="11" customWidth="1"/>
    <col min="2" max="2" width="22.7109375" style="11" customWidth="1"/>
    <col min="3" max="3" width="10.7109375" style="11" customWidth="1"/>
    <col min="4" max="4" width="15.42578125" style="11" customWidth="1"/>
    <col min="5" max="5" width="15.28515625" style="11" customWidth="1"/>
    <col min="6" max="6" width="9" style="11" customWidth="1"/>
    <col min="7" max="7" width="12.85546875" style="11" bestFit="1" customWidth="1"/>
    <col min="8" max="8" width="15.42578125" style="11" customWidth="1"/>
    <col min="9" max="16384" width="11.42578125" style="11"/>
  </cols>
  <sheetData>
    <row r="1" spans="1:9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9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9" s="10" customFormat="1" ht="15.75" customHeight="1" thickBot="1" x14ac:dyDescent="0.25">
      <c r="A3" s="96" t="s">
        <v>169</v>
      </c>
      <c r="B3" s="97"/>
      <c r="C3" s="97"/>
      <c r="D3" s="97"/>
      <c r="E3" s="97"/>
      <c r="F3" s="97"/>
      <c r="G3" s="97"/>
      <c r="H3" s="98"/>
    </row>
    <row r="4" spans="1:9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9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9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9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9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9" s="10" customFormat="1" ht="15.75" customHeight="1" thickBot="1" x14ac:dyDescent="0.25">
      <c r="A9" s="77" t="s">
        <v>92</v>
      </c>
      <c r="B9" s="78"/>
      <c r="C9" s="78"/>
      <c r="D9" s="78"/>
      <c r="E9" s="78"/>
      <c r="F9" s="78"/>
      <c r="G9" s="78"/>
      <c r="H9" s="79"/>
    </row>
    <row r="10" spans="1:9" ht="30" customHeight="1" x14ac:dyDescent="0.25">
      <c r="A10" s="80" t="s">
        <v>88</v>
      </c>
      <c r="B10" s="81"/>
      <c r="C10" s="24" t="s">
        <v>104</v>
      </c>
      <c r="D10" s="25" t="s">
        <v>80</v>
      </c>
      <c r="E10" s="26" t="s">
        <v>81</v>
      </c>
      <c r="F10" s="27" t="s">
        <v>87</v>
      </c>
      <c r="G10" s="26" t="s">
        <v>89</v>
      </c>
      <c r="H10" s="28" t="s">
        <v>90</v>
      </c>
    </row>
    <row r="11" spans="1:9" x14ac:dyDescent="0.25">
      <c r="A11" s="68" t="s">
        <v>15</v>
      </c>
      <c r="B11" s="69"/>
      <c r="C11" s="29">
        <v>250</v>
      </c>
      <c r="D11" s="1"/>
      <c r="E11" s="31">
        <f t="shared" ref="E11:E40" si="0">ROUND((C11*D11),0)</f>
        <v>0</v>
      </c>
      <c r="F11" s="8"/>
      <c r="G11" s="32">
        <f t="shared" ref="G11:G40" si="1">ROUND((E11*F11),0)</f>
        <v>0</v>
      </c>
      <c r="H11" s="33">
        <f t="shared" ref="H11:H40" si="2">+E11+G11</f>
        <v>0</v>
      </c>
      <c r="I11" s="12"/>
    </row>
    <row r="12" spans="1:9" x14ac:dyDescent="0.25">
      <c r="A12" s="68" t="s">
        <v>16</v>
      </c>
      <c r="B12" s="69"/>
      <c r="C12" s="29">
        <v>250</v>
      </c>
      <c r="D12" s="1"/>
      <c r="E12" s="31">
        <f t="shared" si="0"/>
        <v>0</v>
      </c>
      <c r="F12" s="6"/>
      <c r="G12" s="32">
        <f t="shared" si="1"/>
        <v>0</v>
      </c>
      <c r="H12" s="33">
        <f t="shared" si="2"/>
        <v>0</v>
      </c>
    </row>
    <row r="13" spans="1:9" x14ac:dyDescent="0.25">
      <c r="A13" s="68" t="s">
        <v>17</v>
      </c>
      <c r="B13" s="69"/>
      <c r="C13" s="29">
        <v>250</v>
      </c>
      <c r="D13" s="1"/>
      <c r="E13" s="31">
        <f t="shared" si="0"/>
        <v>0</v>
      </c>
      <c r="F13" s="6"/>
      <c r="G13" s="32">
        <f t="shared" si="1"/>
        <v>0</v>
      </c>
      <c r="H13" s="33">
        <f t="shared" si="2"/>
        <v>0</v>
      </c>
    </row>
    <row r="14" spans="1:9" x14ac:dyDescent="0.25">
      <c r="A14" s="70" t="s">
        <v>18</v>
      </c>
      <c r="B14" s="71"/>
      <c r="C14" s="29">
        <v>400</v>
      </c>
      <c r="D14" s="1"/>
      <c r="E14" s="31">
        <f t="shared" si="0"/>
        <v>0</v>
      </c>
      <c r="F14" s="6"/>
      <c r="G14" s="32">
        <f t="shared" si="1"/>
        <v>0</v>
      </c>
      <c r="H14" s="33">
        <f t="shared" si="2"/>
        <v>0</v>
      </c>
    </row>
    <row r="15" spans="1:9" x14ac:dyDescent="0.25">
      <c r="A15" s="70" t="s">
        <v>19</v>
      </c>
      <c r="B15" s="71"/>
      <c r="C15" s="29">
        <v>100</v>
      </c>
      <c r="D15" s="1"/>
      <c r="E15" s="31">
        <f t="shared" si="0"/>
        <v>0</v>
      </c>
      <c r="F15" s="6"/>
      <c r="G15" s="32">
        <f t="shared" si="1"/>
        <v>0</v>
      </c>
      <c r="H15" s="33">
        <f t="shared" si="2"/>
        <v>0</v>
      </c>
    </row>
    <row r="16" spans="1:9" ht="29.25" customHeight="1" x14ac:dyDescent="0.25">
      <c r="A16" s="102" t="s">
        <v>20</v>
      </c>
      <c r="B16" s="103"/>
      <c r="C16" s="30">
        <v>13</v>
      </c>
      <c r="D16" s="1"/>
      <c r="E16" s="31">
        <f t="shared" si="0"/>
        <v>0</v>
      </c>
      <c r="F16" s="6"/>
      <c r="G16" s="32">
        <f t="shared" si="1"/>
        <v>0</v>
      </c>
      <c r="H16" s="33">
        <f t="shared" si="2"/>
        <v>0</v>
      </c>
    </row>
    <row r="17" spans="1:8" ht="27" customHeight="1" x14ac:dyDescent="0.25">
      <c r="A17" s="102" t="s">
        <v>21</v>
      </c>
      <c r="B17" s="103"/>
      <c r="C17" s="30">
        <v>5</v>
      </c>
      <c r="D17" s="1"/>
      <c r="E17" s="31">
        <f t="shared" si="0"/>
        <v>0</v>
      </c>
      <c r="F17" s="6"/>
      <c r="G17" s="32">
        <f t="shared" si="1"/>
        <v>0</v>
      </c>
      <c r="H17" s="33">
        <f t="shared" si="2"/>
        <v>0</v>
      </c>
    </row>
    <row r="18" spans="1:8" ht="28.5" customHeight="1" x14ac:dyDescent="0.25">
      <c r="A18" s="104" t="s">
        <v>22</v>
      </c>
      <c r="B18" s="105"/>
      <c r="C18" s="29">
        <v>70</v>
      </c>
      <c r="D18" s="1"/>
      <c r="E18" s="31">
        <f t="shared" si="0"/>
        <v>0</v>
      </c>
      <c r="F18" s="6"/>
      <c r="G18" s="32">
        <f t="shared" si="1"/>
        <v>0</v>
      </c>
      <c r="H18" s="33">
        <f t="shared" si="2"/>
        <v>0</v>
      </c>
    </row>
    <row r="19" spans="1:8" x14ac:dyDescent="0.25">
      <c r="A19" s="70" t="s">
        <v>23</v>
      </c>
      <c r="B19" s="71"/>
      <c r="C19" s="29">
        <v>13</v>
      </c>
      <c r="D19" s="1"/>
      <c r="E19" s="31">
        <f t="shared" si="0"/>
        <v>0</v>
      </c>
      <c r="F19" s="6"/>
      <c r="G19" s="32">
        <f t="shared" si="1"/>
        <v>0</v>
      </c>
      <c r="H19" s="33">
        <f t="shared" si="2"/>
        <v>0</v>
      </c>
    </row>
    <row r="20" spans="1:8" x14ac:dyDescent="0.25">
      <c r="A20" s="70" t="s">
        <v>24</v>
      </c>
      <c r="B20" s="71"/>
      <c r="C20" s="29">
        <v>2</v>
      </c>
      <c r="D20" s="1"/>
      <c r="E20" s="31">
        <f t="shared" si="0"/>
        <v>0</v>
      </c>
      <c r="F20" s="6"/>
      <c r="G20" s="32">
        <f t="shared" si="1"/>
        <v>0</v>
      </c>
      <c r="H20" s="33">
        <f t="shared" si="2"/>
        <v>0</v>
      </c>
    </row>
    <row r="21" spans="1:8" x14ac:dyDescent="0.25">
      <c r="A21" s="70" t="s">
        <v>25</v>
      </c>
      <c r="B21" s="71"/>
      <c r="C21" s="29">
        <v>6</v>
      </c>
      <c r="D21" s="1"/>
      <c r="E21" s="31">
        <f t="shared" si="0"/>
        <v>0</v>
      </c>
      <c r="F21" s="6"/>
      <c r="G21" s="32">
        <f t="shared" si="1"/>
        <v>0</v>
      </c>
      <c r="H21" s="33">
        <f t="shared" si="2"/>
        <v>0</v>
      </c>
    </row>
    <row r="22" spans="1:8" x14ac:dyDescent="0.25">
      <c r="A22" s="70" t="s">
        <v>26</v>
      </c>
      <c r="B22" s="71"/>
      <c r="C22" s="29">
        <v>40</v>
      </c>
      <c r="D22" s="1"/>
      <c r="E22" s="31">
        <f t="shared" si="0"/>
        <v>0</v>
      </c>
      <c r="F22" s="7"/>
      <c r="G22" s="32">
        <f t="shared" si="1"/>
        <v>0</v>
      </c>
      <c r="H22" s="33">
        <f t="shared" si="2"/>
        <v>0</v>
      </c>
    </row>
    <row r="23" spans="1:8" x14ac:dyDescent="0.25">
      <c r="A23" s="70" t="s">
        <v>27</v>
      </c>
      <c r="B23" s="71"/>
      <c r="C23" s="29">
        <v>5</v>
      </c>
      <c r="D23" s="1"/>
      <c r="E23" s="31">
        <f t="shared" si="0"/>
        <v>0</v>
      </c>
      <c r="F23" s="7"/>
      <c r="G23" s="32">
        <f t="shared" si="1"/>
        <v>0</v>
      </c>
      <c r="H23" s="33">
        <f t="shared" si="2"/>
        <v>0</v>
      </c>
    </row>
    <row r="24" spans="1:8" ht="27" customHeight="1" x14ac:dyDescent="0.25">
      <c r="A24" s="70" t="s">
        <v>28</v>
      </c>
      <c r="B24" s="71"/>
      <c r="C24" s="30">
        <v>2</v>
      </c>
      <c r="D24" s="1"/>
      <c r="E24" s="31">
        <f t="shared" si="0"/>
        <v>0</v>
      </c>
      <c r="F24" s="7"/>
      <c r="G24" s="32">
        <f t="shared" si="1"/>
        <v>0</v>
      </c>
      <c r="H24" s="33">
        <f t="shared" si="2"/>
        <v>0</v>
      </c>
    </row>
    <row r="25" spans="1:8" x14ac:dyDescent="0.25">
      <c r="A25" s="70" t="s">
        <v>29</v>
      </c>
      <c r="B25" s="71"/>
      <c r="C25" s="30">
        <v>2</v>
      </c>
      <c r="D25" s="1"/>
      <c r="E25" s="31">
        <f t="shared" si="0"/>
        <v>0</v>
      </c>
      <c r="F25" s="7"/>
      <c r="G25" s="32">
        <f t="shared" si="1"/>
        <v>0</v>
      </c>
      <c r="H25" s="33">
        <f t="shared" si="2"/>
        <v>0</v>
      </c>
    </row>
    <row r="26" spans="1:8" ht="29.25" customHeight="1" x14ac:dyDescent="0.25">
      <c r="A26" s="104" t="s">
        <v>30</v>
      </c>
      <c r="B26" s="105"/>
      <c r="C26" s="30">
        <v>13</v>
      </c>
      <c r="D26" s="1"/>
      <c r="E26" s="31">
        <f t="shared" si="0"/>
        <v>0</v>
      </c>
      <c r="F26" s="7"/>
      <c r="G26" s="32">
        <f t="shared" si="1"/>
        <v>0</v>
      </c>
      <c r="H26" s="33">
        <f t="shared" si="2"/>
        <v>0</v>
      </c>
    </row>
    <row r="27" spans="1:8" ht="30" customHeight="1" x14ac:dyDescent="0.25">
      <c r="A27" s="104" t="s">
        <v>31</v>
      </c>
      <c r="B27" s="105"/>
      <c r="C27" s="30">
        <v>28</v>
      </c>
      <c r="D27" s="1"/>
      <c r="E27" s="31">
        <f t="shared" si="0"/>
        <v>0</v>
      </c>
      <c r="F27" s="7"/>
      <c r="G27" s="32">
        <f t="shared" si="1"/>
        <v>0</v>
      </c>
      <c r="H27" s="33">
        <f t="shared" si="2"/>
        <v>0</v>
      </c>
    </row>
    <row r="28" spans="1:8" x14ac:dyDescent="0.25">
      <c r="A28" s="70" t="s">
        <v>6</v>
      </c>
      <c r="B28" s="71"/>
      <c r="C28" s="29">
        <v>10</v>
      </c>
      <c r="D28" s="1"/>
      <c r="E28" s="31">
        <f t="shared" si="0"/>
        <v>0</v>
      </c>
      <c r="F28" s="7"/>
      <c r="G28" s="32">
        <f t="shared" si="1"/>
        <v>0</v>
      </c>
      <c r="H28" s="33">
        <f t="shared" si="2"/>
        <v>0</v>
      </c>
    </row>
    <row r="29" spans="1:8" ht="27" customHeight="1" x14ac:dyDescent="0.25">
      <c r="A29" s="70" t="s">
        <v>32</v>
      </c>
      <c r="B29" s="71"/>
      <c r="C29" s="30">
        <v>10</v>
      </c>
      <c r="D29" s="1"/>
      <c r="E29" s="31">
        <f t="shared" si="0"/>
        <v>0</v>
      </c>
      <c r="F29" s="7"/>
      <c r="G29" s="32">
        <f t="shared" si="1"/>
        <v>0</v>
      </c>
      <c r="H29" s="33">
        <f t="shared" si="2"/>
        <v>0</v>
      </c>
    </row>
    <row r="30" spans="1:8" ht="27.75" customHeight="1" x14ac:dyDescent="0.25">
      <c r="A30" s="70" t="s">
        <v>33</v>
      </c>
      <c r="B30" s="71"/>
      <c r="C30" s="30">
        <v>5</v>
      </c>
      <c r="D30" s="1"/>
      <c r="E30" s="31">
        <f t="shared" si="0"/>
        <v>0</v>
      </c>
      <c r="F30" s="7"/>
      <c r="G30" s="32">
        <f t="shared" si="1"/>
        <v>0</v>
      </c>
      <c r="H30" s="33">
        <f t="shared" si="2"/>
        <v>0</v>
      </c>
    </row>
    <row r="31" spans="1:8" ht="27.75" customHeight="1" x14ac:dyDescent="0.25">
      <c r="A31" s="70" t="s">
        <v>34</v>
      </c>
      <c r="B31" s="71"/>
      <c r="C31" s="30">
        <v>40</v>
      </c>
      <c r="D31" s="1"/>
      <c r="E31" s="31">
        <f t="shared" si="0"/>
        <v>0</v>
      </c>
      <c r="F31" s="7"/>
      <c r="G31" s="32">
        <f t="shared" si="1"/>
        <v>0</v>
      </c>
      <c r="H31" s="33">
        <f t="shared" si="2"/>
        <v>0</v>
      </c>
    </row>
    <row r="32" spans="1:8" ht="27.75" customHeight="1" x14ac:dyDescent="0.25">
      <c r="A32" s="70" t="s">
        <v>35</v>
      </c>
      <c r="B32" s="71"/>
      <c r="C32" s="30">
        <v>25</v>
      </c>
      <c r="D32" s="1"/>
      <c r="E32" s="31">
        <f t="shared" si="0"/>
        <v>0</v>
      </c>
      <c r="F32" s="7"/>
      <c r="G32" s="32">
        <f t="shared" si="1"/>
        <v>0</v>
      </c>
      <c r="H32" s="33">
        <f t="shared" si="2"/>
        <v>0</v>
      </c>
    </row>
    <row r="33" spans="1:9" x14ac:dyDescent="0.25">
      <c r="A33" s="70" t="s">
        <v>36</v>
      </c>
      <c r="B33" s="71"/>
      <c r="C33" s="29">
        <v>3</v>
      </c>
      <c r="D33" s="1"/>
      <c r="E33" s="31">
        <f t="shared" si="0"/>
        <v>0</v>
      </c>
      <c r="F33" s="7"/>
      <c r="G33" s="32">
        <f t="shared" si="1"/>
        <v>0</v>
      </c>
      <c r="H33" s="33">
        <f t="shared" si="2"/>
        <v>0</v>
      </c>
    </row>
    <row r="34" spans="1:9" x14ac:dyDescent="0.25">
      <c r="A34" s="70" t="s">
        <v>37</v>
      </c>
      <c r="B34" s="71"/>
      <c r="C34" s="29">
        <v>3</v>
      </c>
      <c r="D34" s="1"/>
      <c r="E34" s="31">
        <f t="shared" si="0"/>
        <v>0</v>
      </c>
      <c r="F34" s="7"/>
      <c r="G34" s="32">
        <f t="shared" si="1"/>
        <v>0</v>
      </c>
      <c r="H34" s="33">
        <f t="shared" si="2"/>
        <v>0</v>
      </c>
    </row>
    <row r="35" spans="1:9" x14ac:dyDescent="0.25">
      <c r="A35" s="70" t="s">
        <v>38</v>
      </c>
      <c r="B35" s="71"/>
      <c r="C35" s="29">
        <v>23</v>
      </c>
      <c r="D35" s="1"/>
      <c r="E35" s="31">
        <f t="shared" si="0"/>
        <v>0</v>
      </c>
      <c r="F35" s="7"/>
      <c r="G35" s="32">
        <f t="shared" si="1"/>
        <v>0</v>
      </c>
      <c r="H35" s="33">
        <f t="shared" si="2"/>
        <v>0</v>
      </c>
    </row>
    <row r="36" spans="1:9" ht="28.5" customHeight="1" x14ac:dyDescent="0.25">
      <c r="A36" s="70" t="s">
        <v>39</v>
      </c>
      <c r="B36" s="71"/>
      <c r="C36" s="30">
        <v>220</v>
      </c>
      <c r="D36" s="1"/>
      <c r="E36" s="31">
        <f t="shared" si="0"/>
        <v>0</v>
      </c>
      <c r="F36" s="7"/>
      <c r="G36" s="32">
        <f t="shared" si="1"/>
        <v>0</v>
      </c>
      <c r="H36" s="33">
        <f t="shared" si="2"/>
        <v>0</v>
      </c>
    </row>
    <row r="37" spans="1:9" ht="17.25" customHeight="1" x14ac:dyDescent="0.25">
      <c r="A37" s="104" t="s">
        <v>40</v>
      </c>
      <c r="B37" s="105"/>
      <c r="C37" s="30">
        <v>10</v>
      </c>
      <c r="D37" s="1"/>
      <c r="E37" s="31">
        <f t="shared" si="0"/>
        <v>0</v>
      </c>
      <c r="F37" s="7"/>
      <c r="G37" s="32">
        <f t="shared" si="1"/>
        <v>0</v>
      </c>
      <c r="H37" s="33">
        <f t="shared" si="2"/>
        <v>0</v>
      </c>
    </row>
    <row r="38" spans="1:9" ht="26.25" customHeight="1" x14ac:dyDescent="0.25">
      <c r="A38" s="70" t="s">
        <v>41</v>
      </c>
      <c r="B38" s="71"/>
      <c r="C38" s="30">
        <v>22</v>
      </c>
      <c r="D38" s="1"/>
      <c r="E38" s="31">
        <f t="shared" si="0"/>
        <v>0</v>
      </c>
      <c r="F38" s="7"/>
      <c r="G38" s="32">
        <f t="shared" si="1"/>
        <v>0</v>
      </c>
      <c r="H38" s="33">
        <f t="shared" si="2"/>
        <v>0</v>
      </c>
    </row>
    <row r="39" spans="1:9" ht="28.5" customHeight="1" x14ac:dyDescent="0.25">
      <c r="A39" s="70" t="s">
        <v>42</v>
      </c>
      <c r="B39" s="71"/>
      <c r="C39" s="30">
        <v>18</v>
      </c>
      <c r="D39" s="1"/>
      <c r="E39" s="31">
        <f t="shared" si="0"/>
        <v>0</v>
      </c>
      <c r="F39" s="7"/>
      <c r="G39" s="32">
        <f t="shared" si="1"/>
        <v>0</v>
      </c>
      <c r="H39" s="33">
        <f t="shared" si="2"/>
        <v>0</v>
      </c>
    </row>
    <row r="40" spans="1:9" ht="28.5" customHeight="1" x14ac:dyDescent="0.25">
      <c r="A40" s="70" t="s">
        <v>43</v>
      </c>
      <c r="B40" s="71"/>
      <c r="C40" s="30">
        <v>22</v>
      </c>
      <c r="D40" s="1"/>
      <c r="E40" s="31">
        <f t="shared" si="0"/>
        <v>0</v>
      </c>
      <c r="F40" s="7"/>
      <c r="G40" s="32">
        <f t="shared" si="1"/>
        <v>0</v>
      </c>
      <c r="H40" s="33">
        <f t="shared" si="2"/>
        <v>0</v>
      </c>
    </row>
    <row r="41" spans="1:9" x14ac:dyDescent="0.25">
      <c r="A41" s="99" t="s">
        <v>91</v>
      </c>
      <c r="B41" s="100"/>
      <c r="C41" s="100"/>
      <c r="D41" s="100"/>
      <c r="E41" s="100"/>
      <c r="F41" s="100"/>
      <c r="G41" s="101"/>
      <c r="H41" s="34">
        <f>SUM(E11:E40)</f>
        <v>0</v>
      </c>
    </row>
    <row r="42" spans="1:9" x14ac:dyDescent="0.25">
      <c r="A42" s="99" t="s">
        <v>152</v>
      </c>
      <c r="B42" s="100"/>
      <c r="C42" s="100"/>
      <c r="D42" s="100"/>
      <c r="E42" s="100"/>
      <c r="F42" s="100"/>
      <c r="G42" s="101"/>
      <c r="H42" s="34">
        <f>SUM(G11:G40)</f>
        <v>0</v>
      </c>
    </row>
    <row r="43" spans="1:9" x14ac:dyDescent="0.25">
      <c r="A43" s="99" t="s">
        <v>93</v>
      </c>
      <c r="B43" s="100"/>
      <c r="C43" s="100"/>
      <c r="D43" s="100"/>
      <c r="E43" s="100"/>
      <c r="F43" s="100"/>
      <c r="G43" s="101"/>
      <c r="H43" s="34">
        <f>+H41+H42</f>
        <v>0</v>
      </c>
    </row>
    <row r="44" spans="1:9" x14ac:dyDescent="0.25">
      <c r="A44" s="99" t="s">
        <v>161</v>
      </c>
      <c r="B44" s="100"/>
      <c r="C44" s="100"/>
      <c r="D44" s="100"/>
      <c r="E44" s="100"/>
      <c r="F44" s="100"/>
      <c r="G44" s="101"/>
      <c r="H44" s="67">
        <f>+H42*12</f>
        <v>0</v>
      </c>
    </row>
    <row r="45" spans="1:9" x14ac:dyDescent="0.25">
      <c r="A45" s="106" t="s">
        <v>109</v>
      </c>
      <c r="B45" s="107"/>
      <c r="C45" s="107"/>
      <c r="D45" s="107"/>
      <c r="E45" s="107"/>
      <c r="F45" s="107"/>
      <c r="G45" s="108"/>
      <c r="H45" s="35">
        <f>+H41*12</f>
        <v>0</v>
      </c>
      <c r="I45" s="12"/>
    </row>
    <row r="46" spans="1:9" s="13" customFormat="1" ht="15.75" thickBot="1" x14ac:dyDescent="0.3">
      <c r="A46" s="109" t="s">
        <v>110</v>
      </c>
      <c r="B46" s="110"/>
      <c r="C46" s="110"/>
      <c r="D46" s="110"/>
      <c r="E46" s="110"/>
      <c r="F46" s="110"/>
      <c r="G46" s="111"/>
      <c r="H46" s="36">
        <f>+H43*12</f>
        <v>0</v>
      </c>
    </row>
    <row r="47" spans="1:9" ht="12.75" customHeight="1" x14ac:dyDescent="0.25">
      <c r="A47" s="14"/>
      <c r="B47" s="14"/>
      <c r="C47" s="14"/>
      <c r="D47" s="14"/>
      <c r="E47" s="14"/>
      <c r="F47" s="14"/>
      <c r="G47" s="14"/>
      <c r="H47" s="14"/>
    </row>
    <row r="65" spans="1:8" ht="10.5" customHeight="1" x14ac:dyDescent="0.25">
      <c r="A65" s="14"/>
      <c r="B65" s="14"/>
      <c r="C65" s="14"/>
      <c r="D65" s="14"/>
      <c r="E65" s="14"/>
      <c r="F65" s="14"/>
      <c r="G65" s="14"/>
      <c r="H65" s="14"/>
    </row>
    <row r="87" spans="1:8" ht="7.5" customHeight="1" x14ac:dyDescent="0.25">
      <c r="A87" s="14"/>
      <c r="B87" s="14"/>
      <c r="C87" s="14"/>
      <c r="D87" s="14"/>
      <c r="E87" s="14"/>
      <c r="F87" s="14"/>
      <c r="G87" s="14"/>
      <c r="H87" s="14"/>
    </row>
  </sheetData>
  <mergeCells count="50">
    <mergeCell ref="A9:H9"/>
    <mergeCell ref="A1:H1"/>
    <mergeCell ref="A2:H2"/>
    <mergeCell ref="A3:H3"/>
    <mergeCell ref="A4:B4"/>
    <mergeCell ref="C4:H4"/>
    <mergeCell ref="A5:B5"/>
    <mergeCell ref="C5:H5"/>
    <mergeCell ref="A6:B6"/>
    <mergeCell ref="C6:H6"/>
    <mergeCell ref="A7:B7"/>
    <mergeCell ref="C7:H7"/>
    <mergeCell ref="A8:H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6:G46"/>
    <mergeCell ref="A34:B34"/>
    <mergeCell ref="A35:B35"/>
    <mergeCell ref="A36:B36"/>
    <mergeCell ref="A37:B37"/>
    <mergeCell ref="A38:B38"/>
    <mergeCell ref="A39:B39"/>
    <mergeCell ref="A40:B40"/>
    <mergeCell ref="A41:G41"/>
    <mergeCell ref="A42:G42"/>
    <mergeCell ref="A43:G43"/>
    <mergeCell ref="A45:G45"/>
    <mergeCell ref="A44:G44"/>
  </mergeCells>
  <pageMargins left="0.31496062992125984" right="0.31496062992125984" top="0.35433070866141736" bottom="0.35433070866141736" header="0.31496062992125984" footer="0.31496062992125984"/>
  <pageSetup scale="80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H26"/>
  <sheetViews>
    <sheetView zoomScale="80" zoomScaleNormal="80" workbookViewId="0">
      <selection activeCell="A3" sqref="A3:H3"/>
    </sheetView>
  </sheetViews>
  <sheetFormatPr baseColWidth="10" defaultRowHeight="15" x14ac:dyDescent="0.25"/>
  <cols>
    <col min="2" max="2" width="33.5703125" customWidth="1"/>
    <col min="4" max="4" width="14.28515625" customWidth="1"/>
    <col min="5" max="5" width="14" customWidth="1"/>
    <col min="7" max="7" width="12.85546875" customWidth="1"/>
    <col min="8" max="8" width="14.7109375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8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8" s="10" customFormat="1" ht="15.75" customHeight="1" thickBot="1" x14ac:dyDescent="0.25">
      <c r="A3" s="96" t="s">
        <v>169</v>
      </c>
      <c r="B3" s="97"/>
      <c r="C3" s="97"/>
      <c r="D3" s="97"/>
      <c r="E3" s="97"/>
      <c r="F3" s="97"/>
      <c r="G3" s="97"/>
      <c r="H3" s="98"/>
    </row>
    <row r="4" spans="1:8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8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8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8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8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8" s="11" customFormat="1" ht="15" customHeight="1" thickBot="1" x14ac:dyDescent="0.3">
      <c r="A9" s="77" t="s">
        <v>94</v>
      </c>
      <c r="B9" s="78"/>
      <c r="C9" s="78"/>
      <c r="D9" s="78"/>
      <c r="E9" s="78"/>
      <c r="F9" s="78"/>
      <c r="G9" s="78"/>
      <c r="H9" s="79"/>
    </row>
    <row r="10" spans="1:8" s="11" customFormat="1" ht="33.75" customHeight="1" x14ac:dyDescent="0.25">
      <c r="A10" s="113" t="s">
        <v>88</v>
      </c>
      <c r="B10" s="114"/>
      <c r="C10" s="24" t="s">
        <v>104</v>
      </c>
      <c r="D10" s="24" t="s">
        <v>80</v>
      </c>
      <c r="E10" s="37" t="s">
        <v>81</v>
      </c>
      <c r="F10" s="38" t="s">
        <v>87</v>
      </c>
      <c r="G10" s="37" t="s">
        <v>89</v>
      </c>
      <c r="H10" s="39" t="s">
        <v>90</v>
      </c>
    </row>
    <row r="11" spans="1:8" s="11" customFormat="1" ht="15" customHeight="1" x14ac:dyDescent="0.25">
      <c r="A11" s="105" t="s">
        <v>45</v>
      </c>
      <c r="B11" s="105"/>
      <c r="C11" s="30">
        <v>50</v>
      </c>
      <c r="D11" s="1"/>
      <c r="E11" s="40">
        <f t="shared" ref="E11:E20" si="0">ROUND((C11*D11),0)</f>
        <v>0</v>
      </c>
      <c r="F11" s="4"/>
      <c r="G11" s="40">
        <f t="shared" ref="G11:G20" si="1">ROUND((E11*F11),0)</f>
        <v>0</v>
      </c>
      <c r="H11" s="40">
        <f t="shared" ref="H11:H20" si="2">+E11+G11</f>
        <v>0</v>
      </c>
    </row>
    <row r="12" spans="1:8" s="11" customFormat="1" x14ac:dyDescent="0.25">
      <c r="A12" s="105" t="s">
        <v>46</v>
      </c>
      <c r="B12" s="105"/>
      <c r="C12" s="30">
        <v>50</v>
      </c>
      <c r="D12" s="1"/>
      <c r="E12" s="40">
        <f t="shared" si="0"/>
        <v>0</v>
      </c>
      <c r="F12" s="4"/>
      <c r="G12" s="40">
        <f t="shared" si="1"/>
        <v>0</v>
      </c>
      <c r="H12" s="40">
        <f t="shared" si="2"/>
        <v>0</v>
      </c>
    </row>
    <row r="13" spans="1:8" s="11" customFormat="1" ht="29.25" customHeight="1" x14ac:dyDescent="0.25">
      <c r="A13" s="105" t="s">
        <v>47</v>
      </c>
      <c r="B13" s="105"/>
      <c r="C13" s="30">
        <v>10</v>
      </c>
      <c r="D13" s="1"/>
      <c r="E13" s="40">
        <f t="shared" si="0"/>
        <v>0</v>
      </c>
      <c r="F13" s="4"/>
      <c r="G13" s="40">
        <f t="shared" si="1"/>
        <v>0</v>
      </c>
      <c r="H13" s="40">
        <f t="shared" si="2"/>
        <v>0</v>
      </c>
    </row>
    <row r="14" spans="1:8" s="11" customFormat="1" ht="25.5" customHeight="1" x14ac:dyDescent="0.25">
      <c r="A14" s="105" t="s">
        <v>48</v>
      </c>
      <c r="B14" s="105"/>
      <c r="C14" s="30">
        <v>10</v>
      </c>
      <c r="D14" s="1"/>
      <c r="E14" s="40">
        <f t="shared" si="0"/>
        <v>0</v>
      </c>
      <c r="F14" s="4"/>
      <c r="G14" s="40">
        <f t="shared" si="1"/>
        <v>0</v>
      </c>
      <c r="H14" s="40">
        <f t="shared" si="2"/>
        <v>0</v>
      </c>
    </row>
    <row r="15" spans="1:8" s="11" customFormat="1" ht="88.5" customHeight="1" x14ac:dyDescent="0.25">
      <c r="A15" s="112" t="s">
        <v>7</v>
      </c>
      <c r="B15" s="112"/>
      <c r="C15" s="30">
        <v>210</v>
      </c>
      <c r="D15" s="1"/>
      <c r="E15" s="40">
        <f t="shared" si="0"/>
        <v>0</v>
      </c>
      <c r="F15" s="4"/>
      <c r="G15" s="40">
        <f t="shared" si="1"/>
        <v>0</v>
      </c>
      <c r="H15" s="40">
        <f t="shared" si="2"/>
        <v>0</v>
      </c>
    </row>
    <row r="16" spans="1:8" s="11" customFormat="1" ht="38.25" customHeight="1" x14ac:dyDescent="0.25">
      <c r="A16" s="105" t="s">
        <v>49</v>
      </c>
      <c r="B16" s="105"/>
      <c r="C16" s="30">
        <v>8</v>
      </c>
      <c r="D16" s="1"/>
      <c r="E16" s="40">
        <f t="shared" si="0"/>
        <v>0</v>
      </c>
      <c r="F16" s="4"/>
      <c r="G16" s="40">
        <f t="shared" si="1"/>
        <v>0</v>
      </c>
      <c r="H16" s="40">
        <f t="shared" si="2"/>
        <v>0</v>
      </c>
    </row>
    <row r="17" spans="1:8" s="11" customFormat="1" ht="30.75" customHeight="1" x14ac:dyDescent="0.25">
      <c r="A17" s="105" t="s">
        <v>50</v>
      </c>
      <c r="B17" s="105"/>
      <c r="C17" s="30">
        <v>1</v>
      </c>
      <c r="D17" s="1"/>
      <c r="E17" s="40">
        <f t="shared" si="0"/>
        <v>0</v>
      </c>
      <c r="F17" s="4"/>
      <c r="G17" s="40">
        <f t="shared" si="1"/>
        <v>0</v>
      </c>
      <c r="H17" s="40">
        <f t="shared" si="2"/>
        <v>0</v>
      </c>
    </row>
    <row r="18" spans="1:8" s="11" customFormat="1" ht="27.75" customHeight="1" x14ac:dyDescent="0.25">
      <c r="A18" s="105" t="s">
        <v>51</v>
      </c>
      <c r="B18" s="105"/>
      <c r="C18" s="30">
        <v>32</v>
      </c>
      <c r="D18" s="1"/>
      <c r="E18" s="40">
        <f t="shared" si="0"/>
        <v>0</v>
      </c>
      <c r="F18" s="4"/>
      <c r="G18" s="40">
        <f t="shared" si="1"/>
        <v>0</v>
      </c>
      <c r="H18" s="40">
        <f t="shared" si="2"/>
        <v>0</v>
      </c>
    </row>
    <row r="19" spans="1:8" s="11" customFormat="1" ht="27.75" customHeight="1" x14ac:dyDescent="0.25">
      <c r="A19" s="105" t="s">
        <v>52</v>
      </c>
      <c r="B19" s="105"/>
      <c r="C19" s="30">
        <v>1</v>
      </c>
      <c r="D19" s="1"/>
      <c r="E19" s="40">
        <f t="shared" si="0"/>
        <v>0</v>
      </c>
      <c r="F19" s="4"/>
      <c r="G19" s="40">
        <f t="shared" si="1"/>
        <v>0</v>
      </c>
      <c r="H19" s="40">
        <f t="shared" si="2"/>
        <v>0</v>
      </c>
    </row>
    <row r="20" spans="1:8" s="11" customFormat="1" x14ac:dyDescent="0.25">
      <c r="A20" s="105" t="s">
        <v>106</v>
      </c>
      <c r="B20" s="105"/>
      <c r="C20" s="30">
        <v>190</v>
      </c>
      <c r="D20" s="1"/>
      <c r="E20" s="40">
        <f t="shared" si="0"/>
        <v>0</v>
      </c>
      <c r="F20" s="4"/>
      <c r="G20" s="40">
        <f t="shared" si="1"/>
        <v>0</v>
      </c>
      <c r="H20" s="40">
        <f t="shared" si="2"/>
        <v>0</v>
      </c>
    </row>
    <row r="21" spans="1:8" s="11" customFormat="1" x14ac:dyDescent="0.25">
      <c r="A21" s="99" t="s">
        <v>91</v>
      </c>
      <c r="B21" s="100"/>
      <c r="C21" s="100"/>
      <c r="D21" s="100"/>
      <c r="E21" s="100"/>
      <c r="F21" s="100"/>
      <c r="G21" s="101"/>
      <c r="H21" s="41">
        <f>SUM(E11:E20)</f>
        <v>0</v>
      </c>
    </row>
    <row r="22" spans="1:8" s="11" customFormat="1" x14ac:dyDescent="0.25">
      <c r="A22" s="99" t="s">
        <v>152</v>
      </c>
      <c r="B22" s="100"/>
      <c r="C22" s="100"/>
      <c r="D22" s="100"/>
      <c r="E22" s="100"/>
      <c r="F22" s="100"/>
      <c r="G22" s="101"/>
      <c r="H22" s="41">
        <f>SUM(G11:G20)</f>
        <v>0</v>
      </c>
    </row>
    <row r="23" spans="1:8" s="11" customFormat="1" x14ac:dyDescent="0.25">
      <c r="A23" s="99" t="s">
        <v>93</v>
      </c>
      <c r="B23" s="100"/>
      <c r="C23" s="100"/>
      <c r="D23" s="100"/>
      <c r="E23" s="100"/>
      <c r="F23" s="100"/>
      <c r="G23" s="101"/>
      <c r="H23" s="41">
        <f>+H21+H22</f>
        <v>0</v>
      </c>
    </row>
    <row r="24" spans="1:8" s="11" customFormat="1" x14ac:dyDescent="0.25">
      <c r="A24" s="99" t="s">
        <v>162</v>
      </c>
      <c r="B24" s="100"/>
      <c r="C24" s="100"/>
      <c r="D24" s="100"/>
      <c r="E24" s="100"/>
      <c r="F24" s="100"/>
      <c r="G24" s="101"/>
      <c r="H24" s="67">
        <f>+H22*12</f>
        <v>0</v>
      </c>
    </row>
    <row r="25" spans="1:8" s="11" customFormat="1" x14ac:dyDescent="0.25">
      <c r="A25" s="106" t="s">
        <v>140</v>
      </c>
      <c r="B25" s="107"/>
      <c r="C25" s="107"/>
      <c r="D25" s="107"/>
      <c r="E25" s="107"/>
      <c r="F25" s="107"/>
      <c r="G25" s="108"/>
      <c r="H25" s="42">
        <f>+H21*12</f>
        <v>0</v>
      </c>
    </row>
    <row r="26" spans="1:8" s="13" customFormat="1" ht="15.75" thickBot="1" x14ac:dyDescent="0.3">
      <c r="A26" s="109" t="s">
        <v>141</v>
      </c>
      <c r="B26" s="110"/>
      <c r="C26" s="110"/>
      <c r="D26" s="110"/>
      <c r="E26" s="110"/>
      <c r="F26" s="110"/>
      <c r="G26" s="111"/>
      <c r="H26" s="42">
        <f>+H23*12</f>
        <v>0</v>
      </c>
    </row>
  </sheetData>
  <mergeCells count="30">
    <mergeCell ref="A23:G23"/>
    <mergeCell ref="A25:G25"/>
    <mergeCell ref="A26:G26"/>
    <mergeCell ref="A20:B20"/>
    <mergeCell ref="A12:B12"/>
    <mergeCell ref="A13:B13"/>
    <mergeCell ref="A14:B14"/>
    <mergeCell ref="A21:G21"/>
    <mergeCell ref="A22:G22"/>
    <mergeCell ref="A1:H1"/>
    <mergeCell ref="A2:H2"/>
    <mergeCell ref="A3:H3"/>
    <mergeCell ref="A4:B4"/>
    <mergeCell ref="C4:H4"/>
    <mergeCell ref="A8:H8"/>
    <mergeCell ref="A24:G24"/>
    <mergeCell ref="A5:B5"/>
    <mergeCell ref="C5:H5"/>
    <mergeCell ref="A6:B6"/>
    <mergeCell ref="C6:H6"/>
    <mergeCell ref="A7:B7"/>
    <mergeCell ref="C7:H7"/>
    <mergeCell ref="A15:B15"/>
    <mergeCell ref="A16:B16"/>
    <mergeCell ref="A17:B17"/>
    <mergeCell ref="A18:B18"/>
    <mergeCell ref="A19:B19"/>
    <mergeCell ref="A9:H9"/>
    <mergeCell ref="A10:B10"/>
    <mergeCell ref="A11:B11"/>
  </mergeCell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H30"/>
  <sheetViews>
    <sheetView zoomScale="80" zoomScaleNormal="80" workbookViewId="0">
      <selection activeCell="A3" sqref="A3:H3"/>
    </sheetView>
  </sheetViews>
  <sheetFormatPr baseColWidth="10" defaultRowHeight="15" x14ac:dyDescent="0.25"/>
  <cols>
    <col min="2" max="2" width="33.85546875" customWidth="1"/>
    <col min="4" max="4" width="15" customWidth="1"/>
    <col min="5" max="5" width="14.140625" customWidth="1"/>
    <col min="7" max="7" width="13" customWidth="1"/>
    <col min="8" max="8" width="17.7109375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8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8" s="10" customFormat="1" ht="15.75" customHeight="1" thickBot="1" x14ac:dyDescent="0.25">
      <c r="A3" s="96" t="s">
        <v>169</v>
      </c>
      <c r="B3" s="97"/>
      <c r="C3" s="97"/>
      <c r="D3" s="97"/>
      <c r="E3" s="97"/>
      <c r="F3" s="97"/>
      <c r="G3" s="97"/>
      <c r="H3" s="98"/>
    </row>
    <row r="4" spans="1:8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8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8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8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8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8" s="11" customFormat="1" ht="15" customHeight="1" thickBot="1" x14ac:dyDescent="0.3">
      <c r="A9" s="77" t="s">
        <v>102</v>
      </c>
      <c r="B9" s="78"/>
      <c r="C9" s="78"/>
      <c r="D9" s="78"/>
      <c r="E9" s="78"/>
      <c r="F9" s="78"/>
      <c r="G9" s="78"/>
      <c r="H9" s="79"/>
    </row>
    <row r="10" spans="1:8" s="13" customFormat="1" ht="25.5" customHeight="1" x14ac:dyDescent="0.25">
      <c r="A10" s="113" t="s">
        <v>88</v>
      </c>
      <c r="B10" s="114"/>
      <c r="C10" s="24" t="s">
        <v>104</v>
      </c>
      <c r="D10" s="24" t="s">
        <v>80</v>
      </c>
      <c r="E10" s="37" t="s">
        <v>81</v>
      </c>
      <c r="F10" s="38" t="s">
        <v>87</v>
      </c>
      <c r="G10" s="37" t="s">
        <v>89</v>
      </c>
      <c r="H10" s="39" t="s">
        <v>90</v>
      </c>
    </row>
    <row r="11" spans="1:8" s="11" customFormat="1" x14ac:dyDescent="0.25">
      <c r="A11" s="117" t="s">
        <v>53</v>
      </c>
      <c r="B11" s="118"/>
      <c r="C11" s="29">
        <v>24</v>
      </c>
      <c r="D11" s="1"/>
      <c r="E11" s="40">
        <f t="shared" ref="E11:E24" si="0">ROUND((C11*D11),0)</f>
        <v>0</v>
      </c>
      <c r="F11" s="4"/>
      <c r="G11" s="40">
        <f t="shared" ref="G11:G24" si="1">ROUND((E11*F11),0)</f>
        <v>0</v>
      </c>
      <c r="H11" s="40">
        <f t="shared" ref="H11:H24" si="2">+E11+G11</f>
        <v>0</v>
      </c>
    </row>
    <row r="12" spans="1:8" s="11" customFormat="1" x14ac:dyDescent="0.25">
      <c r="A12" s="117" t="s">
        <v>54</v>
      </c>
      <c r="B12" s="118"/>
      <c r="C12" s="29">
        <v>8</v>
      </c>
      <c r="D12" s="1"/>
      <c r="E12" s="40">
        <f t="shared" si="0"/>
        <v>0</v>
      </c>
      <c r="F12" s="4"/>
      <c r="G12" s="40">
        <f t="shared" si="1"/>
        <v>0</v>
      </c>
      <c r="H12" s="40">
        <f t="shared" si="2"/>
        <v>0</v>
      </c>
    </row>
    <row r="13" spans="1:8" s="11" customFormat="1" x14ac:dyDescent="0.25">
      <c r="A13" s="115" t="s">
        <v>55</v>
      </c>
      <c r="B13" s="116"/>
      <c r="C13" s="30">
        <v>24</v>
      </c>
      <c r="D13" s="1"/>
      <c r="E13" s="40">
        <f t="shared" si="0"/>
        <v>0</v>
      </c>
      <c r="F13" s="4"/>
      <c r="G13" s="40">
        <f t="shared" si="1"/>
        <v>0</v>
      </c>
      <c r="H13" s="40">
        <f t="shared" si="2"/>
        <v>0</v>
      </c>
    </row>
    <row r="14" spans="1:8" s="11" customFormat="1" ht="27.75" customHeight="1" x14ac:dyDescent="0.25">
      <c r="A14" s="119" t="s">
        <v>56</v>
      </c>
      <c r="B14" s="120"/>
      <c r="C14" s="30">
        <v>22</v>
      </c>
      <c r="D14" s="1"/>
      <c r="E14" s="40">
        <f t="shared" si="0"/>
        <v>0</v>
      </c>
      <c r="F14" s="4"/>
      <c r="G14" s="40">
        <f t="shared" si="1"/>
        <v>0</v>
      </c>
      <c r="H14" s="40">
        <f t="shared" si="2"/>
        <v>0</v>
      </c>
    </row>
    <row r="15" spans="1:8" s="11" customFormat="1" ht="27.75" customHeight="1" x14ac:dyDescent="0.25">
      <c r="A15" s="119" t="s">
        <v>71</v>
      </c>
      <c r="B15" s="120"/>
      <c r="C15" s="30">
        <v>4</v>
      </c>
      <c r="D15" s="1"/>
      <c r="E15" s="40">
        <f t="shared" si="0"/>
        <v>0</v>
      </c>
      <c r="F15" s="4"/>
      <c r="G15" s="40">
        <f t="shared" si="1"/>
        <v>0</v>
      </c>
      <c r="H15" s="40">
        <f t="shared" si="2"/>
        <v>0</v>
      </c>
    </row>
    <row r="16" spans="1:8" s="11" customFormat="1" x14ac:dyDescent="0.25">
      <c r="A16" s="117" t="s">
        <v>8</v>
      </c>
      <c r="B16" s="118"/>
      <c r="C16" s="29">
        <v>15</v>
      </c>
      <c r="D16" s="1"/>
      <c r="E16" s="40">
        <f t="shared" si="0"/>
        <v>0</v>
      </c>
      <c r="F16" s="4"/>
      <c r="G16" s="40">
        <f t="shared" si="1"/>
        <v>0</v>
      </c>
      <c r="H16" s="40">
        <f t="shared" si="2"/>
        <v>0</v>
      </c>
    </row>
    <row r="17" spans="1:8" s="11" customFormat="1" ht="15" customHeight="1" x14ac:dyDescent="0.25">
      <c r="A17" s="119" t="s">
        <v>57</v>
      </c>
      <c r="B17" s="120"/>
      <c r="C17" s="30">
        <v>12</v>
      </c>
      <c r="D17" s="2"/>
      <c r="E17" s="40">
        <f t="shared" si="0"/>
        <v>0</v>
      </c>
      <c r="F17" s="5"/>
      <c r="G17" s="40">
        <f t="shared" si="1"/>
        <v>0</v>
      </c>
      <c r="H17" s="40">
        <f t="shared" si="2"/>
        <v>0</v>
      </c>
    </row>
    <row r="18" spans="1:8" s="11" customFormat="1" ht="15" customHeight="1" x14ac:dyDescent="0.25">
      <c r="A18" s="119" t="s">
        <v>58</v>
      </c>
      <c r="B18" s="120"/>
      <c r="C18" s="30">
        <v>10</v>
      </c>
      <c r="D18" s="2"/>
      <c r="E18" s="40">
        <f t="shared" si="0"/>
        <v>0</v>
      </c>
      <c r="F18" s="5"/>
      <c r="G18" s="40">
        <f t="shared" si="1"/>
        <v>0</v>
      </c>
      <c r="H18" s="40">
        <f t="shared" si="2"/>
        <v>0</v>
      </c>
    </row>
    <row r="19" spans="1:8" s="11" customFormat="1" ht="15" customHeight="1" x14ac:dyDescent="0.25">
      <c r="A19" s="119" t="s">
        <v>59</v>
      </c>
      <c r="B19" s="120"/>
      <c r="C19" s="30">
        <v>6</v>
      </c>
      <c r="D19" s="2"/>
      <c r="E19" s="40">
        <f t="shared" si="0"/>
        <v>0</v>
      </c>
      <c r="F19" s="5"/>
      <c r="G19" s="40">
        <f t="shared" si="1"/>
        <v>0</v>
      </c>
      <c r="H19" s="40">
        <f t="shared" si="2"/>
        <v>0</v>
      </c>
    </row>
    <row r="20" spans="1:8" s="11" customFormat="1" ht="65.25" customHeight="1" x14ac:dyDescent="0.25">
      <c r="A20" s="115" t="s">
        <v>60</v>
      </c>
      <c r="B20" s="116"/>
      <c r="C20" s="30">
        <v>36</v>
      </c>
      <c r="D20" s="2"/>
      <c r="E20" s="40">
        <f t="shared" si="0"/>
        <v>0</v>
      </c>
      <c r="F20" s="5"/>
      <c r="G20" s="40">
        <f t="shared" si="1"/>
        <v>0</v>
      </c>
      <c r="H20" s="40">
        <f t="shared" si="2"/>
        <v>0</v>
      </c>
    </row>
    <row r="21" spans="1:8" s="11" customFormat="1" ht="42.75" customHeight="1" x14ac:dyDescent="0.25">
      <c r="A21" s="115" t="s">
        <v>61</v>
      </c>
      <c r="B21" s="116"/>
      <c r="C21" s="30">
        <v>7</v>
      </c>
      <c r="D21" s="2"/>
      <c r="E21" s="40">
        <f t="shared" si="0"/>
        <v>0</v>
      </c>
      <c r="F21" s="5"/>
      <c r="G21" s="40">
        <f t="shared" si="1"/>
        <v>0</v>
      </c>
      <c r="H21" s="40">
        <f t="shared" si="2"/>
        <v>0</v>
      </c>
    </row>
    <row r="22" spans="1:8" s="11" customFormat="1" ht="26.25" customHeight="1" x14ac:dyDescent="0.25">
      <c r="A22" s="115" t="s">
        <v>62</v>
      </c>
      <c r="B22" s="116"/>
      <c r="C22" s="30">
        <v>30</v>
      </c>
      <c r="D22" s="2"/>
      <c r="E22" s="40">
        <f t="shared" si="0"/>
        <v>0</v>
      </c>
      <c r="F22" s="5"/>
      <c r="G22" s="40">
        <f t="shared" si="1"/>
        <v>0</v>
      </c>
      <c r="H22" s="40">
        <f t="shared" si="2"/>
        <v>0</v>
      </c>
    </row>
    <row r="23" spans="1:8" s="11" customFormat="1" ht="28.5" customHeight="1" x14ac:dyDescent="0.25">
      <c r="A23" s="115" t="s">
        <v>63</v>
      </c>
      <c r="B23" s="116"/>
      <c r="C23" s="30">
        <v>9</v>
      </c>
      <c r="D23" s="2"/>
      <c r="E23" s="40">
        <f t="shared" si="0"/>
        <v>0</v>
      </c>
      <c r="F23" s="5"/>
      <c r="G23" s="40">
        <f t="shared" si="1"/>
        <v>0</v>
      </c>
      <c r="H23" s="40">
        <f t="shared" si="2"/>
        <v>0</v>
      </c>
    </row>
    <row r="24" spans="1:8" s="11" customFormat="1" x14ac:dyDescent="0.25">
      <c r="A24" s="119" t="s">
        <v>64</v>
      </c>
      <c r="B24" s="120"/>
      <c r="C24" s="30">
        <v>9</v>
      </c>
      <c r="D24" s="2"/>
      <c r="E24" s="40">
        <f t="shared" si="0"/>
        <v>0</v>
      </c>
      <c r="F24" s="5"/>
      <c r="G24" s="40">
        <f t="shared" si="1"/>
        <v>0</v>
      </c>
      <c r="H24" s="40">
        <f t="shared" si="2"/>
        <v>0</v>
      </c>
    </row>
    <row r="25" spans="1:8" s="11" customFormat="1" x14ac:dyDescent="0.25">
      <c r="A25" s="99" t="s">
        <v>97</v>
      </c>
      <c r="B25" s="100"/>
      <c r="C25" s="100"/>
      <c r="D25" s="100"/>
      <c r="E25" s="100"/>
      <c r="F25" s="100"/>
      <c r="G25" s="101"/>
      <c r="H25" s="34">
        <f>SUM(E11:E24)</f>
        <v>0</v>
      </c>
    </row>
    <row r="26" spans="1:8" s="11" customFormat="1" x14ac:dyDescent="0.25">
      <c r="A26" s="99" t="s">
        <v>155</v>
      </c>
      <c r="B26" s="100"/>
      <c r="C26" s="100"/>
      <c r="D26" s="100"/>
      <c r="E26" s="100"/>
      <c r="F26" s="100"/>
      <c r="G26" s="101"/>
      <c r="H26" s="34">
        <f>SUM(G11:G24)</f>
        <v>0</v>
      </c>
    </row>
    <row r="27" spans="1:8" s="11" customFormat="1" x14ac:dyDescent="0.25">
      <c r="A27" s="99" t="s">
        <v>99</v>
      </c>
      <c r="B27" s="100"/>
      <c r="C27" s="100"/>
      <c r="D27" s="100"/>
      <c r="E27" s="100"/>
      <c r="F27" s="100"/>
      <c r="G27" s="101"/>
      <c r="H27" s="34">
        <f>+H25+H26</f>
        <v>0</v>
      </c>
    </row>
    <row r="28" spans="1:8" s="11" customFormat="1" x14ac:dyDescent="0.25">
      <c r="A28" s="99" t="s">
        <v>163</v>
      </c>
      <c r="B28" s="100"/>
      <c r="C28" s="100"/>
      <c r="D28" s="100"/>
      <c r="E28" s="100"/>
      <c r="F28" s="100"/>
      <c r="G28" s="101"/>
      <c r="H28" s="67">
        <f>+H26*2</f>
        <v>0</v>
      </c>
    </row>
    <row r="29" spans="1:8" s="11" customFormat="1" ht="19.5" customHeight="1" x14ac:dyDescent="0.25">
      <c r="A29" s="106" t="s">
        <v>144</v>
      </c>
      <c r="B29" s="107"/>
      <c r="C29" s="107"/>
      <c r="D29" s="107"/>
      <c r="E29" s="107"/>
      <c r="F29" s="107"/>
      <c r="G29" s="108"/>
      <c r="H29" s="35">
        <f>+H25*2</f>
        <v>0</v>
      </c>
    </row>
    <row r="30" spans="1:8" s="13" customFormat="1" ht="20.25" customHeight="1" thickBot="1" x14ac:dyDescent="0.3">
      <c r="A30" s="109" t="s">
        <v>149</v>
      </c>
      <c r="B30" s="110"/>
      <c r="C30" s="110"/>
      <c r="D30" s="110"/>
      <c r="E30" s="110"/>
      <c r="F30" s="110"/>
      <c r="G30" s="111"/>
      <c r="H30" s="36">
        <f>+H27*2</f>
        <v>0</v>
      </c>
    </row>
  </sheetData>
  <mergeCells count="34">
    <mergeCell ref="A29:G29"/>
    <mergeCell ref="A30:G30"/>
    <mergeCell ref="A27:G27"/>
    <mergeCell ref="A16:B16"/>
    <mergeCell ref="A17:B17"/>
    <mergeCell ref="A18:B18"/>
    <mergeCell ref="A19:B19"/>
    <mergeCell ref="A20:B20"/>
    <mergeCell ref="A21:B21"/>
    <mergeCell ref="A22:B22"/>
    <mergeCell ref="A28:G28"/>
    <mergeCell ref="A24:B24"/>
    <mergeCell ref="A25:G25"/>
    <mergeCell ref="A26:G26"/>
    <mergeCell ref="A5:B5"/>
    <mergeCell ref="C5:H5"/>
    <mergeCell ref="A6:B6"/>
    <mergeCell ref="C6:H6"/>
    <mergeCell ref="A23:B23"/>
    <mergeCell ref="A15:B15"/>
    <mergeCell ref="A9:H9"/>
    <mergeCell ref="A10:B10"/>
    <mergeCell ref="A11:B11"/>
    <mergeCell ref="A12:B12"/>
    <mergeCell ref="A13:B13"/>
    <mergeCell ref="A7:B7"/>
    <mergeCell ref="C7:H7"/>
    <mergeCell ref="A8:H8"/>
    <mergeCell ref="A14:B14"/>
    <mergeCell ref="A1:H1"/>
    <mergeCell ref="A2:H2"/>
    <mergeCell ref="A3:H3"/>
    <mergeCell ref="A4:B4"/>
    <mergeCell ref="C4:H4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19"/>
  <sheetViews>
    <sheetView zoomScale="80" zoomScaleNormal="80" workbookViewId="0">
      <selection activeCell="A3" sqref="A3:E3"/>
    </sheetView>
  </sheetViews>
  <sheetFormatPr baseColWidth="10" defaultRowHeight="15" x14ac:dyDescent="0.25"/>
  <cols>
    <col min="2" max="2" width="34.85546875" customWidth="1"/>
    <col min="4" max="4" width="19.42578125" customWidth="1"/>
    <col min="5" max="5" width="15.140625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2"/>
    </row>
    <row r="2" spans="1:8" s="10" customFormat="1" ht="13.5" customHeight="1" x14ac:dyDescent="0.2">
      <c r="A2" s="93" t="s">
        <v>14</v>
      </c>
      <c r="B2" s="94"/>
      <c r="C2" s="94"/>
      <c r="D2" s="94"/>
      <c r="E2" s="95"/>
    </row>
    <row r="3" spans="1:8" s="10" customFormat="1" ht="15.75" customHeight="1" thickBot="1" x14ac:dyDescent="0.25">
      <c r="A3" s="96" t="s">
        <v>169</v>
      </c>
      <c r="B3" s="97"/>
      <c r="C3" s="97"/>
      <c r="D3" s="97"/>
      <c r="E3" s="98"/>
    </row>
    <row r="4" spans="1:8" s="10" customFormat="1" ht="13.5" thickBot="1" x14ac:dyDescent="0.25">
      <c r="A4" s="72" t="s">
        <v>1</v>
      </c>
      <c r="B4" s="73"/>
      <c r="C4" s="82"/>
      <c r="D4" s="83"/>
      <c r="E4" s="84"/>
    </row>
    <row r="5" spans="1:8" s="10" customFormat="1" ht="13.5" thickBot="1" x14ac:dyDescent="0.25">
      <c r="A5" s="85" t="s">
        <v>2</v>
      </c>
      <c r="B5" s="86"/>
      <c r="C5" s="87"/>
      <c r="D5" s="88"/>
      <c r="E5" s="89"/>
    </row>
    <row r="6" spans="1:8" s="10" customFormat="1" ht="13.5" thickBot="1" x14ac:dyDescent="0.25">
      <c r="A6" s="72" t="s">
        <v>3</v>
      </c>
      <c r="B6" s="73"/>
      <c r="C6" s="74"/>
      <c r="D6" s="75"/>
      <c r="E6" s="76"/>
    </row>
    <row r="7" spans="1:8" s="10" customFormat="1" ht="13.5" thickBot="1" x14ac:dyDescent="0.25">
      <c r="A7" s="72" t="s">
        <v>4</v>
      </c>
      <c r="B7" s="73"/>
      <c r="C7" s="75"/>
      <c r="D7" s="75"/>
      <c r="E7" s="76"/>
    </row>
    <row r="8" spans="1:8" s="10" customFormat="1" ht="13.5" thickBot="1" x14ac:dyDescent="0.25">
      <c r="A8" s="77" t="s">
        <v>5</v>
      </c>
      <c r="B8" s="78"/>
      <c r="C8" s="78"/>
      <c r="D8" s="78"/>
      <c r="E8" s="79"/>
    </row>
    <row r="9" spans="1:8" s="11" customFormat="1" ht="15.75" thickBot="1" x14ac:dyDescent="0.3">
      <c r="A9" s="134" t="s">
        <v>13</v>
      </c>
      <c r="B9" s="135"/>
      <c r="C9" s="135"/>
      <c r="D9" s="135"/>
      <c r="E9" s="135"/>
      <c r="F9" s="17"/>
      <c r="G9" s="18"/>
      <c r="H9" s="18"/>
    </row>
    <row r="10" spans="1:8" s="20" customFormat="1" ht="32.25" customHeight="1" x14ac:dyDescent="0.25">
      <c r="A10" s="133" t="s">
        <v>100</v>
      </c>
      <c r="B10" s="133"/>
      <c r="C10" s="24" t="s">
        <v>104</v>
      </c>
      <c r="D10" s="50" t="s">
        <v>80</v>
      </c>
      <c r="E10" s="50" t="s">
        <v>81</v>
      </c>
      <c r="F10" s="19"/>
      <c r="G10" s="19"/>
    </row>
    <row r="11" spans="1:8" s="11" customFormat="1" x14ac:dyDescent="0.25">
      <c r="A11" s="132" t="s">
        <v>9</v>
      </c>
      <c r="B11" s="132"/>
      <c r="C11" s="29">
        <v>18</v>
      </c>
      <c r="D11" s="3"/>
      <c r="E11" s="49">
        <f>ROUND((C11*D11),0)</f>
        <v>0</v>
      </c>
      <c r="F11" s="21"/>
      <c r="G11" s="21"/>
    </row>
    <row r="12" spans="1:8" s="11" customFormat="1" x14ac:dyDescent="0.25">
      <c r="A12" s="132" t="s">
        <v>10</v>
      </c>
      <c r="B12" s="132"/>
      <c r="C12" s="29">
        <v>4</v>
      </c>
      <c r="D12" s="3"/>
      <c r="E12" s="49">
        <f>ROUND((C12*D12),0)</f>
        <v>0</v>
      </c>
      <c r="F12" s="21"/>
      <c r="G12" s="21"/>
    </row>
    <row r="13" spans="1:8" s="11" customFormat="1" x14ac:dyDescent="0.25">
      <c r="A13" s="132" t="s">
        <v>11</v>
      </c>
      <c r="B13" s="132"/>
      <c r="C13" s="29">
        <v>1</v>
      </c>
      <c r="D13" s="3"/>
      <c r="E13" s="49">
        <f>ROUND((C13*D13),0)</f>
        <v>0</v>
      </c>
      <c r="F13" s="21"/>
      <c r="G13" s="21"/>
    </row>
    <row r="14" spans="1:8" s="11" customFormat="1" x14ac:dyDescent="0.25">
      <c r="A14" s="129" t="s">
        <v>82</v>
      </c>
      <c r="B14" s="130"/>
      <c r="C14" s="130"/>
      <c r="D14" s="131"/>
      <c r="E14" s="48">
        <f>SUM(E11:E13)</f>
        <v>0</v>
      </c>
      <c r="G14" s="9"/>
      <c r="H14" s="21"/>
    </row>
    <row r="15" spans="1:8" s="11" customFormat="1" x14ac:dyDescent="0.25">
      <c r="A15" s="129" t="s">
        <v>101</v>
      </c>
      <c r="B15" s="130"/>
      <c r="C15" s="130"/>
      <c r="D15" s="131"/>
      <c r="E15" s="48">
        <f>ROUND((E14*10%),0)</f>
        <v>0</v>
      </c>
      <c r="G15" s="9"/>
      <c r="H15" s="21"/>
    </row>
    <row r="16" spans="1:8" s="11" customFormat="1" x14ac:dyDescent="0.25">
      <c r="A16" s="129" t="s">
        <v>44</v>
      </c>
      <c r="B16" s="130"/>
      <c r="C16" s="130"/>
      <c r="D16" s="131"/>
      <c r="E16" s="48">
        <f>ROUND((E15*19%),0)</f>
        <v>0</v>
      </c>
      <c r="G16" s="9"/>
      <c r="H16" s="21"/>
    </row>
    <row r="17" spans="1:8" s="11" customFormat="1" x14ac:dyDescent="0.25">
      <c r="A17" s="129" t="s">
        <v>73</v>
      </c>
      <c r="B17" s="130"/>
      <c r="C17" s="130"/>
      <c r="D17" s="131"/>
      <c r="E17" s="48">
        <f>+E14+E16</f>
        <v>0</v>
      </c>
      <c r="G17" s="9"/>
      <c r="H17" s="21"/>
    </row>
    <row r="18" spans="1:8" s="11" customFormat="1" x14ac:dyDescent="0.25">
      <c r="A18" s="129" t="s">
        <v>85</v>
      </c>
      <c r="B18" s="130"/>
      <c r="C18" s="130"/>
      <c r="D18" s="131"/>
      <c r="E18" s="48">
        <f>+E14*12</f>
        <v>0</v>
      </c>
      <c r="F18" s="22"/>
      <c r="G18" s="9"/>
      <c r="H18" s="23"/>
    </row>
    <row r="19" spans="1:8" s="11" customFormat="1" x14ac:dyDescent="0.25">
      <c r="A19" s="129" t="s">
        <v>76</v>
      </c>
      <c r="B19" s="130"/>
      <c r="C19" s="130"/>
      <c r="D19" s="131"/>
      <c r="E19" s="48">
        <f>+E17*12</f>
        <v>0</v>
      </c>
      <c r="G19" s="9"/>
      <c r="H19" s="21"/>
    </row>
  </sheetData>
  <mergeCells count="23">
    <mergeCell ref="A19:D19"/>
    <mergeCell ref="A13:B13"/>
    <mergeCell ref="A14:D14"/>
    <mergeCell ref="A15:D15"/>
    <mergeCell ref="A16:D16"/>
    <mergeCell ref="A17:D17"/>
    <mergeCell ref="A18:D18"/>
    <mergeCell ref="A1:E1"/>
    <mergeCell ref="A2:E2"/>
    <mergeCell ref="A3:E3"/>
    <mergeCell ref="A4:B4"/>
    <mergeCell ref="C4:E4"/>
    <mergeCell ref="A8:E8"/>
    <mergeCell ref="A9:E9"/>
    <mergeCell ref="A10:B10"/>
    <mergeCell ref="A11:B11"/>
    <mergeCell ref="A12:B12"/>
    <mergeCell ref="C5:E5"/>
    <mergeCell ref="A6:B6"/>
    <mergeCell ref="C6:E6"/>
    <mergeCell ref="A7:B7"/>
    <mergeCell ref="C7:E7"/>
    <mergeCell ref="A5:B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I85"/>
  <sheetViews>
    <sheetView showGridLines="0" zoomScale="80" zoomScaleNormal="80" workbookViewId="0">
      <selection activeCell="A3" sqref="A3:H3"/>
    </sheetView>
  </sheetViews>
  <sheetFormatPr baseColWidth="10" defaultRowHeight="15" x14ac:dyDescent="0.25"/>
  <cols>
    <col min="1" max="1" width="17" style="11" customWidth="1"/>
    <col min="2" max="2" width="22.7109375" style="11" customWidth="1"/>
    <col min="3" max="3" width="10.7109375" style="11" customWidth="1"/>
    <col min="4" max="4" width="15.42578125" style="11" customWidth="1"/>
    <col min="5" max="5" width="15.28515625" style="11" customWidth="1"/>
    <col min="6" max="6" width="9" style="11" customWidth="1"/>
    <col min="7" max="7" width="12.85546875" style="11" bestFit="1" customWidth="1"/>
    <col min="8" max="8" width="15.42578125" style="11" customWidth="1"/>
    <col min="9" max="16384" width="11.42578125" style="11"/>
  </cols>
  <sheetData>
    <row r="1" spans="1:9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9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9" s="10" customFormat="1" ht="15.75" customHeight="1" thickBot="1" x14ac:dyDescent="0.25">
      <c r="A3" s="96" t="s">
        <v>170</v>
      </c>
      <c r="B3" s="97"/>
      <c r="C3" s="97"/>
      <c r="D3" s="97"/>
      <c r="E3" s="97"/>
      <c r="F3" s="97"/>
      <c r="G3" s="97"/>
      <c r="H3" s="98"/>
    </row>
    <row r="4" spans="1:9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9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9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9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9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9" s="10" customFormat="1" ht="15.75" customHeight="1" thickBot="1" x14ac:dyDescent="0.25">
      <c r="A9" s="77" t="s">
        <v>92</v>
      </c>
      <c r="B9" s="78"/>
      <c r="C9" s="78"/>
      <c r="D9" s="78"/>
      <c r="E9" s="78"/>
      <c r="F9" s="78"/>
      <c r="G9" s="78"/>
      <c r="H9" s="79"/>
    </row>
    <row r="10" spans="1:9" ht="30" customHeight="1" x14ac:dyDescent="0.25">
      <c r="A10" s="80" t="s">
        <v>88</v>
      </c>
      <c r="B10" s="81"/>
      <c r="C10" s="24" t="s">
        <v>104</v>
      </c>
      <c r="D10" s="25" t="s">
        <v>80</v>
      </c>
      <c r="E10" s="26" t="s">
        <v>81</v>
      </c>
      <c r="F10" s="27" t="s">
        <v>87</v>
      </c>
      <c r="G10" s="26" t="s">
        <v>89</v>
      </c>
      <c r="H10" s="28" t="s">
        <v>90</v>
      </c>
    </row>
    <row r="11" spans="1:9" x14ac:dyDescent="0.25">
      <c r="A11" s="68" t="s">
        <v>15</v>
      </c>
      <c r="B11" s="69"/>
      <c r="C11" s="29">
        <v>250</v>
      </c>
      <c r="D11" s="1"/>
      <c r="E11" s="31">
        <f t="shared" ref="E11:E40" si="0">ROUND((C11*D11),0)</f>
        <v>0</v>
      </c>
      <c r="F11" s="8"/>
      <c r="G11" s="32">
        <f t="shared" ref="G11:G40" si="1">ROUND((E11*F11),0)</f>
        <v>0</v>
      </c>
      <c r="H11" s="33">
        <f t="shared" ref="H11:H40" si="2">+E11+G11</f>
        <v>0</v>
      </c>
      <c r="I11" s="12"/>
    </row>
    <row r="12" spans="1:9" x14ac:dyDescent="0.25">
      <c r="A12" s="68" t="s">
        <v>16</v>
      </c>
      <c r="B12" s="69"/>
      <c r="C12" s="29">
        <v>250</v>
      </c>
      <c r="D12" s="1"/>
      <c r="E12" s="31">
        <f t="shared" si="0"/>
        <v>0</v>
      </c>
      <c r="F12" s="6"/>
      <c r="G12" s="32">
        <f t="shared" si="1"/>
        <v>0</v>
      </c>
      <c r="H12" s="33">
        <f t="shared" si="2"/>
        <v>0</v>
      </c>
    </row>
    <row r="13" spans="1:9" x14ac:dyDescent="0.25">
      <c r="A13" s="68" t="s">
        <v>17</v>
      </c>
      <c r="B13" s="69"/>
      <c r="C13" s="29">
        <v>250</v>
      </c>
      <c r="D13" s="1"/>
      <c r="E13" s="31">
        <f t="shared" si="0"/>
        <v>0</v>
      </c>
      <c r="F13" s="6"/>
      <c r="G13" s="32">
        <f t="shared" si="1"/>
        <v>0</v>
      </c>
      <c r="H13" s="33">
        <f t="shared" si="2"/>
        <v>0</v>
      </c>
    </row>
    <row r="14" spans="1:9" x14ac:dyDescent="0.25">
      <c r="A14" s="70" t="s">
        <v>18</v>
      </c>
      <c r="B14" s="71"/>
      <c r="C14" s="29">
        <v>400</v>
      </c>
      <c r="D14" s="1"/>
      <c r="E14" s="31">
        <f t="shared" si="0"/>
        <v>0</v>
      </c>
      <c r="F14" s="6"/>
      <c r="G14" s="32">
        <f t="shared" si="1"/>
        <v>0</v>
      </c>
      <c r="H14" s="33">
        <f t="shared" si="2"/>
        <v>0</v>
      </c>
    </row>
    <row r="15" spans="1:9" x14ac:dyDescent="0.25">
      <c r="A15" s="70" t="s">
        <v>19</v>
      </c>
      <c r="B15" s="71"/>
      <c r="C15" s="29">
        <v>100</v>
      </c>
      <c r="D15" s="1"/>
      <c r="E15" s="31">
        <f t="shared" si="0"/>
        <v>0</v>
      </c>
      <c r="F15" s="6"/>
      <c r="G15" s="32">
        <f t="shared" si="1"/>
        <v>0</v>
      </c>
      <c r="H15" s="33">
        <f t="shared" si="2"/>
        <v>0</v>
      </c>
    </row>
    <row r="16" spans="1:9" ht="29.25" customHeight="1" x14ac:dyDescent="0.25">
      <c r="A16" s="102" t="s">
        <v>20</v>
      </c>
      <c r="B16" s="103"/>
      <c r="C16" s="30">
        <v>13</v>
      </c>
      <c r="D16" s="1"/>
      <c r="E16" s="31">
        <f t="shared" si="0"/>
        <v>0</v>
      </c>
      <c r="F16" s="6"/>
      <c r="G16" s="32">
        <f t="shared" si="1"/>
        <v>0</v>
      </c>
      <c r="H16" s="33">
        <f t="shared" si="2"/>
        <v>0</v>
      </c>
    </row>
    <row r="17" spans="1:8" ht="27" customHeight="1" x14ac:dyDescent="0.25">
      <c r="A17" s="102" t="s">
        <v>21</v>
      </c>
      <c r="B17" s="103"/>
      <c r="C17" s="30">
        <v>5</v>
      </c>
      <c r="D17" s="1"/>
      <c r="E17" s="31">
        <f t="shared" si="0"/>
        <v>0</v>
      </c>
      <c r="F17" s="6"/>
      <c r="G17" s="32">
        <f t="shared" si="1"/>
        <v>0</v>
      </c>
      <c r="H17" s="33">
        <f t="shared" si="2"/>
        <v>0</v>
      </c>
    </row>
    <row r="18" spans="1:8" ht="28.5" customHeight="1" x14ac:dyDescent="0.25">
      <c r="A18" s="104" t="s">
        <v>22</v>
      </c>
      <c r="B18" s="105"/>
      <c r="C18" s="29">
        <v>70</v>
      </c>
      <c r="D18" s="1"/>
      <c r="E18" s="31">
        <f t="shared" si="0"/>
        <v>0</v>
      </c>
      <c r="F18" s="6"/>
      <c r="G18" s="32">
        <f t="shared" si="1"/>
        <v>0</v>
      </c>
      <c r="H18" s="33">
        <f t="shared" si="2"/>
        <v>0</v>
      </c>
    </row>
    <row r="19" spans="1:8" x14ac:dyDescent="0.25">
      <c r="A19" s="70" t="s">
        <v>23</v>
      </c>
      <c r="B19" s="71"/>
      <c r="C19" s="29">
        <v>13</v>
      </c>
      <c r="D19" s="1"/>
      <c r="E19" s="31">
        <f t="shared" si="0"/>
        <v>0</v>
      </c>
      <c r="F19" s="6"/>
      <c r="G19" s="32">
        <f t="shared" si="1"/>
        <v>0</v>
      </c>
      <c r="H19" s="33">
        <f t="shared" si="2"/>
        <v>0</v>
      </c>
    </row>
    <row r="20" spans="1:8" x14ac:dyDescent="0.25">
      <c r="A20" s="70" t="s">
        <v>24</v>
      </c>
      <c r="B20" s="71"/>
      <c r="C20" s="29">
        <v>2</v>
      </c>
      <c r="D20" s="1"/>
      <c r="E20" s="31">
        <f t="shared" si="0"/>
        <v>0</v>
      </c>
      <c r="F20" s="6"/>
      <c r="G20" s="32">
        <f t="shared" si="1"/>
        <v>0</v>
      </c>
      <c r="H20" s="33">
        <f t="shared" si="2"/>
        <v>0</v>
      </c>
    </row>
    <row r="21" spans="1:8" x14ac:dyDescent="0.25">
      <c r="A21" s="70" t="s">
        <v>25</v>
      </c>
      <c r="B21" s="71"/>
      <c r="C21" s="29">
        <v>6</v>
      </c>
      <c r="D21" s="1"/>
      <c r="E21" s="31">
        <f t="shared" si="0"/>
        <v>0</v>
      </c>
      <c r="F21" s="6"/>
      <c r="G21" s="32">
        <f t="shared" si="1"/>
        <v>0</v>
      </c>
      <c r="H21" s="33">
        <f t="shared" si="2"/>
        <v>0</v>
      </c>
    </row>
    <row r="22" spans="1:8" x14ac:dyDescent="0.25">
      <c r="A22" s="70" t="s">
        <v>26</v>
      </c>
      <c r="B22" s="71"/>
      <c r="C22" s="29">
        <v>40</v>
      </c>
      <c r="D22" s="1"/>
      <c r="E22" s="31">
        <f t="shared" si="0"/>
        <v>0</v>
      </c>
      <c r="F22" s="7"/>
      <c r="G22" s="32">
        <f t="shared" si="1"/>
        <v>0</v>
      </c>
      <c r="H22" s="33">
        <f t="shared" si="2"/>
        <v>0</v>
      </c>
    </row>
    <row r="23" spans="1:8" x14ac:dyDescent="0.25">
      <c r="A23" s="70" t="s">
        <v>27</v>
      </c>
      <c r="B23" s="71"/>
      <c r="C23" s="29">
        <v>5</v>
      </c>
      <c r="D23" s="1"/>
      <c r="E23" s="31">
        <f t="shared" si="0"/>
        <v>0</v>
      </c>
      <c r="F23" s="7"/>
      <c r="G23" s="32">
        <f t="shared" si="1"/>
        <v>0</v>
      </c>
      <c r="H23" s="33">
        <f t="shared" si="2"/>
        <v>0</v>
      </c>
    </row>
    <row r="24" spans="1:8" ht="27" customHeight="1" x14ac:dyDescent="0.25">
      <c r="A24" s="70" t="s">
        <v>28</v>
      </c>
      <c r="B24" s="71"/>
      <c r="C24" s="30">
        <v>2</v>
      </c>
      <c r="D24" s="1"/>
      <c r="E24" s="31">
        <f t="shared" si="0"/>
        <v>0</v>
      </c>
      <c r="F24" s="7"/>
      <c r="G24" s="32">
        <f t="shared" si="1"/>
        <v>0</v>
      </c>
      <c r="H24" s="33">
        <f t="shared" si="2"/>
        <v>0</v>
      </c>
    </row>
    <row r="25" spans="1:8" x14ac:dyDescent="0.25">
      <c r="A25" s="70" t="s">
        <v>29</v>
      </c>
      <c r="B25" s="71"/>
      <c r="C25" s="30">
        <v>2</v>
      </c>
      <c r="D25" s="1"/>
      <c r="E25" s="31">
        <f t="shared" si="0"/>
        <v>0</v>
      </c>
      <c r="F25" s="7"/>
      <c r="G25" s="32">
        <f t="shared" si="1"/>
        <v>0</v>
      </c>
      <c r="H25" s="33">
        <f t="shared" si="2"/>
        <v>0</v>
      </c>
    </row>
    <row r="26" spans="1:8" ht="29.25" customHeight="1" x14ac:dyDescent="0.25">
      <c r="A26" s="104" t="s">
        <v>30</v>
      </c>
      <c r="B26" s="105"/>
      <c r="C26" s="30">
        <v>13</v>
      </c>
      <c r="D26" s="1"/>
      <c r="E26" s="31">
        <f t="shared" si="0"/>
        <v>0</v>
      </c>
      <c r="F26" s="7"/>
      <c r="G26" s="32">
        <f t="shared" si="1"/>
        <v>0</v>
      </c>
      <c r="H26" s="33">
        <f t="shared" si="2"/>
        <v>0</v>
      </c>
    </row>
    <row r="27" spans="1:8" ht="30" customHeight="1" x14ac:dyDescent="0.25">
      <c r="A27" s="104" t="s">
        <v>31</v>
      </c>
      <c r="B27" s="105"/>
      <c r="C27" s="30">
        <v>28</v>
      </c>
      <c r="D27" s="1"/>
      <c r="E27" s="31">
        <f t="shared" si="0"/>
        <v>0</v>
      </c>
      <c r="F27" s="7"/>
      <c r="G27" s="32">
        <f t="shared" si="1"/>
        <v>0</v>
      </c>
      <c r="H27" s="33">
        <f t="shared" si="2"/>
        <v>0</v>
      </c>
    </row>
    <row r="28" spans="1:8" x14ac:dyDescent="0.25">
      <c r="A28" s="70" t="s">
        <v>6</v>
      </c>
      <c r="B28" s="71"/>
      <c r="C28" s="29">
        <v>10</v>
      </c>
      <c r="D28" s="1"/>
      <c r="E28" s="31">
        <f t="shared" si="0"/>
        <v>0</v>
      </c>
      <c r="F28" s="7"/>
      <c r="G28" s="32">
        <f t="shared" si="1"/>
        <v>0</v>
      </c>
      <c r="H28" s="33">
        <f t="shared" si="2"/>
        <v>0</v>
      </c>
    </row>
    <row r="29" spans="1:8" ht="27" customHeight="1" x14ac:dyDescent="0.25">
      <c r="A29" s="70" t="s">
        <v>32</v>
      </c>
      <c r="B29" s="71"/>
      <c r="C29" s="30">
        <v>10</v>
      </c>
      <c r="D29" s="1"/>
      <c r="E29" s="31">
        <f t="shared" si="0"/>
        <v>0</v>
      </c>
      <c r="F29" s="7"/>
      <c r="G29" s="32">
        <f t="shared" si="1"/>
        <v>0</v>
      </c>
      <c r="H29" s="33">
        <f t="shared" si="2"/>
        <v>0</v>
      </c>
    </row>
    <row r="30" spans="1:8" ht="27.75" customHeight="1" x14ac:dyDescent="0.25">
      <c r="A30" s="70" t="s">
        <v>33</v>
      </c>
      <c r="B30" s="71"/>
      <c r="C30" s="30">
        <v>5</v>
      </c>
      <c r="D30" s="1"/>
      <c r="E30" s="31">
        <f t="shared" si="0"/>
        <v>0</v>
      </c>
      <c r="F30" s="7"/>
      <c r="G30" s="32">
        <f t="shared" si="1"/>
        <v>0</v>
      </c>
      <c r="H30" s="33">
        <f t="shared" si="2"/>
        <v>0</v>
      </c>
    </row>
    <row r="31" spans="1:8" ht="27.75" customHeight="1" x14ac:dyDescent="0.25">
      <c r="A31" s="70" t="s">
        <v>34</v>
      </c>
      <c r="B31" s="71"/>
      <c r="C31" s="30">
        <v>40</v>
      </c>
      <c r="D31" s="1"/>
      <c r="E31" s="31">
        <f t="shared" si="0"/>
        <v>0</v>
      </c>
      <c r="F31" s="7"/>
      <c r="G31" s="32">
        <f t="shared" si="1"/>
        <v>0</v>
      </c>
      <c r="H31" s="33">
        <f t="shared" si="2"/>
        <v>0</v>
      </c>
    </row>
    <row r="32" spans="1:8" ht="27.75" customHeight="1" x14ac:dyDescent="0.25">
      <c r="A32" s="70" t="s">
        <v>35</v>
      </c>
      <c r="B32" s="71"/>
      <c r="C32" s="30">
        <v>25</v>
      </c>
      <c r="D32" s="1"/>
      <c r="E32" s="31">
        <f t="shared" si="0"/>
        <v>0</v>
      </c>
      <c r="F32" s="7"/>
      <c r="G32" s="32">
        <f t="shared" si="1"/>
        <v>0</v>
      </c>
      <c r="H32" s="33">
        <f t="shared" si="2"/>
        <v>0</v>
      </c>
    </row>
    <row r="33" spans="1:9" x14ac:dyDescent="0.25">
      <c r="A33" s="70" t="s">
        <v>36</v>
      </c>
      <c r="B33" s="71"/>
      <c r="C33" s="29">
        <v>3</v>
      </c>
      <c r="D33" s="1"/>
      <c r="E33" s="31">
        <f t="shared" si="0"/>
        <v>0</v>
      </c>
      <c r="F33" s="7"/>
      <c r="G33" s="32">
        <f t="shared" si="1"/>
        <v>0</v>
      </c>
      <c r="H33" s="33">
        <f t="shared" si="2"/>
        <v>0</v>
      </c>
    </row>
    <row r="34" spans="1:9" x14ac:dyDescent="0.25">
      <c r="A34" s="70" t="s">
        <v>37</v>
      </c>
      <c r="B34" s="71"/>
      <c r="C34" s="29">
        <v>3</v>
      </c>
      <c r="D34" s="1"/>
      <c r="E34" s="31">
        <f t="shared" si="0"/>
        <v>0</v>
      </c>
      <c r="F34" s="7"/>
      <c r="G34" s="32">
        <f t="shared" si="1"/>
        <v>0</v>
      </c>
      <c r="H34" s="33">
        <f t="shared" si="2"/>
        <v>0</v>
      </c>
    </row>
    <row r="35" spans="1:9" x14ac:dyDescent="0.25">
      <c r="A35" s="70" t="s">
        <v>38</v>
      </c>
      <c r="B35" s="71"/>
      <c r="C35" s="29">
        <v>23</v>
      </c>
      <c r="D35" s="1"/>
      <c r="E35" s="31">
        <f t="shared" si="0"/>
        <v>0</v>
      </c>
      <c r="F35" s="7"/>
      <c r="G35" s="32">
        <f t="shared" si="1"/>
        <v>0</v>
      </c>
      <c r="H35" s="33">
        <f t="shared" si="2"/>
        <v>0</v>
      </c>
    </row>
    <row r="36" spans="1:9" ht="28.5" customHeight="1" x14ac:dyDescent="0.25">
      <c r="A36" s="70" t="s">
        <v>39</v>
      </c>
      <c r="B36" s="71"/>
      <c r="C36" s="30">
        <v>220</v>
      </c>
      <c r="D36" s="1"/>
      <c r="E36" s="31">
        <f t="shared" si="0"/>
        <v>0</v>
      </c>
      <c r="F36" s="7"/>
      <c r="G36" s="32">
        <f t="shared" si="1"/>
        <v>0</v>
      </c>
      <c r="H36" s="33">
        <f t="shared" si="2"/>
        <v>0</v>
      </c>
    </row>
    <row r="37" spans="1:9" ht="17.25" customHeight="1" x14ac:dyDescent="0.25">
      <c r="A37" s="104" t="s">
        <v>40</v>
      </c>
      <c r="B37" s="105"/>
      <c r="C37" s="30">
        <v>10</v>
      </c>
      <c r="D37" s="1"/>
      <c r="E37" s="31">
        <f t="shared" si="0"/>
        <v>0</v>
      </c>
      <c r="F37" s="7"/>
      <c r="G37" s="32">
        <f t="shared" si="1"/>
        <v>0</v>
      </c>
      <c r="H37" s="33">
        <f t="shared" si="2"/>
        <v>0</v>
      </c>
    </row>
    <row r="38" spans="1:9" ht="26.25" customHeight="1" x14ac:dyDescent="0.25">
      <c r="A38" s="70" t="s">
        <v>41</v>
      </c>
      <c r="B38" s="71"/>
      <c r="C38" s="30">
        <v>22</v>
      </c>
      <c r="D38" s="1"/>
      <c r="E38" s="31">
        <f t="shared" si="0"/>
        <v>0</v>
      </c>
      <c r="F38" s="7"/>
      <c r="G38" s="32">
        <f t="shared" si="1"/>
        <v>0</v>
      </c>
      <c r="H38" s="33">
        <f t="shared" si="2"/>
        <v>0</v>
      </c>
    </row>
    <row r="39" spans="1:9" ht="28.5" customHeight="1" x14ac:dyDescent="0.25">
      <c r="A39" s="70" t="s">
        <v>42</v>
      </c>
      <c r="B39" s="71"/>
      <c r="C39" s="30">
        <v>18</v>
      </c>
      <c r="D39" s="1"/>
      <c r="E39" s="31">
        <f t="shared" si="0"/>
        <v>0</v>
      </c>
      <c r="F39" s="7"/>
      <c r="G39" s="32">
        <f t="shared" si="1"/>
        <v>0</v>
      </c>
      <c r="H39" s="33">
        <f t="shared" si="2"/>
        <v>0</v>
      </c>
    </row>
    <row r="40" spans="1:9" ht="28.5" customHeight="1" x14ac:dyDescent="0.25">
      <c r="A40" s="70" t="s">
        <v>43</v>
      </c>
      <c r="B40" s="71"/>
      <c r="C40" s="30">
        <v>22</v>
      </c>
      <c r="D40" s="1"/>
      <c r="E40" s="31">
        <f t="shared" si="0"/>
        <v>0</v>
      </c>
      <c r="F40" s="7"/>
      <c r="G40" s="32">
        <f t="shared" si="1"/>
        <v>0</v>
      </c>
      <c r="H40" s="33">
        <f t="shared" si="2"/>
        <v>0</v>
      </c>
    </row>
    <row r="41" spans="1:9" x14ac:dyDescent="0.25">
      <c r="A41" s="99" t="s">
        <v>91</v>
      </c>
      <c r="B41" s="100"/>
      <c r="C41" s="100"/>
      <c r="D41" s="100"/>
      <c r="E41" s="100"/>
      <c r="F41" s="100"/>
      <c r="G41" s="101"/>
      <c r="H41" s="34">
        <f>SUM(E11:E40)</f>
        <v>0</v>
      </c>
    </row>
    <row r="42" spans="1:9" x14ac:dyDescent="0.25">
      <c r="A42" s="99" t="s">
        <v>152</v>
      </c>
      <c r="B42" s="100"/>
      <c r="C42" s="100"/>
      <c r="D42" s="100"/>
      <c r="E42" s="100"/>
      <c r="F42" s="100"/>
      <c r="G42" s="101"/>
      <c r="H42" s="34">
        <f>SUM(G11:G40)</f>
        <v>0</v>
      </c>
    </row>
    <row r="43" spans="1:9" x14ac:dyDescent="0.25">
      <c r="A43" s="99" t="s">
        <v>93</v>
      </c>
      <c r="B43" s="100"/>
      <c r="C43" s="100"/>
      <c r="D43" s="100"/>
      <c r="E43" s="100"/>
      <c r="F43" s="100"/>
      <c r="G43" s="101"/>
      <c r="H43" s="34">
        <f>+H41+H42</f>
        <v>0</v>
      </c>
    </row>
    <row r="44" spans="1:9" x14ac:dyDescent="0.25">
      <c r="A44" s="99" t="s">
        <v>164</v>
      </c>
      <c r="B44" s="100"/>
      <c r="C44" s="100"/>
      <c r="D44" s="100"/>
      <c r="E44" s="100"/>
      <c r="F44" s="100"/>
      <c r="G44" s="101"/>
      <c r="H44" s="67">
        <f>+H42*6</f>
        <v>0</v>
      </c>
    </row>
    <row r="45" spans="1:9" x14ac:dyDescent="0.25">
      <c r="A45" s="106" t="s">
        <v>111</v>
      </c>
      <c r="B45" s="107"/>
      <c r="C45" s="107"/>
      <c r="D45" s="107"/>
      <c r="E45" s="107"/>
      <c r="F45" s="107"/>
      <c r="G45" s="108"/>
      <c r="H45" s="35">
        <f>+H41*6</f>
        <v>0</v>
      </c>
      <c r="I45" s="12"/>
    </row>
    <row r="46" spans="1:9" s="13" customFormat="1" ht="15.75" thickBot="1" x14ac:dyDescent="0.3">
      <c r="A46" s="109" t="s">
        <v>112</v>
      </c>
      <c r="B46" s="110"/>
      <c r="C46" s="110"/>
      <c r="D46" s="110"/>
      <c r="E46" s="110"/>
      <c r="F46" s="110"/>
      <c r="G46" s="111"/>
      <c r="H46" s="36">
        <f>+H43*6</f>
        <v>0</v>
      </c>
    </row>
    <row r="47" spans="1:9" ht="13.5" customHeight="1" x14ac:dyDescent="0.25">
      <c r="A47" s="14"/>
      <c r="B47" s="14"/>
      <c r="C47" s="14"/>
      <c r="D47" s="14"/>
      <c r="E47" s="14"/>
      <c r="F47" s="14"/>
      <c r="G47" s="14"/>
      <c r="H47" s="14"/>
    </row>
    <row r="65" spans="1:8" ht="10.5" customHeight="1" x14ac:dyDescent="0.25">
      <c r="A65" s="14"/>
      <c r="B65" s="14"/>
      <c r="C65" s="14"/>
      <c r="D65" s="14"/>
      <c r="E65" s="14"/>
      <c r="F65" s="14"/>
      <c r="G65" s="14"/>
      <c r="H65" s="14"/>
    </row>
    <row r="85" spans="1:8" ht="11.25" customHeight="1" x14ac:dyDescent="0.25">
      <c r="A85" s="14"/>
      <c r="B85" s="14"/>
      <c r="C85" s="14"/>
      <c r="D85" s="14"/>
      <c r="E85" s="14"/>
      <c r="F85" s="14"/>
      <c r="G85" s="14"/>
      <c r="H85" s="14"/>
    </row>
  </sheetData>
  <mergeCells count="50">
    <mergeCell ref="A5:B5"/>
    <mergeCell ref="C5:H5"/>
    <mergeCell ref="A1:H1"/>
    <mergeCell ref="A2:H2"/>
    <mergeCell ref="A3:H3"/>
    <mergeCell ref="A4:B4"/>
    <mergeCell ref="C4:H4"/>
    <mergeCell ref="A15:B15"/>
    <mergeCell ref="A6:B6"/>
    <mergeCell ref="C6:H6"/>
    <mergeCell ref="A7:B7"/>
    <mergeCell ref="C7:H7"/>
    <mergeCell ref="A8:H8"/>
    <mergeCell ref="A9:H9"/>
    <mergeCell ref="A10:B10"/>
    <mergeCell ref="A11:B11"/>
    <mergeCell ref="A12:B12"/>
    <mergeCell ref="A13:B13"/>
    <mergeCell ref="A14:B14"/>
    <mergeCell ref="A40:B40"/>
    <mergeCell ref="A41:G41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2:G42"/>
    <mergeCell ref="A43:G43"/>
    <mergeCell ref="A45:G45"/>
    <mergeCell ref="A46:G46"/>
    <mergeCell ref="A44:G4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H26"/>
  <sheetViews>
    <sheetView zoomScale="80" zoomScaleNormal="80" workbookViewId="0">
      <selection activeCell="L15" sqref="L15"/>
    </sheetView>
  </sheetViews>
  <sheetFormatPr baseColWidth="10" defaultRowHeight="15" x14ac:dyDescent="0.25"/>
  <cols>
    <col min="2" max="2" width="30" customWidth="1"/>
    <col min="4" max="4" width="14.28515625" customWidth="1"/>
    <col min="7" max="7" width="17" customWidth="1"/>
    <col min="8" max="8" width="15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8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8" s="10" customFormat="1" ht="15.75" customHeight="1" thickBot="1" x14ac:dyDescent="0.25">
      <c r="A3" s="96" t="s">
        <v>170</v>
      </c>
      <c r="B3" s="97"/>
      <c r="C3" s="97"/>
      <c r="D3" s="97"/>
      <c r="E3" s="97"/>
      <c r="F3" s="97"/>
      <c r="G3" s="97"/>
      <c r="H3" s="98"/>
    </row>
    <row r="4" spans="1:8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8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8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8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8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8" s="11" customFormat="1" ht="15" customHeight="1" thickBot="1" x14ac:dyDescent="0.3">
      <c r="A9" s="77" t="s">
        <v>94</v>
      </c>
      <c r="B9" s="78"/>
      <c r="C9" s="78"/>
      <c r="D9" s="78"/>
      <c r="E9" s="78"/>
      <c r="F9" s="78"/>
      <c r="G9" s="78"/>
      <c r="H9" s="79"/>
    </row>
    <row r="10" spans="1:8" s="11" customFormat="1" ht="33.75" customHeight="1" x14ac:dyDescent="0.25">
      <c r="A10" s="113" t="s">
        <v>88</v>
      </c>
      <c r="B10" s="114"/>
      <c r="C10" s="24" t="s">
        <v>104</v>
      </c>
      <c r="D10" s="24" t="s">
        <v>80</v>
      </c>
      <c r="E10" s="37" t="s">
        <v>81</v>
      </c>
      <c r="F10" s="38" t="s">
        <v>87</v>
      </c>
      <c r="G10" s="37" t="s">
        <v>89</v>
      </c>
      <c r="H10" s="39" t="s">
        <v>90</v>
      </c>
    </row>
    <row r="11" spans="1:8" s="11" customFormat="1" ht="15" customHeight="1" x14ac:dyDescent="0.25">
      <c r="A11" s="105" t="s">
        <v>45</v>
      </c>
      <c r="B11" s="105"/>
      <c r="C11" s="30">
        <v>50</v>
      </c>
      <c r="D11" s="1"/>
      <c r="E11" s="40">
        <f t="shared" ref="E11:E20" si="0">ROUND((C11*D11),0)</f>
        <v>0</v>
      </c>
      <c r="F11" s="4"/>
      <c r="G11" s="40">
        <f t="shared" ref="G11:G20" si="1">ROUND((E11*F11),0)</f>
        <v>0</v>
      </c>
      <c r="H11" s="40">
        <f t="shared" ref="H11:H20" si="2">+E11+G11</f>
        <v>0</v>
      </c>
    </row>
    <row r="12" spans="1:8" s="11" customFormat="1" x14ac:dyDescent="0.25">
      <c r="A12" s="105" t="s">
        <v>46</v>
      </c>
      <c r="B12" s="105"/>
      <c r="C12" s="30">
        <v>50</v>
      </c>
      <c r="D12" s="1"/>
      <c r="E12" s="40">
        <f t="shared" si="0"/>
        <v>0</v>
      </c>
      <c r="F12" s="4"/>
      <c r="G12" s="40">
        <f t="shared" si="1"/>
        <v>0</v>
      </c>
      <c r="H12" s="40">
        <f t="shared" si="2"/>
        <v>0</v>
      </c>
    </row>
    <row r="13" spans="1:8" s="11" customFormat="1" ht="29.25" customHeight="1" x14ac:dyDescent="0.25">
      <c r="A13" s="105" t="s">
        <v>47</v>
      </c>
      <c r="B13" s="105"/>
      <c r="C13" s="30">
        <v>10</v>
      </c>
      <c r="D13" s="1"/>
      <c r="E13" s="40">
        <f t="shared" si="0"/>
        <v>0</v>
      </c>
      <c r="F13" s="4"/>
      <c r="G13" s="40">
        <f t="shared" si="1"/>
        <v>0</v>
      </c>
      <c r="H13" s="40">
        <f t="shared" si="2"/>
        <v>0</v>
      </c>
    </row>
    <row r="14" spans="1:8" s="11" customFormat="1" ht="25.5" customHeight="1" x14ac:dyDescent="0.25">
      <c r="A14" s="105" t="s">
        <v>48</v>
      </c>
      <c r="B14" s="105"/>
      <c r="C14" s="30">
        <v>10</v>
      </c>
      <c r="D14" s="1"/>
      <c r="E14" s="40">
        <f t="shared" si="0"/>
        <v>0</v>
      </c>
      <c r="F14" s="4"/>
      <c r="G14" s="40">
        <f t="shared" si="1"/>
        <v>0</v>
      </c>
      <c r="H14" s="40">
        <f t="shared" si="2"/>
        <v>0</v>
      </c>
    </row>
    <row r="15" spans="1:8" s="11" customFormat="1" ht="102" customHeight="1" x14ac:dyDescent="0.25">
      <c r="A15" s="105" t="s">
        <v>7</v>
      </c>
      <c r="B15" s="105"/>
      <c r="C15" s="30">
        <v>210</v>
      </c>
      <c r="D15" s="1"/>
      <c r="E15" s="40">
        <f t="shared" si="0"/>
        <v>0</v>
      </c>
      <c r="F15" s="4"/>
      <c r="G15" s="40">
        <f t="shared" si="1"/>
        <v>0</v>
      </c>
      <c r="H15" s="40">
        <f t="shared" si="2"/>
        <v>0</v>
      </c>
    </row>
    <row r="16" spans="1:8" s="11" customFormat="1" ht="38.25" customHeight="1" x14ac:dyDescent="0.25">
      <c r="A16" s="105" t="s">
        <v>49</v>
      </c>
      <c r="B16" s="105"/>
      <c r="C16" s="30">
        <v>8</v>
      </c>
      <c r="D16" s="1"/>
      <c r="E16" s="40">
        <f t="shared" si="0"/>
        <v>0</v>
      </c>
      <c r="F16" s="4"/>
      <c r="G16" s="40">
        <f t="shared" si="1"/>
        <v>0</v>
      </c>
      <c r="H16" s="40">
        <f t="shared" si="2"/>
        <v>0</v>
      </c>
    </row>
    <row r="17" spans="1:8" s="11" customFormat="1" ht="30.75" customHeight="1" x14ac:dyDescent="0.25">
      <c r="A17" s="105" t="s">
        <v>50</v>
      </c>
      <c r="B17" s="105"/>
      <c r="C17" s="30">
        <v>1</v>
      </c>
      <c r="D17" s="1"/>
      <c r="E17" s="40">
        <f t="shared" si="0"/>
        <v>0</v>
      </c>
      <c r="F17" s="4"/>
      <c r="G17" s="40">
        <f t="shared" si="1"/>
        <v>0</v>
      </c>
      <c r="H17" s="40">
        <f t="shared" si="2"/>
        <v>0</v>
      </c>
    </row>
    <row r="18" spans="1:8" s="11" customFormat="1" ht="27.75" customHeight="1" x14ac:dyDescent="0.25">
      <c r="A18" s="105" t="s">
        <v>51</v>
      </c>
      <c r="B18" s="105"/>
      <c r="C18" s="30">
        <v>32</v>
      </c>
      <c r="D18" s="1"/>
      <c r="E18" s="40">
        <f t="shared" si="0"/>
        <v>0</v>
      </c>
      <c r="F18" s="4"/>
      <c r="G18" s="40">
        <f t="shared" si="1"/>
        <v>0</v>
      </c>
      <c r="H18" s="40">
        <f t="shared" si="2"/>
        <v>0</v>
      </c>
    </row>
    <row r="19" spans="1:8" s="11" customFormat="1" ht="27.75" customHeight="1" x14ac:dyDescent="0.25">
      <c r="A19" s="105" t="s">
        <v>52</v>
      </c>
      <c r="B19" s="105"/>
      <c r="C19" s="30">
        <v>1</v>
      </c>
      <c r="D19" s="1"/>
      <c r="E19" s="40">
        <f t="shared" si="0"/>
        <v>0</v>
      </c>
      <c r="F19" s="4"/>
      <c r="G19" s="40">
        <f t="shared" si="1"/>
        <v>0</v>
      </c>
      <c r="H19" s="40">
        <f t="shared" si="2"/>
        <v>0</v>
      </c>
    </row>
    <row r="20" spans="1:8" s="11" customFormat="1" x14ac:dyDescent="0.25">
      <c r="A20" s="105" t="s">
        <v>106</v>
      </c>
      <c r="B20" s="105"/>
      <c r="C20" s="30">
        <v>150</v>
      </c>
      <c r="D20" s="1"/>
      <c r="E20" s="40">
        <f t="shared" si="0"/>
        <v>0</v>
      </c>
      <c r="F20" s="4"/>
      <c r="G20" s="40">
        <f t="shared" si="1"/>
        <v>0</v>
      </c>
      <c r="H20" s="40">
        <f t="shared" si="2"/>
        <v>0</v>
      </c>
    </row>
    <row r="21" spans="1:8" s="11" customFormat="1" x14ac:dyDescent="0.25">
      <c r="A21" s="99" t="s">
        <v>91</v>
      </c>
      <c r="B21" s="100"/>
      <c r="C21" s="100"/>
      <c r="D21" s="100"/>
      <c r="E21" s="100"/>
      <c r="F21" s="100"/>
      <c r="G21" s="101"/>
      <c r="H21" s="41">
        <f>SUM(E11:E20)</f>
        <v>0</v>
      </c>
    </row>
    <row r="22" spans="1:8" s="11" customFormat="1" x14ac:dyDescent="0.25">
      <c r="A22" s="99" t="s">
        <v>152</v>
      </c>
      <c r="B22" s="100"/>
      <c r="C22" s="100"/>
      <c r="D22" s="100"/>
      <c r="E22" s="100"/>
      <c r="F22" s="100"/>
      <c r="G22" s="101"/>
      <c r="H22" s="41">
        <f>SUM(G11:G20)</f>
        <v>0</v>
      </c>
    </row>
    <row r="23" spans="1:8" s="11" customFormat="1" x14ac:dyDescent="0.25">
      <c r="A23" s="99" t="s">
        <v>93</v>
      </c>
      <c r="B23" s="100"/>
      <c r="C23" s="100"/>
      <c r="D23" s="100"/>
      <c r="E23" s="100"/>
      <c r="F23" s="100"/>
      <c r="G23" s="101"/>
      <c r="H23" s="41">
        <f>+H21+H22</f>
        <v>0</v>
      </c>
    </row>
    <row r="24" spans="1:8" s="11" customFormat="1" x14ac:dyDescent="0.25">
      <c r="A24" s="99" t="s">
        <v>165</v>
      </c>
      <c r="B24" s="100"/>
      <c r="C24" s="100"/>
      <c r="D24" s="100"/>
      <c r="E24" s="100"/>
      <c r="F24" s="100"/>
      <c r="G24" s="101"/>
      <c r="H24" s="67">
        <f>+H22*6</f>
        <v>0</v>
      </c>
    </row>
    <row r="25" spans="1:8" s="11" customFormat="1" x14ac:dyDescent="0.25">
      <c r="A25" s="106" t="s">
        <v>145</v>
      </c>
      <c r="B25" s="107"/>
      <c r="C25" s="107"/>
      <c r="D25" s="107"/>
      <c r="E25" s="107"/>
      <c r="F25" s="107"/>
      <c r="G25" s="108"/>
      <c r="H25" s="42">
        <f>+H21*6</f>
        <v>0</v>
      </c>
    </row>
    <row r="26" spans="1:8" s="13" customFormat="1" ht="15.75" thickBot="1" x14ac:dyDescent="0.3">
      <c r="A26" s="109" t="s">
        <v>146</v>
      </c>
      <c r="B26" s="110"/>
      <c r="C26" s="110"/>
      <c r="D26" s="110"/>
      <c r="E26" s="110"/>
      <c r="F26" s="110"/>
      <c r="G26" s="111"/>
      <c r="H26" s="42">
        <f>+H23*6</f>
        <v>0</v>
      </c>
    </row>
  </sheetData>
  <mergeCells count="30">
    <mergeCell ref="A25:G25"/>
    <mergeCell ref="A26:G26"/>
    <mergeCell ref="A14:B14"/>
    <mergeCell ref="A15:B15"/>
    <mergeCell ref="A16:B16"/>
    <mergeCell ref="A17:B17"/>
    <mergeCell ref="A18:B18"/>
    <mergeCell ref="A19:B19"/>
    <mergeCell ref="A20:B20"/>
    <mergeCell ref="A1:H1"/>
    <mergeCell ref="A2:H2"/>
    <mergeCell ref="A3:H3"/>
    <mergeCell ref="A4:B4"/>
    <mergeCell ref="C4:H4"/>
    <mergeCell ref="A8:H8"/>
    <mergeCell ref="A24:G24"/>
    <mergeCell ref="A5:B5"/>
    <mergeCell ref="C5:H5"/>
    <mergeCell ref="A6:B6"/>
    <mergeCell ref="C6:H6"/>
    <mergeCell ref="A7:B7"/>
    <mergeCell ref="C7:H7"/>
    <mergeCell ref="A9:H9"/>
    <mergeCell ref="A10:B10"/>
    <mergeCell ref="A11:B11"/>
    <mergeCell ref="A12:B12"/>
    <mergeCell ref="A13:B13"/>
    <mergeCell ref="A21:G21"/>
    <mergeCell ref="A22:G22"/>
    <mergeCell ref="A23:G23"/>
  </mergeCells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H27"/>
  <sheetViews>
    <sheetView zoomScale="80" zoomScaleNormal="80" workbookViewId="0">
      <selection activeCell="L16" sqref="L16"/>
    </sheetView>
  </sheetViews>
  <sheetFormatPr baseColWidth="10" defaultRowHeight="15" x14ac:dyDescent="0.25"/>
  <cols>
    <col min="2" max="2" width="33.42578125" customWidth="1"/>
    <col min="4" max="4" width="15.42578125" customWidth="1"/>
    <col min="5" max="5" width="14.7109375" customWidth="1"/>
    <col min="7" max="7" width="13.85546875" customWidth="1"/>
    <col min="8" max="8" width="19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8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8" s="10" customFormat="1" ht="15.75" customHeight="1" thickBot="1" x14ac:dyDescent="0.25">
      <c r="A3" s="96" t="s">
        <v>170</v>
      </c>
      <c r="B3" s="97"/>
      <c r="C3" s="97"/>
      <c r="D3" s="97"/>
      <c r="E3" s="97"/>
      <c r="F3" s="97"/>
      <c r="G3" s="97"/>
      <c r="H3" s="98"/>
    </row>
    <row r="4" spans="1:8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8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8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8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8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8" s="11" customFormat="1" ht="15" customHeight="1" thickBot="1" x14ac:dyDescent="0.3">
      <c r="A9" s="77" t="s">
        <v>102</v>
      </c>
      <c r="B9" s="78"/>
      <c r="C9" s="78"/>
      <c r="D9" s="78"/>
      <c r="E9" s="78"/>
      <c r="F9" s="78"/>
      <c r="G9" s="78"/>
      <c r="H9" s="79"/>
    </row>
    <row r="10" spans="1:8" s="13" customFormat="1" ht="33" customHeight="1" x14ac:dyDescent="0.25">
      <c r="A10" s="113" t="s">
        <v>88</v>
      </c>
      <c r="B10" s="114"/>
      <c r="C10" s="24" t="s">
        <v>104</v>
      </c>
      <c r="D10" s="24" t="s">
        <v>80</v>
      </c>
      <c r="E10" s="37" t="s">
        <v>81</v>
      </c>
      <c r="F10" s="38" t="s">
        <v>87</v>
      </c>
      <c r="G10" s="37" t="s">
        <v>89</v>
      </c>
      <c r="H10" s="39" t="s">
        <v>90</v>
      </c>
    </row>
    <row r="11" spans="1:8" s="11" customFormat="1" x14ac:dyDescent="0.25">
      <c r="A11" s="117" t="s">
        <v>53</v>
      </c>
      <c r="B11" s="118"/>
      <c r="C11" s="29">
        <v>24</v>
      </c>
      <c r="D11" s="2"/>
      <c r="E11" s="46">
        <f t="shared" ref="E11:E24" si="0">ROUND((C11*D11),0)</f>
        <v>0</v>
      </c>
      <c r="F11" s="5"/>
      <c r="G11" s="46">
        <f t="shared" ref="G11:G24" si="1">ROUND((E11*F11),0)</f>
        <v>0</v>
      </c>
      <c r="H11" s="46">
        <f t="shared" ref="H11:H24" si="2">+E11+G11</f>
        <v>0</v>
      </c>
    </row>
    <row r="12" spans="1:8" s="11" customFormat="1" x14ac:dyDescent="0.25">
      <c r="A12" s="117" t="s">
        <v>54</v>
      </c>
      <c r="B12" s="118"/>
      <c r="C12" s="29">
        <v>8</v>
      </c>
      <c r="D12" s="2"/>
      <c r="E12" s="46">
        <f t="shared" si="0"/>
        <v>0</v>
      </c>
      <c r="F12" s="5"/>
      <c r="G12" s="46">
        <f t="shared" si="1"/>
        <v>0</v>
      </c>
      <c r="H12" s="46">
        <f t="shared" si="2"/>
        <v>0</v>
      </c>
    </row>
    <row r="13" spans="1:8" s="11" customFormat="1" x14ac:dyDescent="0.25">
      <c r="A13" s="115" t="s">
        <v>55</v>
      </c>
      <c r="B13" s="116"/>
      <c r="C13" s="30">
        <v>24</v>
      </c>
      <c r="D13" s="2"/>
      <c r="E13" s="46">
        <f t="shared" si="0"/>
        <v>0</v>
      </c>
      <c r="F13" s="5"/>
      <c r="G13" s="46">
        <f t="shared" si="1"/>
        <v>0</v>
      </c>
      <c r="H13" s="46">
        <f t="shared" si="2"/>
        <v>0</v>
      </c>
    </row>
    <row r="14" spans="1:8" s="11" customFormat="1" ht="27.75" customHeight="1" x14ac:dyDescent="0.25">
      <c r="A14" s="119" t="s">
        <v>56</v>
      </c>
      <c r="B14" s="120"/>
      <c r="C14" s="30">
        <v>22</v>
      </c>
      <c r="D14" s="2"/>
      <c r="E14" s="46">
        <f t="shared" si="0"/>
        <v>0</v>
      </c>
      <c r="F14" s="5"/>
      <c r="G14" s="46">
        <f t="shared" si="1"/>
        <v>0</v>
      </c>
      <c r="H14" s="46">
        <f t="shared" si="2"/>
        <v>0</v>
      </c>
    </row>
    <row r="15" spans="1:8" s="11" customFormat="1" ht="27.75" customHeight="1" x14ac:dyDescent="0.25">
      <c r="A15" s="119" t="s">
        <v>71</v>
      </c>
      <c r="B15" s="120"/>
      <c r="C15" s="30">
        <v>4</v>
      </c>
      <c r="D15" s="2"/>
      <c r="E15" s="46">
        <f t="shared" si="0"/>
        <v>0</v>
      </c>
      <c r="F15" s="5"/>
      <c r="G15" s="46">
        <f t="shared" si="1"/>
        <v>0</v>
      </c>
      <c r="H15" s="46">
        <f t="shared" si="2"/>
        <v>0</v>
      </c>
    </row>
    <row r="16" spans="1:8" s="11" customFormat="1" x14ac:dyDescent="0.25">
      <c r="A16" s="117" t="s">
        <v>8</v>
      </c>
      <c r="B16" s="118"/>
      <c r="C16" s="29">
        <v>15</v>
      </c>
      <c r="D16" s="2"/>
      <c r="E16" s="46">
        <f t="shared" si="0"/>
        <v>0</v>
      </c>
      <c r="F16" s="5"/>
      <c r="G16" s="46">
        <f t="shared" si="1"/>
        <v>0</v>
      </c>
      <c r="H16" s="46">
        <f t="shared" si="2"/>
        <v>0</v>
      </c>
    </row>
    <row r="17" spans="1:8" s="11" customFormat="1" ht="15" customHeight="1" x14ac:dyDescent="0.25">
      <c r="A17" s="119" t="s">
        <v>57</v>
      </c>
      <c r="B17" s="120"/>
      <c r="C17" s="30">
        <v>12</v>
      </c>
      <c r="D17" s="2"/>
      <c r="E17" s="46">
        <f t="shared" si="0"/>
        <v>0</v>
      </c>
      <c r="F17" s="5"/>
      <c r="G17" s="46">
        <f t="shared" si="1"/>
        <v>0</v>
      </c>
      <c r="H17" s="46">
        <f t="shared" si="2"/>
        <v>0</v>
      </c>
    </row>
    <row r="18" spans="1:8" s="11" customFormat="1" ht="15" customHeight="1" x14ac:dyDescent="0.25">
      <c r="A18" s="119" t="s">
        <v>58</v>
      </c>
      <c r="B18" s="120"/>
      <c r="C18" s="30">
        <v>10</v>
      </c>
      <c r="D18" s="2"/>
      <c r="E18" s="46">
        <f t="shared" si="0"/>
        <v>0</v>
      </c>
      <c r="F18" s="5"/>
      <c r="G18" s="46">
        <f t="shared" si="1"/>
        <v>0</v>
      </c>
      <c r="H18" s="46">
        <f t="shared" si="2"/>
        <v>0</v>
      </c>
    </row>
    <row r="19" spans="1:8" s="11" customFormat="1" ht="15" customHeight="1" x14ac:dyDescent="0.25">
      <c r="A19" s="119" t="s">
        <v>59</v>
      </c>
      <c r="B19" s="120"/>
      <c r="C19" s="30">
        <v>6</v>
      </c>
      <c r="D19" s="2"/>
      <c r="E19" s="46">
        <f t="shared" si="0"/>
        <v>0</v>
      </c>
      <c r="F19" s="5"/>
      <c r="G19" s="46">
        <f t="shared" si="1"/>
        <v>0</v>
      </c>
      <c r="H19" s="46">
        <f t="shared" si="2"/>
        <v>0</v>
      </c>
    </row>
    <row r="20" spans="1:8" s="11" customFormat="1" ht="65.25" customHeight="1" x14ac:dyDescent="0.25">
      <c r="A20" s="115" t="s">
        <v>60</v>
      </c>
      <c r="B20" s="116"/>
      <c r="C20" s="30">
        <v>36</v>
      </c>
      <c r="D20" s="2"/>
      <c r="E20" s="46">
        <f t="shared" si="0"/>
        <v>0</v>
      </c>
      <c r="F20" s="5"/>
      <c r="G20" s="46">
        <f t="shared" si="1"/>
        <v>0</v>
      </c>
      <c r="H20" s="46">
        <f t="shared" si="2"/>
        <v>0</v>
      </c>
    </row>
    <row r="21" spans="1:8" s="11" customFormat="1" ht="42.75" customHeight="1" x14ac:dyDescent="0.25">
      <c r="A21" s="119" t="s">
        <v>61</v>
      </c>
      <c r="B21" s="120"/>
      <c r="C21" s="30">
        <v>7</v>
      </c>
      <c r="D21" s="2"/>
      <c r="E21" s="46">
        <f t="shared" si="0"/>
        <v>0</v>
      </c>
      <c r="F21" s="5"/>
      <c r="G21" s="46">
        <f t="shared" si="1"/>
        <v>0</v>
      </c>
      <c r="H21" s="46">
        <f t="shared" si="2"/>
        <v>0</v>
      </c>
    </row>
    <row r="22" spans="1:8" s="11" customFormat="1" ht="26.25" customHeight="1" x14ac:dyDescent="0.25">
      <c r="A22" s="119" t="s">
        <v>62</v>
      </c>
      <c r="B22" s="120"/>
      <c r="C22" s="30">
        <v>30</v>
      </c>
      <c r="D22" s="2"/>
      <c r="E22" s="46">
        <f t="shared" si="0"/>
        <v>0</v>
      </c>
      <c r="F22" s="5"/>
      <c r="G22" s="46">
        <f t="shared" si="1"/>
        <v>0</v>
      </c>
      <c r="H22" s="46">
        <f t="shared" si="2"/>
        <v>0</v>
      </c>
    </row>
    <row r="23" spans="1:8" s="11" customFormat="1" ht="28.5" customHeight="1" x14ac:dyDescent="0.25">
      <c r="A23" s="119" t="s">
        <v>63</v>
      </c>
      <c r="B23" s="120"/>
      <c r="C23" s="30">
        <v>9</v>
      </c>
      <c r="D23" s="2"/>
      <c r="E23" s="46">
        <f t="shared" si="0"/>
        <v>0</v>
      </c>
      <c r="F23" s="5"/>
      <c r="G23" s="46">
        <f t="shared" si="1"/>
        <v>0</v>
      </c>
      <c r="H23" s="46">
        <f t="shared" si="2"/>
        <v>0</v>
      </c>
    </row>
    <row r="24" spans="1:8" s="11" customFormat="1" x14ac:dyDescent="0.25">
      <c r="A24" s="119" t="s">
        <v>64</v>
      </c>
      <c r="B24" s="120"/>
      <c r="C24" s="30">
        <v>9</v>
      </c>
      <c r="D24" s="2"/>
      <c r="E24" s="46">
        <f t="shared" si="0"/>
        <v>0</v>
      </c>
      <c r="F24" s="5"/>
      <c r="G24" s="46">
        <f t="shared" si="1"/>
        <v>0</v>
      </c>
      <c r="H24" s="46">
        <f t="shared" si="2"/>
        <v>0</v>
      </c>
    </row>
    <row r="25" spans="1:8" s="11" customFormat="1" x14ac:dyDescent="0.25">
      <c r="A25" s="99" t="s">
        <v>147</v>
      </c>
      <c r="B25" s="100"/>
      <c r="C25" s="100"/>
      <c r="D25" s="100"/>
      <c r="E25" s="100"/>
      <c r="F25" s="100"/>
      <c r="G25" s="101"/>
      <c r="H25" s="34">
        <f>SUM(E11:E24)</f>
        <v>0</v>
      </c>
    </row>
    <row r="26" spans="1:8" s="11" customFormat="1" x14ac:dyDescent="0.25">
      <c r="A26" s="99" t="s">
        <v>98</v>
      </c>
      <c r="B26" s="100"/>
      <c r="C26" s="100"/>
      <c r="D26" s="100"/>
      <c r="E26" s="100"/>
      <c r="F26" s="100"/>
      <c r="G26" s="101"/>
      <c r="H26" s="34">
        <f>SUM(G11:G24)</f>
        <v>0</v>
      </c>
    </row>
    <row r="27" spans="1:8" s="11" customFormat="1" x14ac:dyDescent="0.25">
      <c r="A27" s="99" t="s">
        <v>148</v>
      </c>
      <c r="B27" s="100"/>
      <c r="C27" s="100"/>
      <c r="D27" s="100"/>
      <c r="E27" s="100"/>
      <c r="F27" s="100"/>
      <c r="G27" s="101"/>
      <c r="H27" s="34">
        <f>+H25+H26</f>
        <v>0</v>
      </c>
    </row>
  </sheetData>
  <mergeCells count="31">
    <mergeCell ref="A27:G27"/>
    <mergeCell ref="A22:B22"/>
    <mergeCell ref="A23:B23"/>
    <mergeCell ref="A24:B24"/>
    <mergeCell ref="A25:G25"/>
    <mergeCell ref="A26:G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H9"/>
    <mergeCell ref="A1:H1"/>
    <mergeCell ref="A2:H2"/>
    <mergeCell ref="A3:H3"/>
    <mergeCell ref="A4:B4"/>
    <mergeCell ref="C4:H4"/>
    <mergeCell ref="A5:B5"/>
    <mergeCell ref="C5:H5"/>
    <mergeCell ref="A6:B6"/>
    <mergeCell ref="C6:H6"/>
    <mergeCell ref="A7:B7"/>
    <mergeCell ref="C7:H7"/>
    <mergeCell ref="A8:H8"/>
  </mergeCells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20"/>
  <sheetViews>
    <sheetView zoomScale="80" zoomScaleNormal="80" workbookViewId="0">
      <selection activeCell="K16" sqref="K16"/>
    </sheetView>
  </sheetViews>
  <sheetFormatPr baseColWidth="10" defaultRowHeight="15" x14ac:dyDescent="0.25"/>
  <cols>
    <col min="2" max="2" width="29" customWidth="1"/>
    <col min="4" max="4" width="16.28515625" customWidth="1"/>
    <col min="5" max="5" width="16.7109375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2"/>
    </row>
    <row r="2" spans="1:8" s="10" customFormat="1" ht="13.5" customHeight="1" x14ac:dyDescent="0.2">
      <c r="A2" s="93" t="s">
        <v>14</v>
      </c>
      <c r="B2" s="94"/>
      <c r="C2" s="94"/>
      <c r="D2" s="94"/>
      <c r="E2" s="95"/>
    </row>
    <row r="3" spans="1:8" s="10" customFormat="1" ht="15.75" customHeight="1" thickBot="1" x14ac:dyDescent="0.25">
      <c r="A3" s="96" t="s">
        <v>170</v>
      </c>
      <c r="B3" s="97"/>
      <c r="C3" s="97"/>
      <c r="D3" s="97"/>
      <c r="E3" s="98"/>
    </row>
    <row r="4" spans="1:8" s="10" customFormat="1" ht="13.5" thickBot="1" x14ac:dyDescent="0.25">
      <c r="A4" s="72" t="s">
        <v>1</v>
      </c>
      <c r="B4" s="73"/>
      <c r="C4" s="82"/>
      <c r="D4" s="83"/>
      <c r="E4" s="84"/>
    </row>
    <row r="5" spans="1:8" s="10" customFormat="1" ht="13.5" thickBot="1" x14ac:dyDescent="0.25">
      <c r="A5" s="85" t="s">
        <v>2</v>
      </c>
      <c r="B5" s="86"/>
      <c r="C5" s="87"/>
      <c r="D5" s="88"/>
      <c r="E5" s="89"/>
    </row>
    <row r="6" spans="1:8" s="10" customFormat="1" ht="13.5" thickBot="1" x14ac:dyDescent="0.25">
      <c r="A6" s="72" t="s">
        <v>3</v>
      </c>
      <c r="B6" s="73"/>
      <c r="C6" s="74"/>
      <c r="D6" s="75"/>
      <c r="E6" s="76"/>
    </row>
    <row r="7" spans="1:8" s="10" customFormat="1" ht="13.5" thickBot="1" x14ac:dyDescent="0.25">
      <c r="A7" s="72" t="s">
        <v>4</v>
      </c>
      <c r="B7" s="73"/>
      <c r="C7" s="75"/>
      <c r="D7" s="75"/>
      <c r="E7" s="76"/>
    </row>
    <row r="8" spans="1:8" s="10" customFormat="1" ht="13.5" thickBot="1" x14ac:dyDescent="0.25">
      <c r="A8" s="77" t="s">
        <v>5</v>
      </c>
      <c r="B8" s="78"/>
      <c r="C8" s="78"/>
      <c r="D8" s="78"/>
      <c r="E8" s="79"/>
    </row>
    <row r="9" spans="1:8" s="11" customFormat="1" ht="15.75" thickBot="1" x14ac:dyDescent="0.3">
      <c r="A9" s="134" t="s">
        <v>13</v>
      </c>
      <c r="B9" s="135"/>
      <c r="C9" s="135"/>
      <c r="D9" s="135"/>
      <c r="E9" s="135"/>
      <c r="F9" s="17"/>
      <c r="G9" s="18"/>
      <c r="H9" s="18"/>
    </row>
    <row r="10" spans="1:8" s="20" customFormat="1" ht="32.25" customHeight="1" x14ac:dyDescent="0.25">
      <c r="A10" s="133" t="s">
        <v>100</v>
      </c>
      <c r="B10" s="133"/>
      <c r="C10" s="24" t="s">
        <v>104</v>
      </c>
      <c r="D10" s="50" t="s">
        <v>80</v>
      </c>
      <c r="E10" s="50" t="s">
        <v>81</v>
      </c>
      <c r="F10" s="19"/>
      <c r="G10" s="19"/>
    </row>
    <row r="11" spans="1:8" s="11" customFormat="1" x14ac:dyDescent="0.25">
      <c r="A11" s="132" t="s">
        <v>9</v>
      </c>
      <c r="B11" s="132"/>
      <c r="C11" s="29">
        <v>18</v>
      </c>
      <c r="D11" s="3"/>
      <c r="E11" s="49">
        <f>ROUND((C11*D11),0)</f>
        <v>0</v>
      </c>
      <c r="F11" s="21"/>
      <c r="G11" s="21"/>
    </row>
    <row r="12" spans="1:8" s="11" customFormat="1" x14ac:dyDescent="0.25">
      <c r="A12" s="132" t="s">
        <v>10</v>
      </c>
      <c r="B12" s="132"/>
      <c r="C12" s="29">
        <v>4</v>
      </c>
      <c r="D12" s="3"/>
      <c r="E12" s="49">
        <f>ROUND((C12*D12),0)</f>
        <v>0</v>
      </c>
      <c r="F12" s="21"/>
      <c r="G12" s="21"/>
    </row>
    <row r="13" spans="1:8" s="11" customFormat="1" x14ac:dyDescent="0.25">
      <c r="A13" s="132" t="s">
        <v>11</v>
      </c>
      <c r="B13" s="132"/>
      <c r="C13" s="29">
        <v>1</v>
      </c>
      <c r="D13" s="3"/>
      <c r="E13" s="49">
        <f>ROUND((C13*D13),0)</f>
        <v>0</v>
      </c>
      <c r="F13" s="21"/>
      <c r="G13" s="21"/>
    </row>
    <row r="14" spans="1:8" s="11" customFormat="1" x14ac:dyDescent="0.25">
      <c r="A14" s="129" t="s">
        <v>82</v>
      </c>
      <c r="B14" s="130"/>
      <c r="C14" s="130"/>
      <c r="D14" s="131"/>
      <c r="E14" s="48">
        <f>SUM(E11:E13)</f>
        <v>0</v>
      </c>
      <c r="G14" s="9"/>
      <c r="H14" s="21"/>
    </row>
    <row r="15" spans="1:8" s="11" customFormat="1" x14ac:dyDescent="0.25">
      <c r="A15" s="129" t="s">
        <v>101</v>
      </c>
      <c r="B15" s="130"/>
      <c r="C15" s="130"/>
      <c r="D15" s="131"/>
      <c r="E15" s="48">
        <f>ROUND((E14*10%),0)</f>
        <v>0</v>
      </c>
      <c r="G15" s="9"/>
      <c r="H15" s="21"/>
    </row>
    <row r="16" spans="1:8" s="11" customFormat="1" x14ac:dyDescent="0.25">
      <c r="A16" s="129" t="s">
        <v>44</v>
      </c>
      <c r="B16" s="130"/>
      <c r="C16" s="130"/>
      <c r="D16" s="131"/>
      <c r="E16" s="48">
        <f>ROUND((E15*19%),0)</f>
        <v>0</v>
      </c>
      <c r="H16" s="21"/>
    </row>
    <row r="17" spans="1:8" s="11" customFormat="1" x14ac:dyDescent="0.25">
      <c r="A17" s="129" t="s">
        <v>73</v>
      </c>
      <c r="B17" s="130"/>
      <c r="C17" s="130"/>
      <c r="D17" s="131"/>
      <c r="E17" s="48">
        <f>+E14+E16</f>
        <v>0</v>
      </c>
      <c r="G17" s="9"/>
      <c r="H17" s="21"/>
    </row>
    <row r="18" spans="1:8" s="11" customFormat="1" x14ac:dyDescent="0.25">
      <c r="A18" s="129" t="s">
        <v>86</v>
      </c>
      <c r="B18" s="130"/>
      <c r="C18" s="130"/>
      <c r="D18" s="131"/>
      <c r="E18" s="48">
        <f>+E14*6</f>
        <v>0</v>
      </c>
      <c r="F18" s="22"/>
      <c r="G18" s="9"/>
      <c r="H18" s="23"/>
    </row>
    <row r="19" spans="1:8" s="11" customFormat="1" x14ac:dyDescent="0.25">
      <c r="A19" s="129" t="s">
        <v>77</v>
      </c>
      <c r="B19" s="130"/>
      <c r="C19" s="130"/>
      <c r="D19" s="131"/>
      <c r="E19" s="48">
        <f>+E17*6</f>
        <v>0</v>
      </c>
      <c r="G19" s="9"/>
      <c r="H19" s="21"/>
    </row>
    <row r="20" spans="1:8" s="11" customFormat="1" x14ac:dyDescent="0.25"/>
  </sheetData>
  <mergeCells count="23">
    <mergeCell ref="A19:D19"/>
    <mergeCell ref="A13:B13"/>
    <mergeCell ref="A14:D14"/>
    <mergeCell ref="A15:D15"/>
    <mergeCell ref="A16:D16"/>
    <mergeCell ref="A17:D17"/>
    <mergeCell ref="A18:D18"/>
    <mergeCell ref="A1:E1"/>
    <mergeCell ref="A2:E2"/>
    <mergeCell ref="A3:E3"/>
    <mergeCell ref="A4:B4"/>
    <mergeCell ref="C4:E4"/>
    <mergeCell ref="A8:E8"/>
    <mergeCell ref="A9:E9"/>
    <mergeCell ref="A10:B10"/>
    <mergeCell ref="A11:B11"/>
    <mergeCell ref="A12:B12"/>
    <mergeCell ref="C5:E5"/>
    <mergeCell ref="A6:B6"/>
    <mergeCell ref="C6:E6"/>
    <mergeCell ref="A7:B7"/>
    <mergeCell ref="C7:E7"/>
    <mergeCell ref="A5:B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8" tint="-0.499984740745262"/>
  </sheetPr>
  <dimension ref="A1:D46"/>
  <sheetViews>
    <sheetView tabSelected="1" zoomScale="80" zoomScaleNormal="80" zoomScaleSheetLayoutView="110" workbookViewId="0">
      <selection activeCell="J12" sqref="J12"/>
    </sheetView>
  </sheetViews>
  <sheetFormatPr baseColWidth="10" defaultRowHeight="15" x14ac:dyDescent="0.25"/>
  <cols>
    <col min="1" max="1" width="61.7109375" style="10" customWidth="1"/>
    <col min="2" max="3" width="19.140625" style="10" customWidth="1"/>
    <col min="4" max="4" width="17.85546875" style="10" customWidth="1"/>
    <col min="5" max="16384" width="11.42578125" style="11"/>
  </cols>
  <sheetData>
    <row r="1" spans="1:4" ht="15.75" thickBot="1" x14ac:dyDescent="0.3">
      <c r="A1" s="90" t="s">
        <v>0</v>
      </c>
      <c r="B1" s="91"/>
      <c r="C1" s="91"/>
      <c r="D1" s="91"/>
    </row>
    <row r="2" spans="1:4" ht="15" customHeight="1" x14ac:dyDescent="0.25">
      <c r="A2" s="90" t="s">
        <v>14</v>
      </c>
      <c r="B2" s="91"/>
      <c r="C2" s="91"/>
      <c r="D2" s="91"/>
    </row>
    <row r="3" spans="1:4" ht="15.75" thickBot="1" x14ac:dyDescent="0.3">
      <c r="A3" s="96" t="s">
        <v>171</v>
      </c>
      <c r="B3" s="97"/>
      <c r="C3" s="97"/>
      <c r="D3" s="97"/>
    </row>
    <row r="4" spans="1:4" ht="15.75" thickBot="1" x14ac:dyDescent="0.3">
      <c r="A4" s="52" t="s">
        <v>1</v>
      </c>
      <c r="B4" s="144"/>
      <c r="C4" s="145"/>
      <c r="D4" s="146"/>
    </row>
    <row r="5" spans="1:4" ht="15.75" thickBot="1" x14ac:dyDescent="0.3">
      <c r="A5" s="53" t="s">
        <v>2</v>
      </c>
      <c r="B5" s="144"/>
      <c r="C5" s="145"/>
      <c r="D5" s="146"/>
    </row>
    <row r="6" spans="1:4" ht="15.75" thickBot="1" x14ac:dyDescent="0.3">
      <c r="A6" s="52" t="s">
        <v>3</v>
      </c>
      <c r="B6" s="144"/>
      <c r="C6" s="145"/>
      <c r="D6" s="146"/>
    </row>
    <row r="7" spans="1:4" ht="15.75" thickBot="1" x14ac:dyDescent="0.3">
      <c r="A7" s="52" t="s">
        <v>4</v>
      </c>
      <c r="B7" s="144"/>
      <c r="C7" s="145"/>
      <c r="D7" s="146"/>
    </row>
    <row r="9" spans="1:4" ht="22.5" customHeight="1" x14ac:dyDescent="0.25">
      <c r="A9" s="140" t="s">
        <v>78</v>
      </c>
      <c r="B9" s="141"/>
      <c r="C9" s="141"/>
      <c r="D9" s="142"/>
    </row>
    <row r="10" spans="1:4" x14ac:dyDescent="0.25">
      <c r="A10" s="54" t="s">
        <v>113</v>
      </c>
      <c r="B10" s="54" t="s">
        <v>132</v>
      </c>
      <c r="C10" s="66" t="s">
        <v>72</v>
      </c>
      <c r="D10" s="54" t="s">
        <v>90</v>
      </c>
    </row>
    <row r="11" spans="1:4" ht="44.25" customHeight="1" x14ac:dyDescent="0.25">
      <c r="A11" s="55" t="s">
        <v>133</v>
      </c>
      <c r="B11" s="56">
        <f>+'Aseo 2018'!H45+'Cafetería 2018'!H25+'Abastecimiento semestral 2018'!H25+'Abastecimiento x1 vez 2018'!H21</f>
        <v>0</v>
      </c>
      <c r="C11" s="56">
        <f>+'Aseo 2018'!H44+'Cafetería 2018'!H24+'Abastecimiento semestral 2018'!H26+'Abastecimiento x1 vez 2018'!$H$22</f>
        <v>0</v>
      </c>
      <c r="D11" s="56">
        <f>+'Aseo 2018'!H46+'Cafetería 2018'!H26+'Abastecimiento semestral 2018'!H27+'Abastecimiento x1 vez 2018'!H23</f>
        <v>0</v>
      </c>
    </row>
    <row r="12" spans="1:4" ht="30" customHeight="1" x14ac:dyDescent="0.25">
      <c r="A12" s="55" t="s">
        <v>134</v>
      </c>
      <c r="B12" s="56">
        <f>+'Aseo 2019'!H45+'Cafetería 2019'!H24+'Abastecimiento semestral 2019'!H29</f>
        <v>0</v>
      </c>
      <c r="C12" s="56">
        <f>+'Aseo 2019'!H44+'Cafetería 2019'!H23+'Abastecimiento semestral 2019'!H28</f>
        <v>0</v>
      </c>
      <c r="D12" s="56">
        <f>+'Aseo 2019'!H46+'Cafetería 2019'!H25+'Abastecimiento semestral 2019'!H30</f>
        <v>0</v>
      </c>
    </row>
    <row r="13" spans="1:4" ht="33.75" customHeight="1" x14ac:dyDescent="0.25">
      <c r="A13" s="55" t="s">
        <v>135</v>
      </c>
      <c r="B13" s="56">
        <f>+'Aseo 2020'!H45+'Cafetería 2020'!H25+'Abastecimiento semestral 2020'!H29</f>
        <v>0</v>
      </c>
      <c r="C13" s="56">
        <f>+'Aseo 2020'!H44+'Cafetería 2020'!H24+'Abastecimiento semestral 2020'!H28</f>
        <v>0</v>
      </c>
      <c r="D13" s="56">
        <f>+'Aseo 2020'!H46+'Cafetería 2020'!H26+'Abastecimiento semestral 2020'!H30</f>
        <v>0</v>
      </c>
    </row>
    <row r="14" spans="1:4" ht="31.5" customHeight="1" x14ac:dyDescent="0.25">
      <c r="A14" s="55" t="s">
        <v>136</v>
      </c>
      <c r="B14" s="56">
        <f>+'Aseo 2021'!H45+'Cafetería 2021'!H25+'Abastecimiento semestral 2021'!H25</f>
        <v>0</v>
      </c>
      <c r="C14" s="56">
        <f>+'Aseo 2021'!H44+'Cafetería 2021'!H24+'Abastecimiento semestral 2021'!H26</f>
        <v>0</v>
      </c>
      <c r="D14" s="56">
        <f>+'Aseo 2021'!H46+'Cafetería 2021'!H26+'Abastecimiento semestral 2021'!H27</f>
        <v>0</v>
      </c>
    </row>
    <row r="15" spans="1:4" x14ac:dyDescent="0.25">
      <c r="A15" s="54" t="s">
        <v>114</v>
      </c>
      <c r="B15" s="57">
        <f>SUM(B11:B14)</f>
        <v>0</v>
      </c>
      <c r="C15" s="57">
        <f>SUM(C11:C14)</f>
        <v>0</v>
      </c>
      <c r="D15" s="57">
        <f>SUM(D11:D14)</f>
        <v>0</v>
      </c>
    </row>
    <row r="16" spans="1:4" ht="15" customHeight="1" x14ac:dyDescent="0.25">
      <c r="A16" s="63"/>
      <c r="B16" s="64"/>
      <c r="C16" s="64"/>
      <c r="D16" s="64"/>
    </row>
    <row r="17" spans="1:4" x14ac:dyDescent="0.25">
      <c r="A17" s="143" t="s">
        <v>79</v>
      </c>
      <c r="B17" s="143"/>
      <c r="C17" s="143"/>
      <c r="D17" s="143"/>
    </row>
    <row r="18" spans="1:4" x14ac:dyDescent="0.25">
      <c r="A18" s="54" t="s">
        <v>113</v>
      </c>
      <c r="B18" s="66" t="s">
        <v>132</v>
      </c>
      <c r="C18" s="66" t="s">
        <v>72</v>
      </c>
      <c r="D18" s="54" t="s">
        <v>90</v>
      </c>
    </row>
    <row r="19" spans="1:4" x14ac:dyDescent="0.25">
      <c r="A19" s="58" t="s">
        <v>115</v>
      </c>
      <c r="B19" s="59">
        <f>+'Recurso Humano 2018'!E18</f>
        <v>0</v>
      </c>
      <c r="C19" s="59">
        <f>+'Recurso Humano 2018'!E16*8</f>
        <v>0</v>
      </c>
      <c r="D19" s="59">
        <f>+'Recurso Humano 2018'!E19</f>
        <v>0</v>
      </c>
    </row>
    <row r="20" spans="1:4" x14ac:dyDescent="0.25">
      <c r="A20" s="58" t="s">
        <v>116</v>
      </c>
      <c r="B20" s="59">
        <f>+'Recurso Humano 2019'!E18</f>
        <v>0</v>
      </c>
      <c r="C20" s="59">
        <f>+'Recurso Humano 2019'!E16*12</f>
        <v>0</v>
      </c>
      <c r="D20" s="59">
        <f>+'Recurso Humano 2019'!E19</f>
        <v>0</v>
      </c>
    </row>
    <row r="21" spans="1:4" x14ac:dyDescent="0.25">
      <c r="A21" s="58" t="s">
        <v>117</v>
      </c>
      <c r="B21" s="59">
        <f>+'Recurso Humano 2020'!E18</f>
        <v>0</v>
      </c>
      <c r="C21" s="59">
        <f>+'Recurso Humano 2020'!E16*12</f>
        <v>0</v>
      </c>
      <c r="D21" s="59">
        <f>+'Recurso Humano 2020'!E19</f>
        <v>0</v>
      </c>
    </row>
    <row r="22" spans="1:4" x14ac:dyDescent="0.25">
      <c r="A22" s="58" t="s">
        <v>118</v>
      </c>
      <c r="B22" s="59">
        <f>+'Recurso Humano 2021'!E18</f>
        <v>0</v>
      </c>
      <c r="C22" s="59">
        <f>+'Recurso Humano 2021'!E16*6</f>
        <v>0</v>
      </c>
      <c r="D22" s="59">
        <f>+'Recurso Humano 2021'!E19</f>
        <v>0</v>
      </c>
    </row>
    <row r="23" spans="1:4" x14ac:dyDescent="0.25">
      <c r="A23" s="54" t="s">
        <v>114</v>
      </c>
      <c r="B23" s="60">
        <f>SUM(B19:B22)</f>
        <v>0</v>
      </c>
      <c r="C23" s="60">
        <f>SUM(C19:C22)</f>
        <v>0</v>
      </c>
      <c r="D23" s="60">
        <f>SUM(D19:D22)</f>
        <v>0</v>
      </c>
    </row>
    <row r="25" spans="1:4" x14ac:dyDescent="0.25">
      <c r="A25" s="143" t="s">
        <v>119</v>
      </c>
      <c r="B25" s="143"/>
      <c r="C25" s="143"/>
      <c r="D25" s="143"/>
    </row>
    <row r="26" spans="1:4" x14ac:dyDescent="0.25">
      <c r="A26" s="54" t="s">
        <v>113</v>
      </c>
      <c r="B26" s="66" t="s">
        <v>132</v>
      </c>
      <c r="C26" s="66" t="s">
        <v>72</v>
      </c>
      <c r="D26" s="54" t="s">
        <v>90</v>
      </c>
    </row>
    <row r="27" spans="1:4" x14ac:dyDescent="0.25">
      <c r="A27" s="58" t="s">
        <v>120</v>
      </c>
      <c r="B27" s="59">
        <f>+B19+B11</f>
        <v>0</v>
      </c>
      <c r="C27" s="59">
        <f t="shared" ref="C27:D30" si="0">+C11+C19</f>
        <v>0</v>
      </c>
      <c r="D27" s="59">
        <f t="shared" si="0"/>
        <v>0</v>
      </c>
    </row>
    <row r="28" spans="1:4" x14ac:dyDescent="0.25">
      <c r="A28" s="58" t="s">
        <v>121</v>
      </c>
      <c r="B28" s="59">
        <f>+B12+B20</f>
        <v>0</v>
      </c>
      <c r="C28" s="59">
        <f t="shared" si="0"/>
        <v>0</v>
      </c>
      <c r="D28" s="59">
        <f t="shared" si="0"/>
        <v>0</v>
      </c>
    </row>
    <row r="29" spans="1:4" x14ac:dyDescent="0.25">
      <c r="A29" s="58" t="s">
        <v>122</v>
      </c>
      <c r="B29" s="59">
        <f>+B13+B21</f>
        <v>0</v>
      </c>
      <c r="C29" s="59">
        <f t="shared" si="0"/>
        <v>0</v>
      </c>
      <c r="D29" s="59">
        <f t="shared" si="0"/>
        <v>0</v>
      </c>
    </row>
    <row r="30" spans="1:4" x14ac:dyDescent="0.25">
      <c r="A30" s="58" t="s">
        <v>123</v>
      </c>
      <c r="B30" s="59">
        <f>+B14+B22</f>
        <v>0</v>
      </c>
      <c r="C30" s="59">
        <f t="shared" si="0"/>
        <v>0</v>
      </c>
      <c r="D30" s="59">
        <f t="shared" si="0"/>
        <v>0</v>
      </c>
    </row>
    <row r="31" spans="1:4" x14ac:dyDescent="0.25">
      <c r="A31" s="54" t="s">
        <v>114</v>
      </c>
      <c r="B31" s="60">
        <f>SUM(B27:B30)</f>
        <v>0</v>
      </c>
      <c r="C31" s="60">
        <f>SUM(C27:C30)</f>
        <v>0</v>
      </c>
      <c r="D31" s="60">
        <f>SUM(D27:D30)</f>
        <v>0</v>
      </c>
    </row>
    <row r="34" spans="1:4" x14ac:dyDescent="0.25">
      <c r="A34" s="65"/>
      <c r="B34" s="65"/>
      <c r="C34" s="65"/>
      <c r="D34" s="65"/>
    </row>
    <row r="35" spans="1:4" x14ac:dyDescent="0.25">
      <c r="A35" s="65"/>
      <c r="B35" s="65"/>
      <c r="C35" s="65"/>
      <c r="D35" s="65"/>
    </row>
    <row r="36" spans="1:4" x14ac:dyDescent="0.25">
      <c r="A36" s="65"/>
      <c r="B36" s="65"/>
      <c r="C36" s="65"/>
      <c r="D36" s="65"/>
    </row>
    <row r="37" spans="1:4" x14ac:dyDescent="0.25">
      <c r="A37" s="62" t="s">
        <v>126</v>
      </c>
      <c r="B37" s="62"/>
      <c r="C37" s="62"/>
      <c r="D37" s="62"/>
    </row>
    <row r="38" spans="1:4" x14ac:dyDescent="0.25">
      <c r="A38" s="62"/>
      <c r="B38" s="62"/>
      <c r="C38" s="62"/>
      <c r="D38" s="62"/>
    </row>
    <row r="39" spans="1:4" ht="15" customHeight="1" x14ac:dyDescent="0.25">
      <c r="A39" s="62" t="s">
        <v>127</v>
      </c>
      <c r="B39" s="62"/>
      <c r="C39" s="62"/>
      <c r="D39" s="62"/>
    </row>
    <row r="40" spans="1:4" ht="15" customHeight="1" x14ac:dyDescent="0.25">
      <c r="A40" s="62"/>
      <c r="B40" s="62"/>
      <c r="C40" s="62"/>
      <c r="D40" s="62"/>
    </row>
    <row r="41" spans="1:4" x14ac:dyDescent="0.25">
      <c r="A41" s="139" t="s">
        <v>124</v>
      </c>
      <c r="B41" s="139"/>
      <c r="C41" s="139"/>
      <c r="D41" s="139"/>
    </row>
    <row r="42" spans="1:4" x14ac:dyDescent="0.25">
      <c r="A42" s="65"/>
      <c r="B42" s="65"/>
      <c r="C42" s="65"/>
      <c r="D42" s="65"/>
    </row>
    <row r="43" spans="1:4" x14ac:dyDescent="0.25">
      <c r="A43" s="65"/>
      <c r="B43" s="65"/>
      <c r="C43" s="65"/>
      <c r="D43" s="65"/>
    </row>
    <row r="44" spans="1:4" x14ac:dyDescent="0.25">
      <c r="A44" s="65"/>
      <c r="B44" s="65"/>
      <c r="C44" s="65"/>
      <c r="D44" s="65"/>
    </row>
    <row r="45" spans="1:4" x14ac:dyDescent="0.25">
      <c r="A45" s="65"/>
      <c r="B45" s="65"/>
      <c r="C45" s="65"/>
      <c r="D45" s="65"/>
    </row>
    <row r="46" spans="1:4" x14ac:dyDescent="0.25">
      <c r="A46" s="61" t="s">
        <v>125</v>
      </c>
      <c r="B46" s="138">
        <f ca="1">TODAY()</f>
        <v>43150</v>
      </c>
      <c r="C46" s="138"/>
      <c r="D46" s="138"/>
    </row>
  </sheetData>
  <mergeCells count="12">
    <mergeCell ref="A1:D1"/>
    <mergeCell ref="A2:D2"/>
    <mergeCell ref="A3:D3"/>
    <mergeCell ref="B4:D4"/>
    <mergeCell ref="B5:D5"/>
    <mergeCell ref="B46:D46"/>
    <mergeCell ref="A41:D41"/>
    <mergeCell ref="A9:D9"/>
    <mergeCell ref="A25:D25"/>
    <mergeCell ref="B6:D6"/>
    <mergeCell ref="B7:D7"/>
    <mergeCell ref="A17:D17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K26"/>
  <sheetViews>
    <sheetView zoomScale="80" zoomScaleNormal="80" workbookViewId="0">
      <selection activeCell="A3" sqref="A3:H3"/>
    </sheetView>
  </sheetViews>
  <sheetFormatPr baseColWidth="10" defaultRowHeight="15" x14ac:dyDescent="0.25"/>
  <cols>
    <col min="2" max="2" width="27.85546875" customWidth="1"/>
    <col min="3" max="3" width="11.140625" customWidth="1"/>
    <col min="4" max="4" width="15.5703125" customWidth="1"/>
    <col min="5" max="5" width="15.85546875" customWidth="1"/>
    <col min="6" max="6" width="9.140625" customWidth="1"/>
    <col min="7" max="7" width="14.7109375" customWidth="1"/>
    <col min="8" max="8" width="17.7109375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8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8" s="10" customFormat="1" ht="15.75" customHeight="1" thickBot="1" x14ac:dyDescent="0.25">
      <c r="A3" s="96" t="s">
        <v>167</v>
      </c>
      <c r="B3" s="97"/>
      <c r="C3" s="97"/>
      <c r="D3" s="97"/>
      <c r="E3" s="97"/>
      <c r="F3" s="97"/>
      <c r="G3" s="97"/>
      <c r="H3" s="98"/>
    </row>
    <row r="4" spans="1:8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8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8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8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8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8" s="11" customFormat="1" ht="15" customHeight="1" thickBot="1" x14ac:dyDescent="0.3">
      <c r="A9" s="77" t="s">
        <v>94</v>
      </c>
      <c r="B9" s="78"/>
      <c r="C9" s="78"/>
      <c r="D9" s="78"/>
      <c r="E9" s="78"/>
      <c r="F9" s="78"/>
      <c r="G9" s="78"/>
      <c r="H9" s="79"/>
    </row>
    <row r="10" spans="1:8" s="11" customFormat="1" ht="31.5" customHeight="1" x14ac:dyDescent="0.25">
      <c r="A10" s="113" t="s">
        <v>88</v>
      </c>
      <c r="B10" s="114"/>
      <c r="C10" s="24" t="s">
        <v>104</v>
      </c>
      <c r="D10" s="24" t="s">
        <v>80</v>
      </c>
      <c r="E10" s="37" t="s">
        <v>81</v>
      </c>
      <c r="F10" s="38" t="s">
        <v>87</v>
      </c>
      <c r="G10" s="37" t="s">
        <v>89</v>
      </c>
      <c r="H10" s="39" t="s">
        <v>90</v>
      </c>
    </row>
    <row r="11" spans="1:8" s="11" customFormat="1" x14ac:dyDescent="0.25">
      <c r="A11" s="105" t="s">
        <v>45</v>
      </c>
      <c r="B11" s="105"/>
      <c r="C11" s="30">
        <v>50</v>
      </c>
      <c r="D11" s="1"/>
      <c r="E11" s="40">
        <f t="shared" ref="E11:E20" si="0">ROUND((C11*D11),0)</f>
        <v>0</v>
      </c>
      <c r="F11" s="4"/>
      <c r="G11" s="40">
        <f t="shared" ref="G11:G20" si="1">ROUND((E11*F11),0)</f>
        <v>0</v>
      </c>
      <c r="H11" s="40">
        <f t="shared" ref="H11:H20" si="2">+E11+G11</f>
        <v>0</v>
      </c>
    </row>
    <row r="12" spans="1:8" s="11" customFormat="1" x14ac:dyDescent="0.25">
      <c r="A12" s="105" t="s">
        <v>46</v>
      </c>
      <c r="B12" s="105"/>
      <c r="C12" s="30">
        <v>50</v>
      </c>
      <c r="D12" s="1"/>
      <c r="E12" s="40">
        <f t="shared" si="0"/>
        <v>0</v>
      </c>
      <c r="F12" s="4"/>
      <c r="G12" s="40">
        <f t="shared" si="1"/>
        <v>0</v>
      </c>
      <c r="H12" s="40">
        <f t="shared" si="2"/>
        <v>0</v>
      </c>
    </row>
    <row r="13" spans="1:8" s="11" customFormat="1" ht="30.75" customHeight="1" x14ac:dyDescent="0.25">
      <c r="A13" s="105" t="s">
        <v>47</v>
      </c>
      <c r="B13" s="105"/>
      <c r="C13" s="30">
        <v>10</v>
      </c>
      <c r="D13" s="1"/>
      <c r="E13" s="40">
        <f t="shared" si="0"/>
        <v>0</v>
      </c>
      <c r="F13" s="4"/>
      <c r="G13" s="40">
        <f t="shared" si="1"/>
        <v>0</v>
      </c>
      <c r="H13" s="40">
        <f t="shared" si="2"/>
        <v>0</v>
      </c>
    </row>
    <row r="14" spans="1:8" s="11" customFormat="1" ht="25.5" customHeight="1" x14ac:dyDescent="0.25">
      <c r="A14" s="105" t="s">
        <v>48</v>
      </c>
      <c r="B14" s="105"/>
      <c r="C14" s="30">
        <v>10</v>
      </c>
      <c r="D14" s="1"/>
      <c r="E14" s="40">
        <f t="shared" si="0"/>
        <v>0</v>
      </c>
      <c r="F14" s="4"/>
      <c r="G14" s="40">
        <f t="shared" si="1"/>
        <v>0</v>
      </c>
      <c r="H14" s="40">
        <f t="shared" si="2"/>
        <v>0</v>
      </c>
    </row>
    <row r="15" spans="1:8" s="11" customFormat="1" ht="102" customHeight="1" x14ac:dyDescent="0.25">
      <c r="A15" s="112" t="s">
        <v>7</v>
      </c>
      <c r="B15" s="112"/>
      <c r="C15" s="30">
        <v>210</v>
      </c>
      <c r="D15" s="1"/>
      <c r="E15" s="40">
        <f t="shared" si="0"/>
        <v>0</v>
      </c>
      <c r="F15" s="4"/>
      <c r="G15" s="40">
        <f t="shared" si="1"/>
        <v>0</v>
      </c>
      <c r="H15" s="40">
        <f t="shared" si="2"/>
        <v>0</v>
      </c>
    </row>
    <row r="16" spans="1:8" s="11" customFormat="1" ht="38.25" customHeight="1" x14ac:dyDescent="0.25">
      <c r="A16" s="112" t="s">
        <v>128</v>
      </c>
      <c r="B16" s="112"/>
      <c r="C16" s="30">
        <v>8</v>
      </c>
      <c r="D16" s="1"/>
      <c r="E16" s="40">
        <f t="shared" si="0"/>
        <v>0</v>
      </c>
      <c r="F16" s="4"/>
      <c r="G16" s="40">
        <f t="shared" si="1"/>
        <v>0</v>
      </c>
      <c r="H16" s="40">
        <f t="shared" si="2"/>
        <v>0</v>
      </c>
    </row>
    <row r="17" spans="1:11" s="11" customFormat="1" ht="30.75" customHeight="1" x14ac:dyDescent="0.25">
      <c r="A17" s="112" t="s">
        <v>50</v>
      </c>
      <c r="B17" s="112"/>
      <c r="C17" s="30">
        <v>1</v>
      </c>
      <c r="D17" s="1"/>
      <c r="E17" s="40">
        <f t="shared" si="0"/>
        <v>0</v>
      </c>
      <c r="F17" s="4"/>
      <c r="G17" s="40">
        <f t="shared" si="1"/>
        <v>0</v>
      </c>
      <c r="H17" s="40">
        <f t="shared" si="2"/>
        <v>0</v>
      </c>
    </row>
    <row r="18" spans="1:11" s="11" customFormat="1" ht="27.75" customHeight="1" x14ac:dyDescent="0.25">
      <c r="A18" s="112" t="s">
        <v>51</v>
      </c>
      <c r="B18" s="112"/>
      <c r="C18" s="30">
        <v>32</v>
      </c>
      <c r="D18" s="1"/>
      <c r="E18" s="40">
        <f t="shared" si="0"/>
        <v>0</v>
      </c>
      <c r="F18" s="4"/>
      <c r="G18" s="40">
        <f t="shared" si="1"/>
        <v>0</v>
      </c>
      <c r="H18" s="40">
        <f t="shared" si="2"/>
        <v>0</v>
      </c>
    </row>
    <row r="19" spans="1:11" s="11" customFormat="1" ht="27.75" customHeight="1" x14ac:dyDescent="0.25">
      <c r="A19" s="112" t="s">
        <v>52</v>
      </c>
      <c r="B19" s="112"/>
      <c r="C19" s="30">
        <v>1</v>
      </c>
      <c r="D19" s="1"/>
      <c r="E19" s="40">
        <f t="shared" si="0"/>
        <v>0</v>
      </c>
      <c r="F19" s="4"/>
      <c r="G19" s="40">
        <f t="shared" si="1"/>
        <v>0</v>
      </c>
      <c r="H19" s="40">
        <f t="shared" si="2"/>
        <v>0</v>
      </c>
    </row>
    <row r="20" spans="1:11" s="11" customFormat="1" ht="15" customHeight="1" x14ac:dyDescent="0.25">
      <c r="A20" s="112" t="s">
        <v>106</v>
      </c>
      <c r="B20" s="112"/>
      <c r="C20" s="30">
        <v>190</v>
      </c>
      <c r="D20" s="1"/>
      <c r="E20" s="40">
        <f t="shared" si="0"/>
        <v>0</v>
      </c>
      <c r="F20" s="4"/>
      <c r="G20" s="40">
        <f t="shared" si="1"/>
        <v>0</v>
      </c>
      <c r="H20" s="40">
        <f t="shared" si="2"/>
        <v>0</v>
      </c>
    </row>
    <row r="21" spans="1:11" s="11" customFormat="1" x14ac:dyDescent="0.25">
      <c r="A21" s="99" t="s">
        <v>91</v>
      </c>
      <c r="B21" s="100"/>
      <c r="C21" s="100"/>
      <c r="D21" s="100"/>
      <c r="E21" s="100"/>
      <c r="F21" s="100"/>
      <c r="G21" s="101"/>
      <c r="H21" s="41">
        <f>SUM(E11:E20)</f>
        <v>0</v>
      </c>
    </row>
    <row r="22" spans="1:11" s="11" customFormat="1" x14ac:dyDescent="0.25">
      <c r="A22" s="99" t="s">
        <v>152</v>
      </c>
      <c r="B22" s="100"/>
      <c r="C22" s="100"/>
      <c r="D22" s="100"/>
      <c r="E22" s="100"/>
      <c r="F22" s="100"/>
      <c r="G22" s="101"/>
      <c r="H22" s="41">
        <f>SUM(G11:G20)</f>
        <v>0</v>
      </c>
    </row>
    <row r="23" spans="1:11" s="11" customFormat="1" x14ac:dyDescent="0.25">
      <c r="A23" s="99" t="s">
        <v>93</v>
      </c>
      <c r="B23" s="100"/>
      <c r="C23" s="100"/>
      <c r="D23" s="100"/>
      <c r="E23" s="100"/>
      <c r="F23" s="100"/>
      <c r="G23" s="101"/>
      <c r="H23" s="41">
        <f>+H21+H22</f>
        <v>0</v>
      </c>
    </row>
    <row r="24" spans="1:11" s="11" customFormat="1" x14ac:dyDescent="0.25">
      <c r="A24" s="99" t="s">
        <v>157</v>
      </c>
      <c r="B24" s="100"/>
      <c r="C24" s="100"/>
      <c r="D24" s="100"/>
      <c r="E24" s="100"/>
      <c r="F24" s="100"/>
      <c r="G24" s="101"/>
      <c r="H24" s="41">
        <f>+H22*8</f>
        <v>0</v>
      </c>
    </row>
    <row r="25" spans="1:11" s="11" customFormat="1" x14ac:dyDescent="0.25">
      <c r="A25" s="106" t="s">
        <v>137</v>
      </c>
      <c r="B25" s="107"/>
      <c r="C25" s="107"/>
      <c r="D25" s="107"/>
      <c r="E25" s="107"/>
      <c r="F25" s="107"/>
      <c r="G25" s="108"/>
      <c r="H25" s="42">
        <f>+H21*8</f>
        <v>0</v>
      </c>
    </row>
    <row r="26" spans="1:11" s="13" customFormat="1" ht="15.75" thickBot="1" x14ac:dyDescent="0.3">
      <c r="A26" s="109" t="s">
        <v>143</v>
      </c>
      <c r="B26" s="110"/>
      <c r="C26" s="110"/>
      <c r="D26" s="110"/>
      <c r="E26" s="110"/>
      <c r="F26" s="110"/>
      <c r="G26" s="111"/>
      <c r="H26" s="42">
        <f>+H23*8</f>
        <v>0</v>
      </c>
      <c r="K26" s="51"/>
    </row>
  </sheetData>
  <mergeCells count="30">
    <mergeCell ref="A1:H1"/>
    <mergeCell ref="A25:G25"/>
    <mergeCell ref="A26:G26"/>
    <mergeCell ref="A17:B17"/>
    <mergeCell ref="A19:B19"/>
    <mergeCell ref="A9:H9"/>
    <mergeCell ref="A10:B10"/>
    <mergeCell ref="A11:B11"/>
    <mergeCell ref="A14:B14"/>
    <mergeCell ref="A12:B12"/>
    <mergeCell ref="A13:B13"/>
    <mergeCell ref="A15:B15"/>
    <mergeCell ref="A16:B16"/>
    <mergeCell ref="A18:B18"/>
    <mergeCell ref="A21:G21"/>
    <mergeCell ref="A22:G22"/>
    <mergeCell ref="A2:H2"/>
    <mergeCell ref="A3:H3"/>
    <mergeCell ref="A4:B4"/>
    <mergeCell ref="C4:H4"/>
    <mergeCell ref="A5:B5"/>
    <mergeCell ref="C5:H5"/>
    <mergeCell ref="A24:G24"/>
    <mergeCell ref="A6:B6"/>
    <mergeCell ref="C6:H6"/>
    <mergeCell ref="A7:B7"/>
    <mergeCell ref="C7:H7"/>
    <mergeCell ref="A8:H8"/>
    <mergeCell ref="A23:G23"/>
    <mergeCell ref="A20:B20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H27"/>
  <sheetViews>
    <sheetView zoomScale="80" zoomScaleNormal="80" workbookViewId="0">
      <selection activeCell="A3" sqref="A3:H3"/>
    </sheetView>
  </sheetViews>
  <sheetFormatPr baseColWidth="10" defaultRowHeight="15" x14ac:dyDescent="0.25"/>
  <cols>
    <col min="2" max="2" width="29" customWidth="1"/>
    <col min="4" max="4" width="15.7109375" customWidth="1"/>
    <col min="5" max="5" width="14" customWidth="1"/>
    <col min="6" max="6" width="8.42578125" customWidth="1"/>
    <col min="7" max="7" width="14.140625" customWidth="1"/>
    <col min="8" max="8" width="16.42578125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8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8" s="10" customFormat="1" ht="15.75" customHeight="1" thickBot="1" x14ac:dyDescent="0.25">
      <c r="A3" s="96" t="s">
        <v>167</v>
      </c>
      <c r="B3" s="97"/>
      <c r="C3" s="97"/>
      <c r="D3" s="97"/>
      <c r="E3" s="97"/>
      <c r="F3" s="97"/>
      <c r="G3" s="97"/>
      <c r="H3" s="98"/>
    </row>
    <row r="4" spans="1:8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8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8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8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8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8" s="11" customFormat="1" ht="15" customHeight="1" thickBot="1" x14ac:dyDescent="0.3">
      <c r="A9" s="77" t="s">
        <v>102</v>
      </c>
      <c r="B9" s="78"/>
      <c r="C9" s="78"/>
      <c r="D9" s="78"/>
      <c r="E9" s="78"/>
      <c r="F9" s="78"/>
      <c r="G9" s="78"/>
      <c r="H9" s="79"/>
    </row>
    <row r="10" spans="1:8" s="13" customFormat="1" ht="33" customHeight="1" x14ac:dyDescent="0.25">
      <c r="A10" s="113" t="s">
        <v>88</v>
      </c>
      <c r="B10" s="114"/>
      <c r="C10" s="24" t="s">
        <v>104</v>
      </c>
      <c r="D10" s="24" t="s">
        <v>80</v>
      </c>
      <c r="E10" s="37" t="s">
        <v>81</v>
      </c>
      <c r="F10" s="38" t="s">
        <v>87</v>
      </c>
      <c r="G10" s="37" t="s">
        <v>89</v>
      </c>
      <c r="H10" s="39" t="s">
        <v>90</v>
      </c>
    </row>
    <row r="11" spans="1:8" s="11" customFormat="1" x14ac:dyDescent="0.25">
      <c r="A11" s="117" t="s">
        <v>53</v>
      </c>
      <c r="B11" s="118"/>
      <c r="C11" s="29">
        <v>24</v>
      </c>
      <c r="D11" s="1"/>
      <c r="E11" s="40">
        <f t="shared" ref="E11:E24" si="0">ROUND((C11*D11),0)</f>
        <v>0</v>
      </c>
      <c r="F11" s="4"/>
      <c r="G11" s="40">
        <f t="shared" ref="G11:G24" si="1">ROUND((E11*F11),0)</f>
        <v>0</v>
      </c>
      <c r="H11" s="40">
        <f t="shared" ref="H11:H24" si="2">+E11+G11</f>
        <v>0</v>
      </c>
    </row>
    <row r="12" spans="1:8" s="11" customFormat="1" x14ac:dyDescent="0.25">
      <c r="A12" s="117" t="s">
        <v>54</v>
      </c>
      <c r="B12" s="118"/>
      <c r="C12" s="29">
        <v>8</v>
      </c>
      <c r="D12" s="1"/>
      <c r="E12" s="40">
        <f t="shared" si="0"/>
        <v>0</v>
      </c>
      <c r="F12" s="4"/>
      <c r="G12" s="40">
        <f t="shared" si="1"/>
        <v>0</v>
      </c>
      <c r="H12" s="40">
        <f t="shared" si="2"/>
        <v>0</v>
      </c>
    </row>
    <row r="13" spans="1:8" s="11" customFormat="1" ht="27" customHeight="1" x14ac:dyDescent="0.25">
      <c r="A13" s="115" t="s">
        <v>55</v>
      </c>
      <c r="B13" s="116"/>
      <c r="C13" s="30">
        <v>24</v>
      </c>
      <c r="D13" s="1"/>
      <c r="E13" s="40">
        <f t="shared" si="0"/>
        <v>0</v>
      </c>
      <c r="F13" s="4"/>
      <c r="G13" s="40">
        <f t="shared" si="1"/>
        <v>0</v>
      </c>
      <c r="H13" s="40">
        <f t="shared" si="2"/>
        <v>0</v>
      </c>
    </row>
    <row r="14" spans="1:8" s="11" customFormat="1" ht="27.75" customHeight="1" x14ac:dyDescent="0.25">
      <c r="A14" s="119" t="s">
        <v>56</v>
      </c>
      <c r="B14" s="120"/>
      <c r="C14" s="30">
        <v>22</v>
      </c>
      <c r="D14" s="1"/>
      <c r="E14" s="40">
        <f t="shared" si="0"/>
        <v>0</v>
      </c>
      <c r="F14" s="4"/>
      <c r="G14" s="40">
        <f t="shared" si="1"/>
        <v>0</v>
      </c>
      <c r="H14" s="40">
        <f t="shared" si="2"/>
        <v>0</v>
      </c>
    </row>
    <row r="15" spans="1:8" s="11" customFormat="1" ht="27.75" customHeight="1" x14ac:dyDescent="0.25">
      <c r="A15" s="119" t="s">
        <v>71</v>
      </c>
      <c r="B15" s="120"/>
      <c r="C15" s="30">
        <v>4</v>
      </c>
      <c r="D15" s="1"/>
      <c r="E15" s="40">
        <f t="shared" si="0"/>
        <v>0</v>
      </c>
      <c r="F15" s="4"/>
      <c r="G15" s="40">
        <f t="shared" si="1"/>
        <v>0</v>
      </c>
      <c r="H15" s="40">
        <f t="shared" si="2"/>
        <v>0</v>
      </c>
    </row>
    <row r="16" spans="1:8" s="11" customFormat="1" x14ac:dyDescent="0.25">
      <c r="A16" s="117" t="s">
        <v>8</v>
      </c>
      <c r="B16" s="118"/>
      <c r="C16" s="29">
        <v>15</v>
      </c>
      <c r="D16" s="1"/>
      <c r="E16" s="40">
        <f t="shared" si="0"/>
        <v>0</v>
      </c>
      <c r="F16" s="4"/>
      <c r="G16" s="40">
        <f t="shared" si="1"/>
        <v>0</v>
      </c>
      <c r="H16" s="40">
        <f t="shared" si="2"/>
        <v>0</v>
      </c>
    </row>
    <row r="17" spans="1:8" s="11" customFormat="1" ht="15" customHeight="1" x14ac:dyDescent="0.25">
      <c r="A17" s="119" t="s">
        <v>57</v>
      </c>
      <c r="B17" s="120"/>
      <c r="C17" s="30">
        <v>12</v>
      </c>
      <c r="D17" s="2"/>
      <c r="E17" s="40">
        <f t="shared" si="0"/>
        <v>0</v>
      </c>
      <c r="F17" s="5"/>
      <c r="G17" s="40">
        <f t="shared" si="1"/>
        <v>0</v>
      </c>
      <c r="H17" s="40">
        <f t="shared" si="2"/>
        <v>0</v>
      </c>
    </row>
    <row r="18" spans="1:8" s="11" customFormat="1" ht="15" customHeight="1" x14ac:dyDescent="0.25">
      <c r="A18" s="119" t="s">
        <v>58</v>
      </c>
      <c r="B18" s="120"/>
      <c r="C18" s="30">
        <v>10</v>
      </c>
      <c r="D18" s="2"/>
      <c r="E18" s="40">
        <f t="shared" si="0"/>
        <v>0</v>
      </c>
      <c r="F18" s="5"/>
      <c r="G18" s="40">
        <f t="shared" si="1"/>
        <v>0</v>
      </c>
      <c r="H18" s="40">
        <f t="shared" si="2"/>
        <v>0</v>
      </c>
    </row>
    <row r="19" spans="1:8" s="11" customFormat="1" ht="15" customHeight="1" x14ac:dyDescent="0.25">
      <c r="A19" s="119" t="s">
        <v>59</v>
      </c>
      <c r="B19" s="120"/>
      <c r="C19" s="30">
        <v>6</v>
      </c>
      <c r="D19" s="2"/>
      <c r="E19" s="40">
        <f t="shared" si="0"/>
        <v>0</v>
      </c>
      <c r="F19" s="5"/>
      <c r="G19" s="40">
        <f t="shared" si="1"/>
        <v>0</v>
      </c>
      <c r="H19" s="40">
        <f t="shared" si="2"/>
        <v>0</v>
      </c>
    </row>
    <row r="20" spans="1:8" s="11" customFormat="1" ht="65.25" customHeight="1" x14ac:dyDescent="0.25">
      <c r="A20" s="115" t="s">
        <v>60</v>
      </c>
      <c r="B20" s="116"/>
      <c r="C20" s="30">
        <v>36</v>
      </c>
      <c r="D20" s="2"/>
      <c r="E20" s="40">
        <f t="shared" si="0"/>
        <v>0</v>
      </c>
      <c r="F20" s="5"/>
      <c r="G20" s="40">
        <f t="shared" si="1"/>
        <v>0</v>
      </c>
      <c r="H20" s="40">
        <f t="shared" si="2"/>
        <v>0</v>
      </c>
    </row>
    <row r="21" spans="1:8" s="11" customFormat="1" ht="42.75" customHeight="1" x14ac:dyDescent="0.25">
      <c r="A21" s="115" t="s">
        <v>61</v>
      </c>
      <c r="B21" s="116"/>
      <c r="C21" s="30">
        <v>7</v>
      </c>
      <c r="D21" s="2"/>
      <c r="E21" s="40">
        <f t="shared" si="0"/>
        <v>0</v>
      </c>
      <c r="F21" s="5"/>
      <c r="G21" s="40">
        <f t="shared" si="1"/>
        <v>0</v>
      </c>
      <c r="H21" s="40">
        <f t="shared" si="2"/>
        <v>0</v>
      </c>
    </row>
    <row r="22" spans="1:8" s="11" customFormat="1" ht="26.25" customHeight="1" x14ac:dyDescent="0.25">
      <c r="A22" s="115" t="s">
        <v>62</v>
      </c>
      <c r="B22" s="116"/>
      <c r="C22" s="30">
        <v>30</v>
      </c>
      <c r="D22" s="2"/>
      <c r="E22" s="40">
        <f t="shared" si="0"/>
        <v>0</v>
      </c>
      <c r="F22" s="5"/>
      <c r="G22" s="40">
        <f t="shared" si="1"/>
        <v>0</v>
      </c>
      <c r="H22" s="40">
        <f t="shared" si="2"/>
        <v>0</v>
      </c>
    </row>
    <row r="23" spans="1:8" s="11" customFormat="1" ht="28.5" customHeight="1" x14ac:dyDescent="0.25">
      <c r="A23" s="115" t="s">
        <v>63</v>
      </c>
      <c r="B23" s="116"/>
      <c r="C23" s="30">
        <v>9</v>
      </c>
      <c r="D23" s="2"/>
      <c r="E23" s="40">
        <f t="shared" si="0"/>
        <v>0</v>
      </c>
      <c r="F23" s="5"/>
      <c r="G23" s="40">
        <f t="shared" si="1"/>
        <v>0</v>
      </c>
      <c r="H23" s="40">
        <f t="shared" si="2"/>
        <v>0</v>
      </c>
    </row>
    <row r="24" spans="1:8" s="11" customFormat="1" ht="30" customHeight="1" x14ac:dyDescent="0.25">
      <c r="A24" s="115" t="s">
        <v>64</v>
      </c>
      <c r="B24" s="116"/>
      <c r="C24" s="30">
        <v>9</v>
      </c>
      <c r="D24" s="2"/>
      <c r="E24" s="40">
        <f t="shared" si="0"/>
        <v>0</v>
      </c>
      <c r="F24" s="5"/>
      <c r="G24" s="40">
        <f t="shared" si="1"/>
        <v>0</v>
      </c>
      <c r="H24" s="40">
        <f t="shared" si="2"/>
        <v>0</v>
      </c>
    </row>
    <row r="25" spans="1:8" s="11" customFormat="1" x14ac:dyDescent="0.25">
      <c r="A25" s="99" t="s">
        <v>151</v>
      </c>
      <c r="B25" s="100"/>
      <c r="C25" s="100"/>
      <c r="D25" s="100"/>
      <c r="E25" s="100"/>
      <c r="F25" s="100"/>
      <c r="G25" s="101"/>
      <c r="H25" s="34">
        <f>SUM(E11:E24)</f>
        <v>0</v>
      </c>
    </row>
    <row r="26" spans="1:8" s="11" customFormat="1" x14ac:dyDescent="0.25">
      <c r="A26" s="99" t="s">
        <v>153</v>
      </c>
      <c r="B26" s="100"/>
      <c r="C26" s="100"/>
      <c r="D26" s="100"/>
      <c r="E26" s="100"/>
      <c r="F26" s="100"/>
      <c r="G26" s="101"/>
      <c r="H26" s="34">
        <f>SUM(G11:G24)</f>
        <v>0</v>
      </c>
    </row>
    <row r="27" spans="1:8" s="11" customFormat="1" x14ac:dyDescent="0.25">
      <c r="A27" s="99" t="s">
        <v>148</v>
      </c>
      <c r="B27" s="100"/>
      <c r="C27" s="100"/>
      <c r="D27" s="100"/>
      <c r="E27" s="100"/>
      <c r="F27" s="100"/>
      <c r="G27" s="101"/>
      <c r="H27" s="34">
        <f>+H25+H26</f>
        <v>0</v>
      </c>
    </row>
  </sheetData>
  <mergeCells count="31">
    <mergeCell ref="A22:B22"/>
    <mergeCell ref="A12:B12"/>
    <mergeCell ref="A9:H9"/>
    <mergeCell ref="A10:B10"/>
    <mergeCell ref="A11:B11"/>
    <mergeCell ref="A16:B16"/>
    <mergeCell ref="A13:B13"/>
    <mergeCell ref="A14:B14"/>
    <mergeCell ref="A15:B15"/>
    <mergeCell ref="A17:B17"/>
    <mergeCell ref="A18:B18"/>
    <mergeCell ref="A19:B19"/>
    <mergeCell ref="A20:B20"/>
    <mergeCell ref="A21:B21"/>
    <mergeCell ref="A1:H1"/>
    <mergeCell ref="A2:H2"/>
    <mergeCell ref="A3:H3"/>
    <mergeCell ref="A4:B4"/>
    <mergeCell ref="C4:H4"/>
    <mergeCell ref="A25:G25"/>
    <mergeCell ref="A26:G26"/>
    <mergeCell ref="A27:G27"/>
    <mergeCell ref="A23:B23"/>
    <mergeCell ref="A24:B24"/>
    <mergeCell ref="A8:H8"/>
    <mergeCell ref="A5:B5"/>
    <mergeCell ref="C5:H5"/>
    <mergeCell ref="A6:B6"/>
    <mergeCell ref="C6:H6"/>
    <mergeCell ref="A7:B7"/>
    <mergeCell ref="C7:H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H23"/>
  <sheetViews>
    <sheetView zoomScale="80" zoomScaleNormal="80" workbookViewId="0">
      <selection activeCell="A3" sqref="A3:H3"/>
    </sheetView>
  </sheetViews>
  <sheetFormatPr baseColWidth="10" defaultRowHeight="15" x14ac:dyDescent="0.25"/>
  <cols>
    <col min="2" max="2" width="33.42578125" customWidth="1"/>
    <col min="4" max="4" width="14.140625" customWidth="1"/>
    <col min="5" max="5" width="14" customWidth="1"/>
    <col min="6" max="6" width="9.5703125" customWidth="1"/>
    <col min="7" max="7" width="14.42578125" customWidth="1"/>
    <col min="8" max="8" width="16.42578125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8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8" s="10" customFormat="1" ht="15.75" customHeight="1" thickBot="1" x14ac:dyDescent="0.25">
      <c r="A3" s="96" t="s">
        <v>167</v>
      </c>
      <c r="B3" s="97"/>
      <c r="C3" s="97"/>
      <c r="D3" s="97"/>
      <c r="E3" s="97"/>
      <c r="F3" s="97"/>
      <c r="G3" s="97"/>
      <c r="H3" s="98"/>
    </row>
    <row r="4" spans="1:8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8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8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8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8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8" s="10" customFormat="1" ht="18" customHeight="1" thickBot="1" x14ac:dyDescent="0.25">
      <c r="A9" s="77" t="s">
        <v>12</v>
      </c>
      <c r="B9" s="78"/>
      <c r="C9" s="78"/>
      <c r="D9" s="78"/>
      <c r="E9" s="78"/>
      <c r="F9" s="78"/>
      <c r="G9" s="78"/>
      <c r="H9" s="79"/>
    </row>
    <row r="10" spans="1:8" s="10" customFormat="1" ht="36" customHeight="1" x14ac:dyDescent="0.2">
      <c r="A10" s="113" t="s">
        <v>88</v>
      </c>
      <c r="B10" s="114"/>
      <c r="C10" s="24" t="s">
        <v>104</v>
      </c>
      <c r="D10" s="24" t="s">
        <v>80</v>
      </c>
      <c r="E10" s="37" t="s">
        <v>81</v>
      </c>
      <c r="F10" s="38" t="s">
        <v>87</v>
      </c>
      <c r="G10" s="37" t="s">
        <v>89</v>
      </c>
      <c r="H10" s="39" t="s">
        <v>90</v>
      </c>
    </row>
    <row r="11" spans="1:8" s="10" customFormat="1" ht="54" customHeight="1" x14ac:dyDescent="0.2">
      <c r="A11" s="123" t="s">
        <v>66</v>
      </c>
      <c r="B11" s="124"/>
      <c r="C11" s="43">
        <v>6</v>
      </c>
      <c r="D11" s="15"/>
      <c r="E11" s="46">
        <f t="shared" ref="E11:E20" si="0">ROUND((C11*D11),0)</f>
        <v>0</v>
      </c>
      <c r="F11" s="16"/>
      <c r="G11" s="46">
        <f t="shared" ref="G11:G20" si="1">ROUND((E11*F11),0)</f>
        <v>0</v>
      </c>
      <c r="H11" s="47">
        <f t="shared" ref="H11:H20" si="2">+E11+G11</f>
        <v>0</v>
      </c>
    </row>
    <row r="12" spans="1:8" s="10" customFormat="1" ht="51" customHeight="1" x14ac:dyDescent="0.2">
      <c r="A12" s="123" t="s">
        <v>105</v>
      </c>
      <c r="B12" s="124"/>
      <c r="C12" s="43">
        <v>9</v>
      </c>
      <c r="D12" s="15"/>
      <c r="E12" s="46">
        <f t="shared" si="0"/>
        <v>0</v>
      </c>
      <c r="F12" s="16"/>
      <c r="G12" s="46">
        <f t="shared" si="1"/>
        <v>0</v>
      </c>
      <c r="H12" s="47">
        <f t="shared" si="2"/>
        <v>0</v>
      </c>
    </row>
    <row r="13" spans="1:8" s="10" customFormat="1" ht="27.75" customHeight="1" x14ac:dyDescent="0.2">
      <c r="A13" s="125" t="s">
        <v>65</v>
      </c>
      <c r="B13" s="126"/>
      <c r="C13" s="43">
        <v>22</v>
      </c>
      <c r="D13" s="15"/>
      <c r="E13" s="46">
        <f t="shared" si="0"/>
        <v>0</v>
      </c>
      <c r="F13" s="16"/>
      <c r="G13" s="46">
        <f t="shared" si="1"/>
        <v>0</v>
      </c>
      <c r="H13" s="47">
        <f t="shared" si="2"/>
        <v>0</v>
      </c>
    </row>
    <row r="14" spans="1:8" s="10" customFormat="1" ht="12.75" x14ac:dyDescent="0.2">
      <c r="A14" s="125" t="s">
        <v>67</v>
      </c>
      <c r="B14" s="126"/>
      <c r="C14" s="43">
        <v>1</v>
      </c>
      <c r="D14" s="15"/>
      <c r="E14" s="46">
        <f t="shared" si="0"/>
        <v>0</v>
      </c>
      <c r="F14" s="16"/>
      <c r="G14" s="46">
        <f t="shared" si="1"/>
        <v>0</v>
      </c>
      <c r="H14" s="47">
        <f t="shared" si="2"/>
        <v>0</v>
      </c>
    </row>
    <row r="15" spans="1:8" s="10" customFormat="1" ht="12.75" x14ac:dyDescent="0.2">
      <c r="A15" s="125" t="s">
        <v>68</v>
      </c>
      <c r="B15" s="126"/>
      <c r="C15" s="43">
        <v>5</v>
      </c>
      <c r="D15" s="15"/>
      <c r="E15" s="46">
        <f t="shared" si="0"/>
        <v>0</v>
      </c>
      <c r="F15" s="16"/>
      <c r="G15" s="46">
        <f t="shared" si="1"/>
        <v>0</v>
      </c>
      <c r="H15" s="47">
        <f t="shared" si="2"/>
        <v>0</v>
      </c>
    </row>
    <row r="16" spans="1:8" s="10" customFormat="1" ht="94.5" customHeight="1" x14ac:dyDescent="0.2">
      <c r="A16" s="123" t="s">
        <v>69</v>
      </c>
      <c r="B16" s="124"/>
      <c r="C16" s="43">
        <v>9</v>
      </c>
      <c r="D16" s="15"/>
      <c r="E16" s="46">
        <f t="shared" si="0"/>
        <v>0</v>
      </c>
      <c r="F16" s="16"/>
      <c r="G16" s="46">
        <f t="shared" si="1"/>
        <v>0</v>
      </c>
      <c r="H16" s="47">
        <f t="shared" si="2"/>
        <v>0</v>
      </c>
    </row>
    <row r="17" spans="1:8" s="10" customFormat="1" ht="53.25" customHeight="1" x14ac:dyDescent="0.2">
      <c r="A17" s="123" t="s">
        <v>70</v>
      </c>
      <c r="B17" s="124"/>
      <c r="C17" s="43">
        <v>9</v>
      </c>
      <c r="D17" s="2"/>
      <c r="E17" s="46">
        <f t="shared" si="0"/>
        <v>0</v>
      </c>
      <c r="F17" s="5"/>
      <c r="G17" s="46">
        <f t="shared" si="1"/>
        <v>0</v>
      </c>
      <c r="H17" s="47">
        <f t="shared" si="2"/>
        <v>0</v>
      </c>
    </row>
    <row r="18" spans="1:8" s="10" customFormat="1" ht="42.75" customHeight="1" x14ac:dyDescent="0.2">
      <c r="A18" s="127" t="s">
        <v>129</v>
      </c>
      <c r="B18" s="128"/>
      <c r="C18" s="43">
        <v>4</v>
      </c>
      <c r="D18" s="2"/>
      <c r="E18" s="46">
        <f t="shared" si="0"/>
        <v>0</v>
      </c>
      <c r="F18" s="5"/>
      <c r="G18" s="46">
        <f t="shared" si="1"/>
        <v>0</v>
      </c>
      <c r="H18" s="47">
        <f t="shared" si="2"/>
        <v>0</v>
      </c>
    </row>
    <row r="19" spans="1:8" s="10" customFormat="1" ht="42.75" customHeight="1" x14ac:dyDescent="0.2">
      <c r="A19" s="127" t="s">
        <v>130</v>
      </c>
      <c r="B19" s="128"/>
      <c r="C19" s="43">
        <v>4</v>
      </c>
      <c r="D19" s="2"/>
      <c r="E19" s="46">
        <f t="shared" si="0"/>
        <v>0</v>
      </c>
      <c r="F19" s="5"/>
      <c r="G19" s="46">
        <f t="shared" si="1"/>
        <v>0</v>
      </c>
      <c r="H19" s="47">
        <f t="shared" si="2"/>
        <v>0</v>
      </c>
    </row>
    <row r="20" spans="1:8" s="10" customFormat="1" ht="25.5" customHeight="1" x14ac:dyDescent="0.2">
      <c r="A20" s="127" t="s">
        <v>131</v>
      </c>
      <c r="B20" s="128"/>
      <c r="C20" s="43">
        <v>4</v>
      </c>
      <c r="D20" s="2"/>
      <c r="E20" s="46">
        <f t="shared" si="0"/>
        <v>0</v>
      </c>
      <c r="F20" s="5"/>
      <c r="G20" s="46">
        <f t="shared" si="1"/>
        <v>0</v>
      </c>
      <c r="H20" s="47">
        <f t="shared" si="2"/>
        <v>0</v>
      </c>
    </row>
    <row r="21" spans="1:8" s="10" customFormat="1" ht="13.5" customHeight="1" x14ac:dyDescent="0.2">
      <c r="A21" s="99" t="s">
        <v>103</v>
      </c>
      <c r="B21" s="100"/>
      <c r="C21" s="100"/>
      <c r="D21" s="100"/>
      <c r="E21" s="100"/>
      <c r="F21" s="100"/>
      <c r="G21" s="101"/>
      <c r="H21" s="44">
        <f>SUM(E11:E20)</f>
        <v>0</v>
      </c>
    </row>
    <row r="22" spans="1:8" s="10" customFormat="1" ht="12.75" x14ac:dyDescent="0.2">
      <c r="A22" s="99" t="s">
        <v>72</v>
      </c>
      <c r="B22" s="100"/>
      <c r="C22" s="100"/>
      <c r="D22" s="100"/>
      <c r="E22" s="100"/>
      <c r="F22" s="100"/>
      <c r="G22" s="101"/>
      <c r="H22" s="44">
        <f>SUM(G11:G20)</f>
        <v>0</v>
      </c>
    </row>
    <row r="23" spans="1:8" s="10" customFormat="1" ht="15.75" customHeight="1" thickBot="1" x14ac:dyDescent="0.25">
      <c r="A23" s="121" t="s">
        <v>90</v>
      </c>
      <c r="B23" s="122"/>
      <c r="C23" s="122"/>
      <c r="D23" s="122"/>
      <c r="E23" s="122"/>
      <c r="F23" s="122"/>
      <c r="G23" s="122"/>
      <c r="H23" s="45">
        <f>+H21+H22</f>
        <v>0</v>
      </c>
    </row>
  </sheetData>
  <mergeCells count="27">
    <mergeCell ref="A23:G23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17:B17"/>
    <mergeCell ref="A21:G21"/>
    <mergeCell ref="A22:G22"/>
    <mergeCell ref="A10:B10"/>
    <mergeCell ref="A1:H1"/>
    <mergeCell ref="A2:H2"/>
    <mergeCell ref="A3:H3"/>
    <mergeCell ref="A4:B4"/>
    <mergeCell ref="C4:H4"/>
    <mergeCell ref="A5:B5"/>
    <mergeCell ref="C5:H5"/>
    <mergeCell ref="A6:B6"/>
    <mergeCell ref="C6:H6"/>
    <mergeCell ref="A7:B7"/>
    <mergeCell ref="C7:H7"/>
    <mergeCell ref="A8:H8"/>
    <mergeCell ref="A9:H9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E19"/>
  <sheetViews>
    <sheetView zoomScale="80" zoomScaleNormal="80" workbookViewId="0">
      <selection activeCell="A3" sqref="A3:E3"/>
    </sheetView>
  </sheetViews>
  <sheetFormatPr baseColWidth="10" defaultRowHeight="15" x14ac:dyDescent="0.25"/>
  <cols>
    <col min="2" max="2" width="28.42578125" customWidth="1"/>
    <col min="3" max="3" width="20.140625" customWidth="1"/>
    <col min="4" max="4" width="22.28515625" customWidth="1"/>
    <col min="5" max="5" width="21.7109375" customWidth="1"/>
  </cols>
  <sheetData>
    <row r="1" spans="1:5" s="10" customFormat="1" ht="15" customHeight="1" x14ac:dyDescent="0.2">
      <c r="A1" s="90" t="s">
        <v>0</v>
      </c>
      <c r="B1" s="91"/>
      <c r="C1" s="91"/>
      <c r="D1" s="91"/>
      <c r="E1" s="92"/>
    </row>
    <row r="2" spans="1:5" s="10" customFormat="1" ht="13.5" customHeight="1" x14ac:dyDescent="0.2">
      <c r="A2" s="93" t="s">
        <v>14</v>
      </c>
      <c r="B2" s="94"/>
      <c r="C2" s="94"/>
      <c r="D2" s="94"/>
      <c r="E2" s="95"/>
    </row>
    <row r="3" spans="1:5" s="10" customFormat="1" ht="15.75" customHeight="1" thickBot="1" x14ac:dyDescent="0.25">
      <c r="A3" s="96" t="s">
        <v>167</v>
      </c>
      <c r="B3" s="97"/>
      <c r="C3" s="97"/>
      <c r="D3" s="97"/>
      <c r="E3" s="98"/>
    </row>
    <row r="4" spans="1:5" s="10" customFormat="1" ht="13.5" thickBot="1" x14ac:dyDescent="0.25">
      <c r="A4" s="72" t="s">
        <v>1</v>
      </c>
      <c r="B4" s="73"/>
      <c r="C4" s="82"/>
      <c r="D4" s="83"/>
      <c r="E4" s="84"/>
    </row>
    <row r="5" spans="1:5" s="10" customFormat="1" ht="13.5" thickBot="1" x14ac:dyDescent="0.25">
      <c r="A5" s="85" t="s">
        <v>2</v>
      </c>
      <c r="B5" s="86"/>
      <c r="C5" s="87"/>
      <c r="D5" s="88"/>
      <c r="E5" s="89"/>
    </row>
    <row r="6" spans="1:5" s="10" customFormat="1" ht="13.5" thickBot="1" x14ac:dyDescent="0.25">
      <c r="A6" s="72" t="s">
        <v>3</v>
      </c>
      <c r="B6" s="73"/>
      <c r="C6" s="74"/>
      <c r="D6" s="75"/>
      <c r="E6" s="76"/>
    </row>
    <row r="7" spans="1:5" s="10" customFormat="1" ht="13.5" thickBot="1" x14ac:dyDescent="0.25">
      <c r="A7" s="72" t="s">
        <v>4</v>
      </c>
      <c r="B7" s="73"/>
      <c r="C7" s="75"/>
      <c r="D7" s="75"/>
      <c r="E7" s="76"/>
    </row>
    <row r="8" spans="1:5" s="10" customFormat="1" ht="13.5" thickBot="1" x14ac:dyDescent="0.25">
      <c r="A8" s="77" t="s">
        <v>5</v>
      </c>
      <c r="B8" s="78"/>
      <c r="C8" s="78"/>
      <c r="D8" s="78"/>
      <c r="E8" s="79"/>
    </row>
    <row r="9" spans="1:5" s="11" customFormat="1" ht="15.75" thickBot="1" x14ac:dyDescent="0.3">
      <c r="A9" s="134" t="s">
        <v>13</v>
      </c>
      <c r="B9" s="135"/>
      <c r="C9" s="135"/>
      <c r="D9" s="135"/>
      <c r="E9" s="135"/>
    </row>
    <row r="10" spans="1:5" s="20" customFormat="1" ht="32.25" customHeight="1" x14ac:dyDescent="0.25">
      <c r="A10" s="133" t="s">
        <v>100</v>
      </c>
      <c r="B10" s="133"/>
      <c r="C10" s="24" t="s">
        <v>104</v>
      </c>
      <c r="D10" s="50" t="s">
        <v>80</v>
      </c>
      <c r="E10" s="50" t="s">
        <v>81</v>
      </c>
    </row>
    <row r="11" spans="1:5" s="11" customFormat="1" x14ac:dyDescent="0.25">
      <c r="A11" s="132" t="s">
        <v>9</v>
      </c>
      <c r="B11" s="132"/>
      <c r="C11" s="29">
        <v>18</v>
      </c>
      <c r="D11" s="3"/>
      <c r="E11" s="49">
        <f>ROUND((C11*D11),0)</f>
        <v>0</v>
      </c>
    </row>
    <row r="12" spans="1:5" s="11" customFormat="1" x14ac:dyDescent="0.25">
      <c r="A12" s="132" t="s">
        <v>10</v>
      </c>
      <c r="B12" s="132"/>
      <c r="C12" s="29">
        <v>4</v>
      </c>
      <c r="D12" s="3"/>
      <c r="E12" s="49">
        <f>ROUND((C12*D12),0)</f>
        <v>0</v>
      </c>
    </row>
    <row r="13" spans="1:5" s="11" customFormat="1" x14ac:dyDescent="0.25">
      <c r="A13" s="132" t="s">
        <v>11</v>
      </c>
      <c r="B13" s="132"/>
      <c r="C13" s="29">
        <v>1</v>
      </c>
      <c r="D13" s="3"/>
      <c r="E13" s="49">
        <f>ROUND((C13*D13),0)</f>
        <v>0</v>
      </c>
    </row>
    <row r="14" spans="1:5" s="11" customFormat="1" x14ac:dyDescent="0.25">
      <c r="A14" s="129" t="s">
        <v>82</v>
      </c>
      <c r="B14" s="130"/>
      <c r="C14" s="130"/>
      <c r="D14" s="131"/>
      <c r="E14" s="48">
        <f>SUM(E11:E13)</f>
        <v>0</v>
      </c>
    </row>
    <row r="15" spans="1:5" s="11" customFormat="1" x14ac:dyDescent="0.25">
      <c r="A15" s="129" t="s">
        <v>101</v>
      </c>
      <c r="B15" s="130"/>
      <c r="C15" s="130"/>
      <c r="D15" s="131"/>
      <c r="E15" s="48">
        <f>ROUND((E14*10%),0)</f>
        <v>0</v>
      </c>
    </row>
    <row r="16" spans="1:5" s="11" customFormat="1" x14ac:dyDescent="0.25">
      <c r="A16" s="129" t="s">
        <v>44</v>
      </c>
      <c r="B16" s="130"/>
      <c r="C16" s="130"/>
      <c r="D16" s="131"/>
      <c r="E16" s="48">
        <f>ROUND((E15*19%),0)</f>
        <v>0</v>
      </c>
    </row>
    <row r="17" spans="1:5" s="11" customFormat="1" x14ac:dyDescent="0.25">
      <c r="A17" s="129" t="s">
        <v>73</v>
      </c>
      <c r="B17" s="130"/>
      <c r="C17" s="130"/>
      <c r="D17" s="131"/>
      <c r="E17" s="48">
        <f>+E14+E16</f>
        <v>0</v>
      </c>
    </row>
    <row r="18" spans="1:5" s="11" customFormat="1" x14ac:dyDescent="0.25">
      <c r="A18" s="129" t="s">
        <v>83</v>
      </c>
      <c r="B18" s="130"/>
      <c r="C18" s="130"/>
      <c r="D18" s="131"/>
      <c r="E18" s="48">
        <f>+E14*8</f>
        <v>0</v>
      </c>
    </row>
    <row r="19" spans="1:5" s="11" customFormat="1" x14ac:dyDescent="0.25">
      <c r="A19" s="129" t="s">
        <v>74</v>
      </c>
      <c r="B19" s="130"/>
      <c r="C19" s="130"/>
      <c r="D19" s="131"/>
      <c r="E19" s="48">
        <f>+E17*8</f>
        <v>0</v>
      </c>
    </row>
  </sheetData>
  <mergeCells count="23">
    <mergeCell ref="A9:E9"/>
    <mergeCell ref="A14:D14"/>
    <mergeCell ref="A15:D15"/>
    <mergeCell ref="A16:D16"/>
    <mergeCell ref="A17:D17"/>
    <mergeCell ref="A1:E1"/>
    <mergeCell ref="A2:E2"/>
    <mergeCell ref="A3:E3"/>
    <mergeCell ref="A4:B4"/>
    <mergeCell ref="C4:E4"/>
    <mergeCell ref="A19:D19"/>
    <mergeCell ref="A11:B11"/>
    <mergeCell ref="A12:B12"/>
    <mergeCell ref="A13:B13"/>
    <mergeCell ref="A10:B10"/>
    <mergeCell ref="A18:D18"/>
    <mergeCell ref="A8:E8"/>
    <mergeCell ref="A5:B5"/>
    <mergeCell ref="C5:E5"/>
    <mergeCell ref="A6:B6"/>
    <mergeCell ref="C6:E6"/>
    <mergeCell ref="A7:B7"/>
    <mergeCell ref="C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I87"/>
  <sheetViews>
    <sheetView showGridLines="0" zoomScale="80" zoomScaleNormal="80" workbookViewId="0">
      <selection activeCell="A3" sqref="A3:H3"/>
    </sheetView>
  </sheetViews>
  <sheetFormatPr baseColWidth="10" defaultRowHeight="15" x14ac:dyDescent="0.25"/>
  <cols>
    <col min="1" max="1" width="17" style="11" customWidth="1"/>
    <col min="2" max="2" width="22.7109375" style="11" customWidth="1"/>
    <col min="3" max="3" width="10.7109375" style="11" customWidth="1"/>
    <col min="4" max="4" width="15.42578125" style="11" customWidth="1"/>
    <col min="5" max="5" width="15.28515625" style="11" customWidth="1"/>
    <col min="6" max="6" width="9" style="11" customWidth="1"/>
    <col min="7" max="7" width="12.85546875" style="11" bestFit="1" customWidth="1"/>
    <col min="8" max="8" width="15.42578125" style="11" customWidth="1"/>
    <col min="9" max="16384" width="11.42578125" style="11"/>
  </cols>
  <sheetData>
    <row r="1" spans="1:9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9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9" s="10" customFormat="1" ht="15.75" customHeight="1" thickBot="1" x14ac:dyDescent="0.25">
      <c r="A3" s="96" t="s">
        <v>168</v>
      </c>
      <c r="B3" s="97"/>
      <c r="C3" s="97"/>
      <c r="D3" s="97"/>
      <c r="E3" s="97"/>
      <c r="F3" s="97"/>
      <c r="G3" s="97"/>
      <c r="H3" s="98"/>
    </row>
    <row r="4" spans="1:9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9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9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9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9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9" s="10" customFormat="1" ht="15.75" customHeight="1" thickBot="1" x14ac:dyDescent="0.25">
      <c r="A9" s="77" t="s">
        <v>92</v>
      </c>
      <c r="B9" s="78"/>
      <c r="C9" s="78"/>
      <c r="D9" s="78"/>
      <c r="E9" s="78"/>
      <c r="F9" s="78"/>
      <c r="G9" s="78"/>
      <c r="H9" s="79"/>
    </row>
    <row r="10" spans="1:9" ht="30" customHeight="1" x14ac:dyDescent="0.25">
      <c r="A10" s="80" t="s">
        <v>88</v>
      </c>
      <c r="B10" s="81"/>
      <c r="C10" s="24" t="s">
        <v>104</v>
      </c>
      <c r="D10" s="25" t="s">
        <v>80</v>
      </c>
      <c r="E10" s="26" t="s">
        <v>81</v>
      </c>
      <c r="F10" s="27" t="s">
        <v>87</v>
      </c>
      <c r="G10" s="26" t="s">
        <v>89</v>
      </c>
      <c r="H10" s="28" t="s">
        <v>90</v>
      </c>
    </row>
    <row r="11" spans="1:9" x14ac:dyDescent="0.25">
      <c r="A11" s="68" t="s">
        <v>15</v>
      </c>
      <c r="B11" s="69"/>
      <c r="C11" s="29">
        <v>250</v>
      </c>
      <c r="D11" s="1"/>
      <c r="E11" s="31">
        <f t="shared" ref="E11:E40" si="0">ROUND((C11*D11),0)</f>
        <v>0</v>
      </c>
      <c r="F11" s="8"/>
      <c r="G11" s="32">
        <f t="shared" ref="G11:G40" si="1">ROUND((E11*F11),0)</f>
        <v>0</v>
      </c>
      <c r="H11" s="33">
        <f t="shared" ref="H11:H40" si="2">+E11+G11</f>
        <v>0</v>
      </c>
      <c r="I11" s="12"/>
    </row>
    <row r="12" spans="1:9" x14ac:dyDescent="0.25">
      <c r="A12" s="68" t="s">
        <v>16</v>
      </c>
      <c r="B12" s="69"/>
      <c r="C12" s="29">
        <v>250</v>
      </c>
      <c r="D12" s="1"/>
      <c r="E12" s="31">
        <f t="shared" si="0"/>
        <v>0</v>
      </c>
      <c r="F12" s="6"/>
      <c r="G12" s="32">
        <f t="shared" si="1"/>
        <v>0</v>
      </c>
      <c r="H12" s="33">
        <f t="shared" si="2"/>
        <v>0</v>
      </c>
    </row>
    <row r="13" spans="1:9" x14ac:dyDescent="0.25">
      <c r="A13" s="68" t="s">
        <v>17</v>
      </c>
      <c r="B13" s="69"/>
      <c r="C13" s="29">
        <v>250</v>
      </c>
      <c r="D13" s="1"/>
      <c r="E13" s="31">
        <f t="shared" si="0"/>
        <v>0</v>
      </c>
      <c r="F13" s="6"/>
      <c r="G13" s="32">
        <f t="shared" si="1"/>
        <v>0</v>
      </c>
      <c r="H13" s="33">
        <f t="shared" si="2"/>
        <v>0</v>
      </c>
    </row>
    <row r="14" spans="1:9" x14ac:dyDescent="0.25">
      <c r="A14" s="70" t="s">
        <v>18</v>
      </c>
      <c r="B14" s="71"/>
      <c r="C14" s="29">
        <v>400</v>
      </c>
      <c r="D14" s="1"/>
      <c r="E14" s="31">
        <f t="shared" si="0"/>
        <v>0</v>
      </c>
      <c r="F14" s="6"/>
      <c r="G14" s="32">
        <f t="shared" si="1"/>
        <v>0</v>
      </c>
      <c r="H14" s="33">
        <f t="shared" si="2"/>
        <v>0</v>
      </c>
    </row>
    <row r="15" spans="1:9" x14ac:dyDescent="0.25">
      <c r="A15" s="70" t="s">
        <v>19</v>
      </c>
      <c r="B15" s="71"/>
      <c r="C15" s="29">
        <v>100</v>
      </c>
      <c r="D15" s="1"/>
      <c r="E15" s="31">
        <f t="shared" si="0"/>
        <v>0</v>
      </c>
      <c r="F15" s="6"/>
      <c r="G15" s="32">
        <f t="shared" si="1"/>
        <v>0</v>
      </c>
      <c r="H15" s="33">
        <f t="shared" si="2"/>
        <v>0</v>
      </c>
    </row>
    <row r="16" spans="1:9" ht="29.25" customHeight="1" x14ac:dyDescent="0.25">
      <c r="A16" s="136" t="s">
        <v>20</v>
      </c>
      <c r="B16" s="137"/>
      <c r="C16" s="30">
        <v>13</v>
      </c>
      <c r="D16" s="1"/>
      <c r="E16" s="31">
        <f t="shared" si="0"/>
        <v>0</v>
      </c>
      <c r="F16" s="6"/>
      <c r="G16" s="32">
        <f t="shared" si="1"/>
        <v>0</v>
      </c>
      <c r="H16" s="33">
        <f t="shared" si="2"/>
        <v>0</v>
      </c>
    </row>
    <row r="17" spans="1:8" ht="27" customHeight="1" x14ac:dyDescent="0.25">
      <c r="A17" s="136" t="s">
        <v>21</v>
      </c>
      <c r="B17" s="137"/>
      <c r="C17" s="30">
        <v>5</v>
      </c>
      <c r="D17" s="1"/>
      <c r="E17" s="31">
        <f t="shared" si="0"/>
        <v>0</v>
      </c>
      <c r="F17" s="6"/>
      <c r="G17" s="32">
        <f t="shared" si="1"/>
        <v>0</v>
      </c>
      <c r="H17" s="33">
        <f t="shared" si="2"/>
        <v>0</v>
      </c>
    </row>
    <row r="18" spans="1:8" ht="28.5" customHeight="1" x14ac:dyDescent="0.25">
      <c r="A18" s="136" t="s">
        <v>22</v>
      </c>
      <c r="B18" s="137"/>
      <c r="C18" s="29">
        <v>70</v>
      </c>
      <c r="D18" s="1"/>
      <c r="E18" s="31">
        <f t="shared" si="0"/>
        <v>0</v>
      </c>
      <c r="F18" s="6"/>
      <c r="G18" s="32">
        <f t="shared" si="1"/>
        <v>0</v>
      </c>
      <c r="H18" s="33">
        <f t="shared" si="2"/>
        <v>0</v>
      </c>
    </row>
    <row r="19" spans="1:8" x14ac:dyDescent="0.25">
      <c r="A19" s="136" t="s">
        <v>23</v>
      </c>
      <c r="B19" s="137"/>
      <c r="C19" s="29">
        <v>13</v>
      </c>
      <c r="D19" s="1"/>
      <c r="E19" s="31">
        <f t="shared" si="0"/>
        <v>0</v>
      </c>
      <c r="F19" s="6"/>
      <c r="G19" s="32">
        <f t="shared" si="1"/>
        <v>0</v>
      </c>
      <c r="H19" s="33">
        <f t="shared" si="2"/>
        <v>0</v>
      </c>
    </row>
    <row r="20" spans="1:8" ht="15" customHeight="1" x14ac:dyDescent="0.25">
      <c r="A20" s="136" t="s">
        <v>24</v>
      </c>
      <c r="B20" s="137"/>
      <c r="C20" s="29">
        <v>2</v>
      </c>
      <c r="D20" s="1"/>
      <c r="E20" s="31">
        <f t="shared" si="0"/>
        <v>0</v>
      </c>
      <c r="F20" s="6"/>
      <c r="G20" s="32">
        <f t="shared" si="1"/>
        <v>0</v>
      </c>
      <c r="H20" s="33">
        <f t="shared" si="2"/>
        <v>0</v>
      </c>
    </row>
    <row r="21" spans="1:8" ht="15" customHeight="1" x14ac:dyDescent="0.25">
      <c r="A21" s="136" t="s">
        <v>25</v>
      </c>
      <c r="B21" s="137"/>
      <c r="C21" s="29">
        <v>6</v>
      </c>
      <c r="D21" s="1"/>
      <c r="E21" s="31">
        <f t="shared" si="0"/>
        <v>0</v>
      </c>
      <c r="F21" s="6"/>
      <c r="G21" s="32">
        <f t="shared" si="1"/>
        <v>0</v>
      </c>
      <c r="H21" s="33">
        <f t="shared" si="2"/>
        <v>0</v>
      </c>
    </row>
    <row r="22" spans="1:8" ht="15" customHeight="1" x14ac:dyDescent="0.25">
      <c r="A22" s="136" t="s">
        <v>26</v>
      </c>
      <c r="B22" s="137"/>
      <c r="C22" s="29">
        <v>40</v>
      </c>
      <c r="D22" s="1"/>
      <c r="E22" s="31">
        <f t="shared" si="0"/>
        <v>0</v>
      </c>
      <c r="F22" s="7"/>
      <c r="G22" s="32">
        <f t="shared" si="1"/>
        <v>0</v>
      </c>
      <c r="H22" s="33">
        <f t="shared" si="2"/>
        <v>0</v>
      </c>
    </row>
    <row r="23" spans="1:8" ht="15" customHeight="1" x14ac:dyDescent="0.25">
      <c r="A23" s="136" t="s">
        <v>27</v>
      </c>
      <c r="B23" s="137"/>
      <c r="C23" s="29">
        <v>5</v>
      </c>
      <c r="D23" s="1"/>
      <c r="E23" s="31">
        <f t="shared" si="0"/>
        <v>0</v>
      </c>
      <c r="F23" s="7"/>
      <c r="G23" s="32">
        <f t="shared" si="1"/>
        <v>0</v>
      </c>
      <c r="H23" s="33">
        <f t="shared" si="2"/>
        <v>0</v>
      </c>
    </row>
    <row r="24" spans="1:8" ht="27" customHeight="1" x14ac:dyDescent="0.25">
      <c r="A24" s="136" t="s">
        <v>28</v>
      </c>
      <c r="B24" s="137"/>
      <c r="C24" s="30">
        <v>2</v>
      </c>
      <c r="D24" s="1"/>
      <c r="E24" s="31">
        <f t="shared" si="0"/>
        <v>0</v>
      </c>
      <c r="F24" s="7"/>
      <c r="G24" s="32">
        <f t="shared" si="1"/>
        <v>0</v>
      </c>
      <c r="H24" s="33">
        <f t="shared" si="2"/>
        <v>0</v>
      </c>
    </row>
    <row r="25" spans="1:8" ht="26.25" customHeight="1" x14ac:dyDescent="0.25">
      <c r="A25" s="136" t="s">
        <v>29</v>
      </c>
      <c r="B25" s="137"/>
      <c r="C25" s="30">
        <v>2</v>
      </c>
      <c r="D25" s="1"/>
      <c r="E25" s="31">
        <f t="shared" si="0"/>
        <v>0</v>
      </c>
      <c r="F25" s="7"/>
      <c r="G25" s="32">
        <f t="shared" si="1"/>
        <v>0</v>
      </c>
      <c r="H25" s="33">
        <f t="shared" si="2"/>
        <v>0</v>
      </c>
    </row>
    <row r="26" spans="1:8" ht="29.25" customHeight="1" x14ac:dyDescent="0.25">
      <c r="A26" s="136" t="s">
        <v>30</v>
      </c>
      <c r="B26" s="137"/>
      <c r="C26" s="30">
        <v>13</v>
      </c>
      <c r="D26" s="1"/>
      <c r="E26" s="31">
        <f t="shared" si="0"/>
        <v>0</v>
      </c>
      <c r="F26" s="7"/>
      <c r="G26" s="32">
        <f t="shared" si="1"/>
        <v>0</v>
      </c>
      <c r="H26" s="33">
        <f t="shared" si="2"/>
        <v>0</v>
      </c>
    </row>
    <row r="27" spans="1:8" ht="30" customHeight="1" x14ac:dyDescent="0.25">
      <c r="A27" s="136" t="s">
        <v>31</v>
      </c>
      <c r="B27" s="137"/>
      <c r="C27" s="30">
        <v>28</v>
      </c>
      <c r="D27" s="1"/>
      <c r="E27" s="31">
        <f t="shared" si="0"/>
        <v>0</v>
      </c>
      <c r="F27" s="7"/>
      <c r="G27" s="32">
        <f t="shared" si="1"/>
        <v>0</v>
      </c>
      <c r="H27" s="33">
        <f t="shared" si="2"/>
        <v>0</v>
      </c>
    </row>
    <row r="28" spans="1:8" ht="15" customHeight="1" x14ac:dyDescent="0.25">
      <c r="A28" s="136" t="s">
        <v>6</v>
      </c>
      <c r="B28" s="137"/>
      <c r="C28" s="29">
        <v>10</v>
      </c>
      <c r="D28" s="1"/>
      <c r="E28" s="31">
        <f t="shared" si="0"/>
        <v>0</v>
      </c>
      <c r="F28" s="7"/>
      <c r="G28" s="32">
        <f t="shared" si="1"/>
        <v>0</v>
      </c>
      <c r="H28" s="33">
        <f t="shared" si="2"/>
        <v>0</v>
      </c>
    </row>
    <row r="29" spans="1:8" ht="27" customHeight="1" x14ac:dyDescent="0.25">
      <c r="A29" s="136" t="s">
        <v>32</v>
      </c>
      <c r="B29" s="137"/>
      <c r="C29" s="30">
        <v>10</v>
      </c>
      <c r="D29" s="1"/>
      <c r="E29" s="31">
        <f t="shared" si="0"/>
        <v>0</v>
      </c>
      <c r="F29" s="7"/>
      <c r="G29" s="32">
        <f t="shared" si="1"/>
        <v>0</v>
      </c>
      <c r="H29" s="33">
        <f t="shared" si="2"/>
        <v>0</v>
      </c>
    </row>
    <row r="30" spans="1:8" ht="27.75" customHeight="1" x14ac:dyDescent="0.25">
      <c r="A30" s="136" t="s">
        <v>33</v>
      </c>
      <c r="B30" s="137"/>
      <c r="C30" s="30">
        <v>5</v>
      </c>
      <c r="D30" s="1"/>
      <c r="E30" s="31">
        <f t="shared" si="0"/>
        <v>0</v>
      </c>
      <c r="F30" s="7"/>
      <c r="G30" s="32">
        <f t="shared" si="1"/>
        <v>0</v>
      </c>
      <c r="H30" s="33">
        <f t="shared" si="2"/>
        <v>0</v>
      </c>
    </row>
    <row r="31" spans="1:8" ht="27.75" customHeight="1" x14ac:dyDescent="0.25">
      <c r="A31" s="136" t="s">
        <v>34</v>
      </c>
      <c r="B31" s="137"/>
      <c r="C31" s="30">
        <v>40</v>
      </c>
      <c r="D31" s="1"/>
      <c r="E31" s="31">
        <f t="shared" si="0"/>
        <v>0</v>
      </c>
      <c r="F31" s="7"/>
      <c r="G31" s="32">
        <f t="shared" si="1"/>
        <v>0</v>
      </c>
      <c r="H31" s="33">
        <f t="shared" si="2"/>
        <v>0</v>
      </c>
    </row>
    <row r="32" spans="1:8" ht="27.75" customHeight="1" x14ac:dyDescent="0.25">
      <c r="A32" s="136" t="s">
        <v>35</v>
      </c>
      <c r="B32" s="137"/>
      <c r="C32" s="30">
        <v>25</v>
      </c>
      <c r="D32" s="1"/>
      <c r="E32" s="31">
        <f t="shared" si="0"/>
        <v>0</v>
      </c>
      <c r="F32" s="7"/>
      <c r="G32" s="32">
        <f t="shared" si="1"/>
        <v>0</v>
      </c>
      <c r="H32" s="33">
        <f t="shared" si="2"/>
        <v>0</v>
      </c>
    </row>
    <row r="33" spans="1:9" x14ac:dyDescent="0.25">
      <c r="A33" s="70" t="s">
        <v>36</v>
      </c>
      <c r="B33" s="71"/>
      <c r="C33" s="29">
        <v>3</v>
      </c>
      <c r="D33" s="1"/>
      <c r="E33" s="31">
        <f t="shared" si="0"/>
        <v>0</v>
      </c>
      <c r="F33" s="7"/>
      <c r="G33" s="32">
        <f t="shared" si="1"/>
        <v>0</v>
      </c>
      <c r="H33" s="33">
        <f t="shared" si="2"/>
        <v>0</v>
      </c>
    </row>
    <row r="34" spans="1:9" x14ac:dyDescent="0.25">
      <c r="A34" s="70" t="s">
        <v>37</v>
      </c>
      <c r="B34" s="71"/>
      <c r="C34" s="29">
        <v>3</v>
      </c>
      <c r="D34" s="1"/>
      <c r="E34" s="31">
        <f t="shared" si="0"/>
        <v>0</v>
      </c>
      <c r="F34" s="7"/>
      <c r="G34" s="32">
        <f t="shared" si="1"/>
        <v>0</v>
      </c>
      <c r="H34" s="33">
        <f t="shared" si="2"/>
        <v>0</v>
      </c>
    </row>
    <row r="35" spans="1:9" x14ac:dyDescent="0.25">
      <c r="A35" s="70" t="s">
        <v>38</v>
      </c>
      <c r="B35" s="71"/>
      <c r="C35" s="29">
        <v>23</v>
      </c>
      <c r="D35" s="1"/>
      <c r="E35" s="31">
        <f t="shared" si="0"/>
        <v>0</v>
      </c>
      <c r="F35" s="7"/>
      <c r="G35" s="32">
        <f t="shared" si="1"/>
        <v>0</v>
      </c>
      <c r="H35" s="33">
        <f t="shared" si="2"/>
        <v>0</v>
      </c>
    </row>
    <row r="36" spans="1:9" ht="28.5" customHeight="1" x14ac:dyDescent="0.25">
      <c r="A36" s="70" t="s">
        <v>39</v>
      </c>
      <c r="B36" s="71"/>
      <c r="C36" s="30">
        <v>220</v>
      </c>
      <c r="D36" s="1"/>
      <c r="E36" s="31">
        <f t="shared" si="0"/>
        <v>0</v>
      </c>
      <c r="F36" s="7"/>
      <c r="G36" s="32">
        <f t="shared" si="1"/>
        <v>0</v>
      </c>
      <c r="H36" s="33">
        <f t="shared" si="2"/>
        <v>0</v>
      </c>
    </row>
    <row r="37" spans="1:9" ht="17.25" customHeight="1" x14ac:dyDescent="0.25">
      <c r="A37" s="104" t="s">
        <v>40</v>
      </c>
      <c r="B37" s="105"/>
      <c r="C37" s="30">
        <v>10</v>
      </c>
      <c r="D37" s="1"/>
      <c r="E37" s="31">
        <f t="shared" si="0"/>
        <v>0</v>
      </c>
      <c r="F37" s="7"/>
      <c r="G37" s="32">
        <f t="shared" si="1"/>
        <v>0</v>
      </c>
      <c r="H37" s="33">
        <f t="shared" si="2"/>
        <v>0</v>
      </c>
    </row>
    <row r="38" spans="1:9" ht="26.25" customHeight="1" x14ac:dyDescent="0.25">
      <c r="A38" s="70" t="s">
        <v>41</v>
      </c>
      <c r="B38" s="71"/>
      <c r="C38" s="30">
        <v>22</v>
      </c>
      <c r="D38" s="1"/>
      <c r="E38" s="31">
        <f t="shared" si="0"/>
        <v>0</v>
      </c>
      <c r="F38" s="7"/>
      <c r="G38" s="32">
        <f t="shared" si="1"/>
        <v>0</v>
      </c>
      <c r="H38" s="33">
        <f t="shared" si="2"/>
        <v>0</v>
      </c>
    </row>
    <row r="39" spans="1:9" ht="28.5" customHeight="1" x14ac:dyDescent="0.25">
      <c r="A39" s="70" t="s">
        <v>42</v>
      </c>
      <c r="B39" s="71"/>
      <c r="C39" s="30">
        <v>18</v>
      </c>
      <c r="D39" s="1"/>
      <c r="E39" s="31">
        <f t="shared" si="0"/>
        <v>0</v>
      </c>
      <c r="F39" s="7"/>
      <c r="G39" s="32">
        <f t="shared" si="1"/>
        <v>0</v>
      </c>
      <c r="H39" s="33">
        <f t="shared" si="2"/>
        <v>0</v>
      </c>
    </row>
    <row r="40" spans="1:9" ht="28.5" customHeight="1" x14ac:dyDescent="0.25">
      <c r="A40" s="70" t="s">
        <v>43</v>
      </c>
      <c r="B40" s="71"/>
      <c r="C40" s="30">
        <v>22</v>
      </c>
      <c r="D40" s="1"/>
      <c r="E40" s="31">
        <f t="shared" si="0"/>
        <v>0</v>
      </c>
      <c r="F40" s="7"/>
      <c r="G40" s="32">
        <f t="shared" si="1"/>
        <v>0</v>
      </c>
      <c r="H40" s="33">
        <f t="shared" si="2"/>
        <v>0</v>
      </c>
    </row>
    <row r="41" spans="1:9" x14ac:dyDescent="0.25">
      <c r="A41" s="99" t="s">
        <v>91</v>
      </c>
      <c r="B41" s="100"/>
      <c r="C41" s="100"/>
      <c r="D41" s="100"/>
      <c r="E41" s="100"/>
      <c r="F41" s="100"/>
      <c r="G41" s="101"/>
      <c r="H41" s="34">
        <f>SUM(E11:E40)</f>
        <v>0</v>
      </c>
    </row>
    <row r="42" spans="1:9" x14ac:dyDescent="0.25">
      <c r="A42" s="99" t="s">
        <v>152</v>
      </c>
      <c r="B42" s="100"/>
      <c r="C42" s="100"/>
      <c r="D42" s="100"/>
      <c r="E42" s="100"/>
      <c r="F42" s="100"/>
      <c r="G42" s="101"/>
      <c r="H42" s="34">
        <f>SUM(G11:G40)</f>
        <v>0</v>
      </c>
    </row>
    <row r="43" spans="1:9" x14ac:dyDescent="0.25">
      <c r="A43" s="99" t="s">
        <v>93</v>
      </c>
      <c r="B43" s="100"/>
      <c r="C43" s="100"/>
      <c r="D43" s="100"/>
      <c r="E43" s="100"/>
      <c r="F43" s="100"/>
      <c r="G43" s="101"/>
      <c r="H43" s="34">
        <f>+H41+H42</f>
        <v>0</v>
      </c>
    </row>
    <row r="44" spans="1:9" x14ac:dyDescent="0.25">
      <c r="A44" s="99" t="s">
        <v>158</v>
      </c>
      <c r="B44" s="100"/>
      <c r="C44" s="100"/>
      <c r="D44" s="100"/>
      <c r="E44" s="100"/>
      <c r="F44" s="100"/>
      <c r="G44" s="101"/>
      <c r="H44" s="67">
        <f>+H42*12</f>
        <v>0</v>
      </c>
    </row>
    <row r="45" spans="1:9" x14ac:dyDescent="0.25">
      <c r="A45" s="106" t="s">
        <v>107</v>
      </c>
      <c r="B45" s="107"/>
      <c r="C45" s="107"/>
      <c r="D45" s="107"/>
      <c r="E45" s="107"/>
      <c r="F45" s="107"/>
      <c r="G45" s="108"/>
      <c r="H45" s="35">
        <f>+H41*12</f>
        <v>0</v>
      </c>
      <c r="I45" s="12"/>
    </row>
    <row r="46" spans="1:9" s="13" customFormat="1" ht="15.75" thickBot="1" x14ac:dyDescent="0.3">
      <c r="A46" s="109" t="s">
        <v>108</v>
      </c>
      <c r="B46" s="110"/>
      <c r="C46" s="110"/>
      <c r="D46" s="110"/>
      <c r="E46" s="110"/>
      <c r="F46" s="110"/>
      <c r="G46" s="111"/>
      <c r="H46" s="36">
        <f>+H43*12</f>
        <v>0</v>
      </c>
    </row>
    <row r="47" spans="1:9" x14ac:dyDescent="0.25">
      <c r="A47" s="14"/>
      <c r="B47" s="14"/>
      <c r="C47" s="14"/>
      <c r="D47" s="14"/>
      <c r="E47" s="14"/>
      <c r="F47" s="14"/>
      <c r="G47" s="14"/>
      <c r="H47" s="14"/>
    </row>
    <row r="65" spans="1:8" ht="11.25" customHeight="1" x14ac:dyDescent="0.25">
      <c r="A65" s="14"/>
      <c r="B65" s="14"/>
      <c r="C65" s="14"/>
      <c r="D65" s="14"/>
      <c r="E65" s="14"/>
      <c r="F65" s="14"/>
      <c r="G65" s="14"/>
      <c r="H65" s="14"/>
    </row>
    <row r="87" spans="1:8" x14ac:dyDescent="0.25">
      <c r="A87" s="14"/>
      <c r="B87" s="14"/>
      <c r="C87" s="14"/>
      <c r="D87" s="14"/>
      <c r="E87" s="14"/>
      <c r="F87" s="14"/>
      <c r="G87" s="14"/>
      <c r="H87" s="14"/>
    </row>
  </sheetData>
  <mergeCells count="50">
    <mergeCell ref="A9:H9"/>
    <mergeCell ref="A1:H1"/>
    <mergeCell ref="A2:H2"/>
    <mergeCell ref="A3:H3"/>
    <mergeCell ref="A4:B4"/>
    <mergeCell ref="C4:H4"/>
    <mergeCell ref="A5:B5"/>
    <mergeCell ref="C5:H5"/>
    <mergeCell ref="A6:B6"/>
    <mergeCell ref="C6:H6"/>
    <mergeCell ref="A7:B7"/>
    <mergeCell ref="C7:H7"/>
    <mergeCell ref="A8:H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6:G46"/>
    <mergeCell ref="A34:B34"/>
    <mergeCell ref="A35:B35"/>
    <mergeCell ref="A36:B36"/>
    <mergeCell ref="A37:B37"/>
    <mergeCell ref="A38:B38"/>
    <mergeCell ref="A39:B39"/>
    <mergeCell ref="A40:B40"/>
    <mergeCell ref="A41:G41"/>
    <mergeCell ref="A42:G42"/>
    <mergeCell ref="A43:G43"/>
    <mergeCell ref="A45:G45"/>
    <mergeCell ref="A44:G4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H25"/>
  <sheetViews>
    <sheetView zoomScale="80" zoomScaleNormal="80" workbookViewId="0">
      <selection activeCell="A3" sqref="A3:H3"/>
    </sheetView>
  </sheetViews>
  <sheetFormatPr baseColWidth="10" defaultRowHeight="15" x14ac:dyDescent="0.25"/>
  <cols>
    <col min="2" max="2" width="32.5703125" customWidth="1"/>
    <col min="4" max="4" width="12.7109375" customWidth="1"/>
    <col min="5" max="5" width="12.85546875" customWidth="1"/>
    <col min="7" max="7" width="13.7109375" customWidth="1"/>
    <col min="8" max="8" width="16.85546875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8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8" s="10" customFormat="1" ht="15.75" customHeight="1" thickBot="1" x14ac:dyDescent="0.25">
      <c r="A3" s="96" t="s">
        <v>168</v>
      </c>
      <c r="B3" s="97"/>
      <c r="C3" s="97"/>
      <c r="D3" s="97"/>
      <c r="E3" s="97"/>
      <c r="F3" s="97"/>
      <c r="G3" s="97"/>
      <c r="H3" s="98"/>
    </row>
    <row r="4" spans="1:8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8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8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8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8" s="11" customFormat="1" ht="15" customHeight="1" thickBot="1" x14ac:dyDescent="0.3">
      <c r="A8" s="77" t="s">
        <v>94</v>
      </c>
      <c r="B8" s="78"/>
      <c r="C8" s="78"/>
      <c r="D8" s="78"/>
      <c r="E8" s="78"/>
      <c r="F8" s="78"/>
      <c r="G8" s="78"/>
      <c r="H8" s="79"/>
    </row>
    <row r="9" spans="1:8" s="11" customFormat="1" ht="33.75" customHeight="1" x14ac:dyDescent="0.25">
      <c r="A9" s="113" t="s">
        <v>88</v>
      </c>
      <c r="B9" s="114"/>
      <c r="C9" s="24" t="s">
        <v>104</v>
      </c>
      <c r="D9" s="24" t="s">
        <v>80</v>
      </c>
      <c r="E9" s="37" t="s">
        <v>81</v>
      </c>
      <c r="F9" s="38" t="s">
        <v>87</v>
      </c>
      <c r="G9" s="37" t="s">
        <v>89</v>
      </c>
      <c r="H9" s="39" t="s">
        <v>90</v>
      </c>
    </row>
    <row r="10" spans="1:8" s="11" customFormat="1" ht="15" customHeight="1" x14ac:dyDescent="0.25">
      <c r="A10" s="105" t="s">
        <v>45</v>
      </c>
      <c r="B10" s="105"/>
      <c r="C10" s="30">
        <v>50</v>
      </c>
      <c r="D10" s="1"/>
      <c r="E10" s="40">
        <f t="shared" ref="E10:E19" si="0">ROUND((C10*D10),0)</f>
        <v>0</v>
      </c>
      <c r="F10" s="4"/>
      <c r="G10" s="40">
        <f t="shared" ref="G10:G19" si="1">ROUND((E10*F10),0)</f>
        <v>0</v>
      </c>
      <c r="H10" s="40">
        <f t="shared" ref="H10:H19" si="2">+E10+G10</f>
        <v>0</v>
      </c>
    </row>
    <row r="11" spans="1:8" s="11" customFormat="1" x14ac:dyDescent="0.25">
      <c r="A11" s="105" t="s">
        <v>46</v>
      </c>
      <c r="B11" s="105"/>
      <c r="C11" s="30">
        <v>50</v>
      </c>
      <c r="D11" s="1"/>
      <c r="E11" s="40">
        <f t="shared" si="0"/>
        <v>0</v>
      </c>
      <c r="F11" s="4"/>
      <c r="G11" s="40">
        <f t="shared" si="1"/>
        <v>0</v>
      </c>
      <c r="H11" s="40">
        <f t="shared" si="2"/>
        <v>0</v>
      </c>
    </row>
    <row r="12" spans="1:8" s="11" customFormat="1" ht="29.25" customHeight="1" x14ac:dyDescent="0.25">
      <c r="A12" s="105" t="s">
        <v>47</v>
      </c>
      <c r="B12" s="105"/>
      <c r="C12" s="30">
        <v>10</v>
      </c>
      <c r="D12" s="1"/>
      <c r="E12" s="40">
        <f t="shared" si="0"/>
        <v>0</v>
      </c>
      <c r="F12" s="4"/>
      <c r="G12" s="40">
        <f t="shared" si="1"/>
        <v>0</v>
      </c>
      <c r="H12" s="40">
        <f t="shared" si="2"/>
        <v>0</v>
      </c>
    </row>
    <row r="13" spans="1:8" s="11" customFormat="1" ht="25.5" customHeight="1" x14ac:dyDescent="0.25">
      <c r="A13" s="105" t="s">
        <v>48</v>
      </c>
      <c r="B13" s="105"/>
      <c r="C13" s="30">
        <v>10</v>
      </c>
      <c r="D13" s="1"/>
      <c r="E13" s="40">
        <f t="shared" si="0"/>
        <v>0</v>
      </c>
      <c r="F13" s="4"/>
      <c r="G13" s="40">
        <f t="shared" si="1"/>
        <v>0</v>
      </c>
      <c r="H13" s="40">
        <f t="shared" si="2"/>
        <v>0</v>
      </c>
    </row>
    <row r="14" spans="1:8" s="11" customFormat="1" ht="96" customHeight="1" x14ac:dyDescent="0.25">
      <c r="A14" s="112" t="s">
        <v>7</v>
      </c>
      <c r="B14" s="112"/>
      <c r="C14" s="30">
        <v>210</v>
      </c>
      <c r="D14" s="1"/>
      <c r="E14" s="40">
        <f t="shared" si="0"/>
        <v>0</v>
      </c>
      <c r="F14" s="4"/>
      <c r="G14" s="40">
        <f t="shared" si="1"/>
        <v>0</v>
      </c>
      <c r="H14" s="40">
        <f t="shared" si="2"/>
        <v>0</v>
      </c>
    </row>
    <row r="15" spans="1:8" s="11" customFormat="1" ht="38.25" customHeight="1" x14ac:dyDescent="0.25">
      <c r="A15" s="112" t="s">
        <v>128</v>
      </c>
      <c r="B15" s="112"/>
      <c r="C15" s="30">
        <v>8</v>
      </c>
      <c r="D15" s="1"/>
      <c r="E15" s="40">
        <f t="shared" si="0"/>
        <v>0</v>
      </c>
      <c r="F15" s="4"/>
      <c r="G15" s="40">
        <f t="shared" si="1"/>
        <v>0</v>
      </c>
      <c r="H15" s="40">
        <f t="shared" si="2"/>
        <v>0</v>
      </c>
    </row>
    <row r="16" spans="1:8" s="11" customFormat="1" ht="30.75" customHeight="1" x14ac:dyDescent="0.25">
      <c r="A16" s="105" t="s">
        <v>50</v>
      </c>
      <c r="B16" s="105"/>
      <c r="C16" s="30">
        <v>1</v>
      </c>
      <c r="D16" s="1"/>
      <c r="E16" s="40">
        <f t="shared" si="0"/>
        <v>0</v>
      </c>
      <c r="F16" s="4"/>
      <c r="G16" s="40">
        <f t="shared" si="1"/>
        <v>0</v>
      </c>
      <c r="H16" s="40">
        <f t="shared" si="2"/>
        <v>0</v>
      </c>
    </row>
    <row r="17" spans="1:8" s="11" customFormat="1" ht="27.75" customHeight="1" x14ac:dyDescent="0.25">
      <c r="A17" s="105" t="s">
        <v>51</v>
      </c>
      <c r="B17" s="105"/>
      <c r="C17" s="30">
        <v>32</v>
      </c>
      <c r="D17" s="1"/>
      <c r="E17" s="40">
        <f t="shared" si="0"/>
        <v>0</v>
      </c>
      <c r="F17" s="4"/>
      <c r="G17" s="40">
        <f t="shared" si="1"/>
        <v>0</v>
      </c>
      <c r="H17" s="40">
        <f t="shared" si="2"/>
        <v>0</v>
      </c>
    </row>
    <row r="18" spans="1:8" s="11" customFormat="1" ht="27.75" customHeight="1" x14ac:dyDescent="0.25">
      <c r="A18" s="105" t="s">
        <v>52</v>
      </c>
      <c r="B18" s="105"/>
      <c r="C18" s="30">
        <v>1</v>
      </c>
      <c r="D18" s="1"/>
      <c r="E18" s="40">
        <f t="shared" si="0"/>
        <v>0</v>
      </c>
      <c r="F18" s="4"/>
      <c r="G18" s="40">
        <f t="shared" si="1"/>
        <v>0</v>
      </c>
      <c r="H18" s="40">
        <f t="shared" si="2"/>
        <v>0</v>
      </c>
    </row>
    <row r="19" spans="1:8" s="11" customFormat="1" x14ac:dyDescent="0.25">
      <c r="A19" s="105" t="s">
        <v>106</v>
      </c>
      <c r="B19" s="105"/>
      <c r="C19" s="30">
        <v>190</v>
      </c>
      <c r="D19" s="1"/>
      <c r="E19" s="40">
        <f t="shared" si="0"/>
        <v>0</v>
      </c>
      <c r="F19" s="4"/>
      <c r="G19" s="40">
        <f t="shared" si="1"/>
        <v>0</v>
      </c>
      <c r="H19" s="40">
        <f t="shared" si="2"/>
        <v>0</v>
      </c>
    </row>
    <row r="20" spans="1:8" s="11" customFormat="1" x14ac:dyDescent="0.25">
      <c r="A20" s="99" t="s">
        <v>91</v>
      </c>
      <c r="B20" s="100"/>
      <c r="C20" s="100"/>
      <c r="D20" s="100"/>
      <c r="E20" s="100"/>
      <c r="F20" s="100"/>
      <c r="G20" s="101"/>
      <c r="H20" s="41">
        <f>SUM(E10:E19)</f>
        <v>0</v>
      </c>
    </row>
    <row r="21" spans="1:8" s="11" customFormat="1" x14ac:dyDescent="0.25">
      <c r="A21" s="99" t="s">
        <v>152</v>
      </c>
      <c r="B21" s="100"/>
      <c r="C21" s="100"/>
      <c r="D21" s="100"/>
      <c r="E21" s="100"/>
      <c r="F21" s="100"/>
      <c r="G21" s="101"/>
      <c r="H21" s="41">
        <f>SUM(G10:G19)</f>
        <v>0</v>
      </c>
    </row>
    <row r="22" spans="1:8" s="11" customFormat="1" x14ac:dyDescent="0.25">
      <c r="A22" s="99" t="s">
        <v>93</v>
      </c>
      <c r="B22" s="100"/>
      <c r="C22" s="100"/>
      <c r="D22" s="100"/>
      <c r="E22" s="100"/>
      <c r="F22" s="100"/>
      <c r="G22" s="101"/>
      <c r="H22" s="41">
        <f>+H20+H21</f>
        <v>0</v>
      </c>
    </row>
    <row r="23" spans="1:8" s="11" customFormat="1" x14ac:dyDescent="0.25">
      <c r="A23" s="99" t="s">
        <v>159</v>
      </c>
      <c r="B23" s="100"/>
      <c r="C23" s="100"/>
      <c r="D23" s="100"/>
      <c r="E23" s="100"/>
      <c r="F23" s="100"/>
      <c r="G23" s="101"/>
      <c r="H23" s="67">
        <f>+H21*12</f>
        <v>0</v>
      </c>
    </row>
    <row r="24" spans="1:8" s="11" customFormat="1" x14ac:dyDescent="0.25">
      <c r="A24" s="106" t="s">
        <v>138</v>
      </c>
      <c r="B24" s="107"/>
      <c r="C24" s="107"/>
      <c r="D24" s="107"/>
      <c r="E24" s="107"/>
      <c r="F24" s="107"/>
      <c r="G24" s="108"/>
      <c r="H24" s="42">
        <f>+H20*12</f>
        <v>0</v>
      </c>
    </row>
    <row r="25" spans="1:8" s="13" customFormat="1" ht="15.75" thickBot="1" x14ac:dyDescent="0.3">
      <c r="A25" s="109" t="s">
        <v>142</v>
      </c>
      <c r="B25" s="110"/>
      <c r="C25" s="110"/>
      <c r="D25" s="110"/>
      <c r="E25" s="110"/>
      <c r="F25" s="110"/>
      <c r="G25" s="111"/>
      <c r="H25" s="42">
        <f>+H22*12</f>
        <v>0</v>
      </c>
    </row>
  </sheetData>
  <mergeCells count="29">
    <mergeCell ref="A25:G25"/>
    <mergeCell ref="A19:B19"/>
    <mergeCell ref="A23:G23"/>
    <mergeCell ref="A13:B13"/>
    <mergeCell ref="A20:G20"/>
    <mergeCell ref="A21:G21"/>
    <mergeCell ref="A22:G22"/>
    <mergeCell ref="A24:G24"/>
    <mergeCell ref="A14:B14"/>
    <mergeCell ref="A15:B15"/>
    <mergeCell ref="A16:B16"/>
    <mergeCell ref="A17:B17"/>
    <mergeCell ref="A18:B18"/>
    <mergeCell ref="A8:H8"/>
    <mergeCell ref="A9:B9"/>
    <mergeCell ref="A10:B10"/>
    <mergeCell ref="A11:B11"/>
    <mergeCell ref="A12:B12"/>
    <mergeCell ref="A1:H1"/>
    <mergeCell ref="A2:H2"/>
    <mergeCell ref="A3:H3"/>
    <mergeCell ref="A4:B4"/>
    <mergeCell ref="C4:H4"/>
    <mergeCell ref="A5:B5"/>
    <mergeCell ref="C5:H5"/>
    <mergeCell ref="A6:B6"/>
    <mergeCell ref="C6:H6"/>
    <mergeCell ref="A7:B7"/>
    <mergeCell ref="C7:H7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H30"/>
  <sheetViews>
    <sheetView zoomScale="80" zoomScaleNormal="80" workbookViewId="0">
      <selection activeCell="A3" sqref="A3:H3"/>
    </sheetView>
  </sheetViews>
  <sheetFormatPr baseColWidth="10" defaultRowHeight="15" x14ac:dyDescent="0.25"/>
  <cols>
    <col min="2" max="2" width="33.85546875" customWidth="1"/>
    <col min="4" max="4" width="14" customWidth="1"/>
    <col min="7" max="7" width="12.85546875" customWidth="1"/>
    <col min="8" max="8" width="15.140625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1"/>
      <c r="F1" s="91"/>
      <c r="G1" s="91"/>
      <c r="H1" s="92"/>
    </row>
    <row r="2" spans="1:8" s="10" customFormat="1" ht="13.5" customHeight="1" x14ac:dyDescent="0.2">
      <c r="A2" s="93" t="s">
        <v>14</v>
      </c>
      <c r="B2" s="94"/>
      <c r="C2" s="94"/>
      <c r="D2" s="94"/>
      <c r="E2" s="94"/>
      <c r="F2" s="94"/>
      <c r="G2" s="94"/>
      <c r="H2" s="95"/>
    </row>
    <row r="3" spans="1:8" s="10" customFormat="1" ht="15.75" customHeight="1" thickBot="1" x14ac:dyDescent="0.25">
      <c r="A3" s="96" t="s">
        <v>168</v>
      </c>
      <c r="B3" s="97"/>
      <c r="C3" s="97"/>
      <c r="D3" s="97"/>
      <c r="E3" s="97"/>
      <c r="F3" s="97"/>
      <c r="G3" s="97"/>
      <c r="H3" s="98"/>
    </row>
    <row r="4" spans="1:8" s="10" customFormat="1" ht="13.5" thickBot="1" x14ac:dyDescent="0.25">
      <c r="A4" s="72" t="s">
        <v>1</v>
      </c>
      <c r="B4" s="73"/>
      <c r="C4" s="82"/>
      <c r="D4" s="83"/>
      <c r="E4" s="83"/>
      <c r="F4" s="83"/>
      <c r="G4" s="83"/>
      <c r="H4" s="84"/>
    </row>
    <row r="5" spans="1:8" s="10" customFormat="1" ht="13.5" thickBot="1" x14ac:dyDescent="0.25">
      <c r="A5" s="85" t="s">
        <v>2</v>
      </c>
      <c r="B5" s="86"/>
      <c r="C5" s="87"/>
      <c r="D5" s="88"/>
      <c r="E5" s="88"/>
      <c r="F5" s="88"/>
      <c r="G5" s="88"/>
      <c r="H5" s="89"/>
    </row>
    <row r="6" spans="1:8" s="10" customFormat="1" ht="13.5" thickBot="1" x14ac:dyDescent="0.25">
      <c r="A6" s="72" t="s">
        <v>3</v>
      </c>
      <c r="B6" s="73"/>
      <c r="C6" s="74"/>
      <c r="D6" s="75"/>
      <c r="E6" s="75"/>
      <c r="F6" s="75"/>
      <c r="G6" s="75"/>
      <c r="H6" s="76"/>
    </row>
    <row r="7" spans="1:8" s="10" customFormat="1" ht="13.5" thickBot="1" x14ac:dyDescent="0.25">
      <c r="A7" s="72" t="s">
        <v>4</v>
      </c>
      <c r="B7" s="73"/>
      <c r="C7" s="75"/>
      <c r="D7" s="75"/>
      <c r="E7" s="75"/>
      <c r="F7" s="75"/>
      <c r="G7" s="75"/>
      <c r="H7" s="76"/>
    </row>
    <row r="8" spans="1:8" s="10" customFormat="1" ht="13.5" thickBot="1" x14ac:dyDescent="0.25">
      <c r="A8" s="77" t="s">
        <v>5</v>
      </c>
      <c r="B8" s="78"/>
      <c r="C8" s="78"/>
      <c r="D8" s="78"/>
      <c r="E8" s="78"/>
      <c r="F8" s="78"/>
      <c r="G8" s="78"/>
      <c r="H8" s="79"/>
    </row>
    <row r="9" spans="1:8" s="11" customFormat="1" ht="15" customHeight="1" thickBot="1" x14ac:dyDescent="0.3">
      <c r="A9" s="77" t="s">
        <v>102</v>
      </c>
      <c r="B9" s="78"/>
      <c r="C9" s="78"/>
      <c r="D9" s="78"/>
      <c r="E9" s="78"/>
      <c r="F9" s="78"/>
      <c r="G9" s="78"/>
      <c r="H9" s="79"/>
    </row>
    <row r="10" spans="1:8" s="13" customFormat="1" ht="39" customHeight="1" x14ac:dyDescent="0.25">
      <c r="A10" s="113" t="s">
        <v>88</v>
      </c>
      <c r="B10" s="114"/>
      <c r="C10" s="24" t="s">
        <v>104</v>
      </c>
      <c r="D10" s="24" t="s">
        <v>80</v>
      </c>
      <c r="E10" s="37" t="s">
        <v>81</v>
      </c>
      <c r="F10" s="38" t="s">
        <v>87</v>
      </c>
      <c r="G10" s="37" t="s">
        <v>89</v>
      </c>
      <c r="H10" s="39" t="s">
        <v>90</v>
      </c>
    </row>
    <row r="11" spans="1:8" s="11" customFormat="1" x14ac:dyDescent="0.25">
      <c r="A11" s="117" t="s">
        <v>53</v>
      </c>
      <c r="B11" s="118"/>
      <c r="C11" s="29">
        <v>24</v>
      </c>
      <c r="D11" s="1"/>
      <c r="E11" s="40">
        <f t="shared" ref="E11:E24" si="0">ROUND((C11*D11),0)</f>
        <v>0</v>
      </c>
      <c r="F11" s="4"/>
      <c r="G11" s="40">
        <f t="shared" ref="G11:G24" si="1">ROUND((E11*F11),0)</f>
        <v>0</v>
      </c>
      <c r="H11" s="40">
        <f t="shared" ref="H11:H24" si="2">+E11+G11</f>
        <v>0</v>
      </c>
    </row>
    <row r="12" spans="1:8" s="11" customFormat="1" x14ac:dyDescent="0.25">
      <c r="A12" s="117" t="s">
        <v>54</v>
      </c>
      <c r="B12" s="118"/>
      <c r="C12" s="29">
        <v>8</v>
      </c>
      <c r="D12" s="1"/>
      <c r="E12" s="40">
        <f t="shared" si="0"/>
        <v>0</v>
      </c>
      <c r="F12" s="4"/>
      <c r="G12" s="40">
        <f t="shared" si="1"/>
        <v>0</v>
      </c>
      <c r="H12" s="40">
        <f t="shared" si="2"/>
        <v>0</v>
      </c>
    </row>
    <row r="13" spans="1:8" s="11" customFormat="1" ht="27.75" customHeight="1" x14ac:dyDescent="0.25">
      <c r="A13" s="115" t="s">
        <v>55</v>
      </c>
      <c r="B13" s="116"/>
      <c r="C13" s="30">
        <v>24</v>
      </c>
      <c r="D13" s="1"/>
      <c r="E13" s="40">
        <f t="shared" si="0"/>
        <v>0</v>
      </c>
      <c r="F13" s="4"/>
      <c r="G13" s="40">
        <f t="shared" si="1"/>
        <v>0</v>
      </c>
      <c r="H13" s="40">
        <f t="shared" si="2"/>
        <v>0</v>
      </c>
    </row>
    <row r="14" spans="1:8" s="11" customFormat="1" ht="27.75" customHeight="1" x14ac:dyDescent="0.25">
      <c r="A14" s="119" t="s">
        <v>56</v>
      </c>
      <c r="B14" s="120"/>
      <c r="C14" s="30">
        <v>22</v>
      </c>
      <c r="D14" s="1"/>
      <c r="E14" s="40">
        <f t="shared" si="0"/>
        <v>0</v>
      </c>
      <c r="F14" s="4"/>
      <c r="G14" s="40">
        <f t="shared" si="1"/>
        <v>0</v>
      </c>
      <c r="H14" s="40">
        <f t="shared" si="2"/>
        <v>0</v>
      </c>
    </row>
    <row r="15" spans="1:8" s="11" customFormat="1" ht="27.75" customHeight="1" x14ac:dyDescent="0.25">
      <c r="A15" s="119" t="s">
        <v>71</v>
      </c>
      <c r="B15" s="120"/>
      <c r="C15" s="30">
        <v>4</v>
      </c>
      <c r="D15" s="1"/>
      <c r="E15" s="40">
        <f t="shared" si="0"/>
        <v>0</v>
      </c>
      <c r="F15" s="4"/>
      <c r="G15" s="40">
        <f t="shared" si="1"/>
        <v>0</v>
      </c>
      <c r="H15" s="40">
        <f t="shared" si="2"/>
        <v>0</v>
      </c>
    </row>
    <row r="16" spans="1:8" s="11" customFormat="1" x14ac:dyDescent="0.25">
      <c r="A16" s="117" t="s">
        <v>8</v>
      </c>
      <c r="B16" s="118"/>
      <c r="C16" s="29">
        <v>15</v>
      </c>
      <c r="D16" s="1"/>
      <c r="E16" s="40">
        <f t="shared" si="0"/>
        <v>0</v>
      </c>
      <c r="F16" s="4"/>
      <c r="G16" s="40">
        <f t="shared" si="1"/>
        <v>0</v>
      </c>
      <c r="H16" s="40">
        <f t="shared" si="2"/>
        <v>0</v>
      </c>
    </row>
    <row r="17" spans="1:8" s="11" customFormat="1" ht="15" customHeight="1" x14ac:dyDescent="0.25">
      <c r="A17" s="119" t="s">
        <v>57</v>
      </c>
      <c r="B17" s="120"/>
      <c r="C17" s="30">
        <v>12</v>
      </c>
      <c r="D17" s="2"/>
      <c r="E17" s="40">
        <f t="shared" si="0"/>
        <v>0</v>
      </c>
      <c r="F17" s="5"/>
      <c r="G17" s="40">
        <f t="shared" si="1"/>
        <v>0</v>
      </c>
      <c r="H17" s="40">
        <f t="shared" si="2"/>
        <v>0</v>
      </c>
    </row>
    <row r="18" spans="1:8" s="11" customFormat="1" ht="15" customHeight="1" x14ac:dyDescent="0.25">
      <c r="A18" s="119" t="s">
        <v>58</v>
      </c>
      <c r="B18" s="120"/>
      <c r="C18" s="30">
        <v>10</v>
      </c>
      <c r="D18" s="2"/>
      <c r="E18" s="40">
        <f t="shared" si="0"/>
        <v>0</v>
      </c>
      <c r="F18" s="5"/>
      <c r="G18" s="40">
        <f t="shared" si="1"/>
        <v>0</v>
      </c>
      <c r="H18" s="40">
        <f t="shared" si="2"/>
        <v>0</v>
      </c>
    </row>
    <row r="19" spans="1:8" s="11" customFormat="1" ht="15" customHeight="1" x14ac:dyDescent="0.25">
      <c r="A19" s="119" t="s">
        <v>59</v>
      </c>
      <c r="B19" s="120"/>
      <c r="C19" s="30">
        <v>6</v>
      </c>
      <c r="D19" s="2"/>
      <c r="E19" s="40">
        <f t="shared" si="0"/>
        <v>0</v>
      </c>
      <c r="F19" s="5"/>
      <c r="G19" s="40">
        <f t="shared" si="1"/>
        <v>0</v>
      </c>
      <c r="H19" s="40">
        <f t="shared" si="2"/>
        <v>0</v>
      </c>
    </row>
    <row r="20" spans="1:8" s="11" customFormat="1" ht="65.25" customHeight="1" x14ac:dyDescent="0.25">
      <c r="A20" s="115" t="s">
        <v>60</v>
      </c>
      <c r="B20" s="116"/>
      <c r="C20" s="30">
        <v>36</v>
      </c>
      <c r="D20" s="2"/>
      <c r="E20" s="40">
        <f t="shared" si="0"/>
        <v>0</v>
      </c>
      <c r="F20" s="5"/>
      <c r="G20" s="40">
        <f t="shared" si="1"/>
        <v>0</v>
      </c>
      <c r="H20" s="40">
        <f t="shared" si="2"/>
        <v>0</v>
      </c>
    </row>
    <row r="21" spans="1:8" s="11" customFormat="1" ht="42.75" customHeight="1" x14ac:dyDescent="0.25">
      <c r="A21" s="115" t="s">
        <v>61</v>
      </c>
      <c r="B21" s="116"/>
      <c r="C21" s="30">
        <v>7</v>
      </c>
      <c r="D21" s="2"/>
      <c r="E21" s="40">
        <f t="shared" si="0"/>
        <v>0</v>
      </c>
      <c r="F21" s="5"/>
      <c r="G21" s="40">
        <f t="shared" si="1"/>
        <v>0</v>
      </c>
      <c r="H21" s="40">
        <f t="shared" si="2"/>
        <v>0</v>
      </c>
    </row>
    <row r="22" spans="1:8" s="11" customFormat="1" ht="26.25" customHeight="1" x14ac:dyDescent="0.25">
      <c r="A22" s="115" t="s">
        <v>62</v>
      </c>
      <c r="B22" s="116"/>
      <c r="C22" s="30">
        <v>30</v>
      </c>
      <c r="D22" s="2"/>
      <c r="E22" s="40">
        <f t="shared" si="0"/>
        <v>0</v>
      </c>
      <c r="F22" s="5"/>
      <c r="G22" s="40">
        <f t="shared" si="1"/>
        <v>0</v>
      </c>
      <c r="H22" s="40">
        <f t="shared" si="2"/>
        <v>0</v>
      </c>
    </row>
    <row r="23" spans="1:8" s="11" customFormat="1" ht="28.5" customHeight="1" x14ac:dyDescent="0.25">
      <c r="A23" s="115" t="s">
        <v>63</v>
      </c>
      <c r="B23" s="116"/>
      <c r="C23" s="30">
        <v>9</v>
      </c>
      <c r="D23" s="2"/>
      <c r="E23" s="40">
        <f t="shared" si="0"/>
        <v>0</v>
      </c>
      <c r="F23" s="5"/>
      <c r="G23" s="40">
        <f t="shared" si="1"/>
        <v>0</v>
      </c>
      <c r="H23" s="40">
        <f t="shared" si="2"/>
        <v>0</v>
      </c>
    </row>
    <row r="24" spans="1:8" s="11" customFormat="1" ht="13.5" customHeight="1" x14ac:dyDescent="0.25">
      <c r="A24" s="119" t="s">
        <v>64</v>
      </c>
      <c r="B24" s="120"/>
      <c r="C24" s="30">
        <v>9</v>
      </c>
      <c r="D24" s="2"/>
      <c r="E24" s="40">
        <f t="shared" si="0"/>
        <v>0</v>
      </c>
      <c r="F24" s="5"/>
      <c r="G24" s="40">
        <f t="shared" si="1"/>
        <v>0</v>
      </c>
      <c r="H24" s="40">
        <f t="shared" si="2"/>
        <v>0</v>
      </c>
    </row>
    <row r="25" spans="1:8" s="11" customFormat="1" x14ac:dyDescent="0.25">
      <c r="A25" s="99" t="s">
        <v>97</v>
      </c>
      <c r="B25" s="100"/>
      <c r="C25" s="100"/>
      <c r="D25" s="100"/>
      <c r="E25" s="100"/>
      <c r="F25" s="100"/>
      <c r="G25" s="101"/>
      <c r="H25" s="34">
        <f>SUM(E11:E24)</f>
        <v>0</v>
      </c>
    </row>
    <row r="26" spans="1:8" s="11" customFormat="1" x14ac:dyDescent="0.25">
      <c r="A26" s="99" t="s">
        <v>154</v>
      </c>
      <c r="B26" s="100"/>
      <c r="C26" s="100"/>
      <c r="D26" s="100"/>
      <c r="E26" s="100"/>
      <c r="F26" s="100"/>
      <c r="G26" s="101"/>
      <c r="H26" s="34">
        <f>SUM(G11:G24)</f>
        <v>0</v>
      </c>
    </row>
    <row r="27" spans="1:8" s="11" customFormat="1" x14ac:dyDescent="0.25">
      <c r="A27" s="99" t="s">
        <v>99</v>
      </c>
      <c r="B27" s="100"/>
      <c r="C27" s="100"/>
      <c r="D27" s="100"/>
      <c r="E27" s="100"/>
      <c r="F27" s="100"/>
      <c r="G27" s="101"/>
      <c r="H27" s="34">
        <f>+H25+H26</f>
        <v>0</v>
      </c>
    </row>
    <row r="28" spans="1:8" s="11" customFormat="1" x14ac:dyDescent="0.25">
      <c r="A28" s="99" t="s">
        <v>160</v>
      </c>
      <c r="B28" s="100"/>
      <c r="C28" s="100"/>
      <c r="D28" s="100"/>
      <c r="E28" s="100"/>
      <c r="F28" s="100"/>
      <c r="G28" s="101"/>
      <c r="H28" s="67">
        <f>+H26*2</f>
        <v>0</v>
      </c>
    </row>
    <row r="29" spans="1:8" s="11" customFormat="1" x14ac:dyDescent="0.25">
      <c r="A29" s="106" t="s">
        <v>139</v>
      </c>
      <c r="B29" s="107"/>
      <c r="C29" s="107"/>
      <c r="D29" s="107"/>
      <c r="E29" s="107"/>
      <c r="F29" s="107"/>
      <c r="G29" s="108"/>
      <c r="H29" s="35">
        <f>+H25*2</f>
        <v>0</v>
      </c>
    </row>
    <row r="30" spans="1:8" s="13" customFormat="1" ht="16.5" customHeight="1" thickBot="1" x14ac:dyDescent="0.3">
      <c r="A30" s="109" t="s">
        <v>150</v>
      </c>
      <c r="B30" s="110"/>
      <c r="C30" s="110"/>
      <c r="D30" s="110"/>
      <c r="E30" s="110"/>
      <c r="F30" s="110"/>
      <c r="G30" s="111"/>
      <c r="H30" s="36">
        <f>+H27*2</f>
        <v>0</v>
      </c>
    </row>
  </sheetData>
  <mergeCells count="34">
    <mergeCell ref="A29:G29"/>
    <mergeCell ref="A30:G30"/>
    <mergeCell ref="A27:G27"/>
    <mergeCell ref="A16:B16"/>
    <mergeCell ref="A17:B17"/>
    <mergeCell ref="A18:B18"/>
    <mergeCell ref="A19:B19"/>
    <mergeCell ref="A20:B20"/>
    <mergeCell ref="A21:B21"/>
    <mergeCell ref="A22:B22"/>
    <mergeCell ref="A28:G28"/>
    <mergeCell ref="A24:B24"/>
    <mergeCell ref="A25:G25"/>
    <mergeCell ref="A26:G26"/>
    <mergeCell ref="A5:B5"/>
    <mergeCell ref="C5:H5"/>
    <mergeCell ref="A6:B6"/>
    <mergeCell ref="C6:H6"/>
    <mergeCell ref="A23:B23"/>
    <mergeCell ref="A15:B15"/>
    <mergeCell ref="A9:H9"/>
    <mergeCell ref="A10:B10"/>
    <mergeCell ref="A11:B11"/>
    <mergeCell ref="A12:B12"/>
    <mergeCell ref="A13:B13"/>
    <mergeCell ref="A7:B7"/>
    <mergeCell ref="C7:H7"/>
    <mergeCell ref="A8:H8"/>
    <mergeCell ref="A14:B14"/>
    <mergeCell ref="A1:H1"/>
    <mergeCell ref="A2:H2"/>
    <mergeCell ref="A3:H3"/>
    <mergeCell ref="A4:B4"/>
    <mergeCell ref="C4:H4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22"/>
  <sheetViews>
    <sheetView zoomScale="80" zoomScaleNormal="80" workbookViewId="0">
      <selection activeCell="A3" sqref="A3:E3"/>
    </sheetView>
  </sheetViews>
  <sheetFormatPr baseColWidth="10" defaultRowHeight="15" x14ac:dyDescent="0.25"/>
  <cols>
    <col min="2" max="2" width="28.42578125" customWidth="1"/>
    <col min="3" max="3" width="19.140625" customWidth="1"/>
    <col min="4" max="4" width="17.140625" customWidth="1"/>
    <col min="5" max="5" width="18.42578125" customWidth="1"/>
  </cols>
  <sheetData>
    <row r="1" spans="1:8" s="10" customFormat="1" ht="15" customHeight="1" x14ac:dyDescent="0.2">
      <c r="A1" s="90" t="s">
        <v>0</v>
      </c>
      <c r="B1" s="91"/>
      <c r="C1" s="91"/>
      <c r="D1" s="91"/>
      <c r="E1" s="92"/>
    </row>
    <row r="2" spans="1:8" s="10" customFormat="1" ht="13.5" customHeight="1" x14ac:dyDescent="0.2">
      <c r="A2" s="93" t="s">
        <v>14</v>
      </c>
      <c r="B2" s="94"/>
      <c r="C2" s="94"/>
      <c r="D2" s="94"/>
      <c r="E2" s="95"/>
    </row>
    <row r="3" spans="1:8" s="10" customFormat="1" ht="15.75" customHeight="1" thickBot="1" x14ac:dyDescent="0.25">
      <c r="A3" s="96" t="s">
        <v>168</v>
      </c>
      <c r="B3" s="97"/>
      <c r="C3" s="97"/>
      <c r="D3" s="97"/>
      <c r="E3" s="98"/>
    </row>
    <row r="4" spans="1:8" s="10" customFormat="1" ht="13.5" thickBot="1" x14ac:dyDescent="0.25">
      <c r="A4" s="72" t="s">
        <v>1</v>
      </c>
      <c r="B4" s="73"/>
      <c r="C4" s="82"/>
      <c r="D4" s="83"/>
      <c r="E4" s="84"/>
    </row>
    <row r="5" spans="1:8" s="10" customFormat="1" ht="13.5" thickBot="1" x14ac:dyDescent="0.25">
      <c r="A5" s="85" t="s">
        <v>2</v>
      </c>
      <c r="B5" s="86"/>
      <c r="C5" s="87"/>
      <c r="D5" s="88"/>
      <c r="E5" s="89"/>
    </row>
    <row r="6" spans="1:8" s="10" customFormat="1" ht="13.5" thickBot="1" x14ac:dyDescent="0.25">
      <c r="A6" s="72" t="s">
        <v>3</v>
      </c>
      <c r="B6" s="73"/>
      <c r="C6" s="74"/>
      <c r="D6" s="75"/>
      <c r="E6" s="76"/>
    </row>
    <row r="7" spans="1:8" s="10" customFormat="1" ht="13.5" thickBot="1" x14ac:dyDescent="0.25">
      <c r="A7" s="72" t="s">
        <v>4</v>
      </c>
      <c r="B7" s="73"/>
      <c r="C7" s="75"/>
      <c r="D7" s="75"/>
      <c r="E7" s="76"/>
    </row>
    <row r="8" spans="1:8" s="10" customFormat="1" ht="13.5" thickBot="1" x14ac:dyDescent="0.25">
      <c r="A8" s="77" t="s">
        <v>5</v>
      </c>
      <c r="B8" s="78"/>
      <c r="C8" s="78"/>
      <c r="D8" s="78"/>
      <c r="E8" s="79"/>
    </row>
    <row r="9" spans="1:8" s="11" customFormat="1" ht="15.75" thickBot="1" x14ac:dyDescent="0.3">
      <c r="A9" s="134" t="s">
        <v>13</v>
      </c>
      <c r="B9" s="135"/>
      <c r="C9" s="135"/>
      <c r="D9" s="135"/>
      <c r="E9" s="135"/>
      <c r="F9" s="17"/>
      <c r="G9" s="18"/>
      <c r="H9" s="18"/>
    </row>
    <row r="10" spans="1:8" s="20" customFormat="1" ht="32.25" customHeight="1" x14ac:dyDescent="0.25">
      <c r="A10" s="133" t="s">
        <v>100</v>
      </c>
      <c r="B10" s="133"/>
      <c r="C10" s="24" t="s">
        <v>104</v>
      </c>
      <c r="D10" s="50" t="s">
        <v>80</v>
      </c>
      <c r="E10" s="50" t="s">
        <v>81</v>
      </c>
      <c r="F10" s="19"/>
      <c r="G10" s="19"/>
    </row>
    <row r="11" spans="1:8" s="11" customFormat="1" x14ac:dyDescent="0.25">
      <c r="A11" s="132" t="s">
        <v>9</v>
      </c>
      <c r="B11" s="132"/>
      <c r="C11" s="29">
        <v>18</v>
      </c>
      <c r="D11" s="3"/>
      <c r="E11" s="49">
        <f>ROUND((C11*D11),0)</f>
        <v>0</v>
      </c>
      <c r="F11" s="21"/>
      <c r="G11" s="21"/>
    </row>
    <row r="12" spans="1:8" s="11" customFormat="1" x14ac:dyDescent="0.25">
      <c r="A12" s="132" t="s">
        <v>10</v>
      </c>
      <c r="B12" s="132"/>
      <c r="C12" s="29">
        <v>4</v>
      </c>
      <c r="D12" s="3"/>
      <c r="E12" s="49">
        <f>ROUND((C12*D12),0)</f>
        <v>0</v>
      </c>
      <c r="F12" s="21"/>
      <c r="G12" s="21"/>
    </row>
    <row r="13" spans="1:8" s="11" customFormat="1" x14ac:dyDescent="0.25">
      <c r="A13" s="132" t="s">
        <v>11</v>
      </c>
      <c r="B13" s="132"/>
      <c r="C13" s="29">
        <v>1</v>
      </c>
      <c r="D13" s="3"/>
      <c r="E13" s="49">
        <f>ROUND((C13*D13),0)</f>
        <v>0</v>
      </c>
      <c r="F13" s="21"/>
      <c r="G13" s="21"/>
    </row>
    <row r="14" spans="1:8" s="11" customFormat="1" x14ac:dyDescent="0.25">
      <c r="A14" s="129" t="s">
        <v>82</v>
      </c>
      <c r="B14" s="130"/>
      <c r="C14" s="130"/>
      <c r="D14" s="131"/>
      <c r="E14" s="48">
        <f>SUM(E11:E13)</f>
        <v>0</v>
      </c>
      <c r="G14" s="9"/>
      <c r="H14" s="21"/>
    </row>
    <row r="15" spans="1:8" s="11" customFormat="1" x14ac:dyDescent="0.25">
      <c r="A15" s="129" t="s">
        <v>101</v>
      </c>
      <c r="B15" s="130"/>
      <c r="C15" s="130"/>
      <c r="D15" s="131"/>
      <c r="E15" s="48">
        <f>ROUND((E14*10%),0)</f>
        <v>0</v>
      </c>
      <c r="G15" s="9"/>
      <c r="H15" s="21"/>
    </row>
    <row r="16" spans="1:8" s="11" customFormat="1" x14ac:dyDescent="0.25">
      <c r="A16" s="129" t="s">
        <v>44</v>
      </c>
      <c r="B16" s="130"/>
      <c r="C16" s="130"/>
      <c r="D16" s="131"/>
      <c r="E16" s="48">
        <f>ROUND((E15*19%),0)</f>
        <v>0</v>
      </c>
      <c r="G16" s="9"/>
      <c r="H16" s="21"/>
    </row>
    <row r="17" spans="1:8" s="11" customFormat="1" x14ac:dyDescent="0.25">
      <c r="A17" s="129" t="s">
        <v>73</v>
      </c>
      <c r="B17" s="130"/>
      <c r="C17" s="130"/>
      <c r="D17" s="131"/>
      <c r="E17" s="48">
        <f>+E14+E16</f>
        <v>0</v>
      </c>
      <c r="G17" s="9"/>
      <c r="H17" s="21"/>
    </row>
    <row r="18" spans="1:8" s="11" customFormat="1" x14ac:dyDescent="0.25">
      <c r="A18" s="129" t="s">
        <v>84</v>
      </c>
      <c r="B18" s="130"/>
      <c r="C18" s="130"/>
      <c r="D18" s="131"/>
      <c r="E18" s="48">
        <f>+E14*12</f>
        <v>0</v>
      </c>
      <c r="F18" s="22"/>
      <c r="G18" s="9"/>
      <c r="H18" s="23"/>
    </row>
    <row r="19" spans="1:8" s="11" customFormat="1" x14ac:dyDescent="0.25">
      <c r="A19" s="129" t="s">
        <v>75</v>
      </c>
      <c r="B19" s="130"/>
      <c r="C19" s="130"/>
      <c r="D19" s="131"/>
      <c r="E19" s="48">
        <f>+E17*12</f>
        <v>0</v>
      </c>
      <c r="G19" s="9"/>
      <c r="H19" s="21"/>
    </row>
    <row r="20" spans="1:8" s="11" customFormat="1" x14ac:dyDescent="0.25"/>
    <row r="21" spans="1:8" s="11" customFormat="1" x14ac:dyDescent="0.25"/>
    <row r="22" spans="1:8" s="11" customFormat="1" x14ac:dyDescent="0.25"/>
  </sheetData>
  <mergeCells count="23">
    <mergeCell ref="A19:D19"/>
    <mergeCell ref="A13:B13"/>
    <mergeCell ref="A14:D14"/>
    <mergeCell ref="A15:D15"/>
    <mergeCell ref="A16:D16"/>
    <mergeCell ref="A17:D17"/>
    <mergeCell ref="A18:D18"/>
    <mergeCell ref="A1:E1"/>
    <mergeCell ref="A2:E2"/>
    <mergeCell ref="A3:E3"/>
    <mergeCell ref="A4:B4"/>
    <mergeCell ref="C4:E4"/>
    <mergeCell ref="A8:E8"/>
    <mergeCell ref="A9:E9"/>
    <mergeCell ref="A10:B10"/>
    <mergeCell ref="A11:B11"/>
    <mergeCell ref="A12:B12"/>
    <mergeCell ref="C5:E5"/>
    <mergeCell ref="A6:B6"/>
    <mergeCell ref="C6:E6"/>
    <mergeCell ref="A7:B7"/>
    <mergeCell ref="C7:E7"/>
    <mergeCell ref="A5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</vt:i4>
      </vt:variant>
    </vt:vector>
  </HeadingPairs>
  <TitlesOfParts>
    <vt:vector size="23" baseType="lpstr">
      <vt:lpstr>Aseo 2018</vt:lpstr>
      <vt:lpstr>Cafetería 2018</vt:lpstr>
      <vt:lpstr>Abastecimiento semestral 2018</vt:lpstr>
      <vt:lpstr>Abastecimiento x1 vez 2018</vt:lpstr>
      <vt:lpstr>Recurso Humano 2018</vt:lpstr>
      <vt:lpstr>Aseo 2019</vt:lpstr>
      <vt:lpstr>Cafetería 2019</vt:lpstr>
      <vt:lpstr>Abastecimiento semestral 2019</vt:lpstr>
      <vt:lpstr>Recurso Humano 2019</vt:lpstr>
      <vt:lpstr>Aseo 2020</vt:lpstr>
      <vt:lpstr>Cafetería 2020</vt:lpstr>
      <vt:lpstr>Abastecimiento semestral 2020</vt:lpstr>
      <vt:lpstr>Recurso Humano 2020</vt:lpstr>
      <vt:lpstr>Aseo 2021</vt:lpstr>
      <vt:lpstr>Cafetería 2021</vt:lpstr>
      <vt:lpstr>Abastecimiento semestral 2021</vt:lpstr>
      <vt:lpstr>Recurso Humano 2021</vt:lpstr>
      <vt:lpstr>05. Consolidado</vt:lpstr>
      <vt:lpstr>'05. Consolidado'!Área_de_impresión</vt:lpstr>
      <vt:lpstr>'Aseo 2018'!Área_de_impresión</vt:lpstr>
      <vt:lpstr>'Aseo 2019'!Área_de_impresión</vt:lpstr>
      <vt:lpstr>'Aseo 2020'!Área_de_impresión</vt:lpstr>
      <vt:lpstr>'Aseo 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Tatiana Guzman Herrera</dc:creator>
  <cp:lastModifiedBy>Giovanni Mendieta Montealegre</cp:lastModifiedBy>
  <cp:lastPrinted>2018-02-19T14:22:32Z</cp:lastPrinted>
  <dcterms:created xsi:type="dcterms:W3CDTF">2018-02-07T17:04:20Z</dcterms:created>
  <dcterms:modified xsi:type="dcterms:W3CDTF">2018-02-19T20:17:59Z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