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465" windowWidth="20730" windowHeight="11760"/>
  </bookViews>
  <sheets>
    <sheet name="RESUMEN" sheetId="12" r:id="rId1"/>
    <sheet name="SABER TYT" sheetId="15" r:id="rId2"/>
    <sheet name="SABER 11A" sheetId="14" r:id="rId3"/>
    <sheet name="SABER PRO Y T&amp;T" sheetId="16" r:id="rId4"/>
    <sheet name="Kits aplicación SABER TYT" sheetId="4" r:id="rId5"/>
    <sheet name="Kits aplicación SABER 11A" sheetId="5" r:id="rId6"/>
    <sheet name="Kits aplicación SABER PRO Y T&amp;T" sheetId="6" r:id="rId7"/>
  </sheets>
  <definedNames>
    <definedName name="_xlnm._FilterDatabase" localSheetId="5" hidden="1">'Kits aplicación SABER 11A'!$A$3:$G$3</definedName>
    <definedName name="_xlnm._FilterDatabase" localSheetId="6" hidden="1">'Kits aplicación SABER PRO Y T&amp;T'!$A$3:$G$3</definedName>
    <definedName name="_xlnm._FilterDatabase" localSheetId="4" hidden="1">'Kits aplicación SABER TYT'!$A$3:$G$3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6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C46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C10" i="12"/>
  <c r="E4" i="5"/>
  <c r="C5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C9" i="12" s="1"/>
  <c r="E4" i="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C8" i="12"/>
  <c r="H27" i="14"/>
  <c r="H31" i="15"/>
  <c r="C10"/>
  <c r="E10"/>
  <c r="G10"/>
  <c r="I10"/>
  <c r="K10"/>
  <c r="K13"/>
  <c r="J13"/>
  <c r="H33"/>
  <c r="A16"/>
  <c r="H33" i="16"/>
  <c r="E10"/>
  <c r="G10"/>
  <c r="I10"/>
  <c r="K10"/>
  <c r="K13"/>
  <c r="J13"/>
  <c r="H35"/>
  <c r="I13"/>
  <c r="F18" i="14"/>
  <c r="C28" i="16"/>
  <c r="F28"/>
  <c r="A32"/>
  <c r="A29"/>
  <c r="A30"/>
  <c r="C26" i="15"/>
  <c r="F26"/>
  <c r="J26"/>
  <c r="A27"/>
  <c r="A29"/>
  <c r="J28" i="16"/>
  <c r="I10" i="14"/>
  <c r="E10"/>
  <c r="G10"/>
  <c r="F16" i="16"/>
  <c r="F17"/>
  <c r="C18"/>
  <c r="F18"/>
  <c r="C19"/>
  <c r="F19"/>
  <c r="F20"/>
  <c r="F21"/>
  <c r="F22"/>
  <c r="F23"/>
  <c r="C24"/>
  <c r="F24"/>
  <c r="C25"/>
  <c r="F25"/>
  <c r="C26"/>
  <c r="F26"/>
  <c r="C27"/>
  <c r="F27"/>
  <c r="C29"/>
  <c r="F29"/>
  <c r="C30"/>
  <c r="F30"/>
  <c r="C31"/>
  <c r="F31"/>
  <c r="C32"/>
  <c r="F32"/>
  <c r="F33"/>
  <c r="F35"/>
  <c r="B10" i="12"/>
  <c r="C19" i="15"/>
  <c r="F21"/>
  <c r="J16" i="16"/>
  <c r="J17"/>
  <c r="J18"/>
  <c r="J19"/>
  <c r="J20"/>
  <c r="J21"/>
  <c r="J22"/>
  <c r="J23"/>
  <c r="J24"/>
  <c r="J25"/>
  <c r="J26"/>
  <c r="J27"/>
  <c r="J29"/>
  <c r="J30"/>
  <c r="J31"/>
  <c r="J32"/>
  <c r="J33"/>
  <c r="J35"/>
  <c r="J21" i="15"/>
  <c r="A16" i="16"/>
  <c r="A17"/>
  <c r="A18"/>
  <c r="A19"/>
  <c r="A20"/>
  <c r="A21"/>
  <c r="A22"/>
  <c r="A23"/>
  <c r="A24"/>
  <c r="A25"/>
  <c r="A26"/>
  <c r="A27"/>
  <c r="F19" i="15"/>
  <c r="F17"/>
  <c r="A17"/>
  <c r="A18"/>
  <c r="A19"/>
  <c r="A20"/>
  <c r="A21"/>
  <c r="A22"/>
  <c r="A23"/>
  <c r="A24"/>
  <c r="A25"/>
  <c r="F20"/>
  <c r="C26" i="14"/>
  <c r="F26"/>
  <c r="C21"/>
  <c r="F21"/>
  <c r="C19"/>
  <c r="C16"/>
  <c r="A16"/>
  <c r="A17"/>
  <c r="A18"/>
  <c r="A19"/>
  <c r="A20"/>
  <c r="A21"/>
  <c r="A22"/>
  <c r="A23"/>
  <c r="A24"/>
  <c r="A25"/>
  <c r="A26"/>
  <c r="C24"/>
  <c r="F19"/>
  <c r="C22"/>
  <c r="F22"/>
  <c r="F16"/>
  <c r="C22" i="15"/>
  <c r="C28"/>
  <c r="F28"/>
  <c r="C16"/>
  <c r="F16"/>
  <c r="J17"/>
  <c r="J16" i="14"/>
  <c r="J21"/>
  <c r="J19" i="15"/>
  <c r="C24"/>
  <c r="F24"/>
  <c r="J24"/>
  <c r="C30"/>
  <c r="F30"/>
  <c r="J30"/>
  <c r="F24" i="14"/>
  <c r="J24"/>
  <c r="J28" i="15"/>
  <c r="J20"/>
  <c r="F22"/>
  <c r="C29"/>
  <c r="F29"/>
  <c r="C17" i="14"/>
  <c r="F17"/>
  <c r="C20"/>
  <c r="C23"/>
  <c r="F23"/>
  <c r="J17"/>
  <c r="J26"/>
  <c r="K10"/>
  <c r="K13"/>
  <c r="J18"/>
  <c r="C25"/>
  <c r="F25"/>
  <c r="F20"/>
  <c r="F27"/>
  <c r="I13"/>
  <c r="F29"/>
  <c r="B9" i="12"/>
  <c r="J13" i="14"/>
  <c r="H29"/>
  <c r="J20"/>
  <c r="J16" i="15"/>
  <c r="C18"/>
  <c r="F18"/>
  <c r="J18"/>
  <c r="J22"/>
  <c r="C23"/>
  <c r="F23"/>
  <c r="J23"/>
  <c r="C25"/>
  <c r="F25"/>
  <c r="J25"/>
  <c r="C27"/>
  <c r="F27"/>
  <c r="J27"/>
  <c r="J29"/>
  <c r="J31"/>
  <c r="J33"/>
  <c r="I13"/>
  <c r="J25" i="14"/>
  <c r="J23"/>
  <c r="J22"/>
  <c r="J19"/>
  <c r="J27"/>
  <c r="J29"/>
  <c r="F31" i="15"/>
  <c r="F33"/>
  <c r="B8" i="12"/>
  <c r="D8" s="1"/>
  <c r="G73" i="6"/>
  <c r="G71"/>
  <c r="G65"/>
  <c r="G63"/>
  <c r="G57"/>
  <c r="G56"/>
  <c r="G55"/>
  <c r="G49"/>
  <c r="G47"/>
  <c r="G43"/>
  <c r="G41"/>
  <c r="G39"/>
  <c r="G35"/>
  <c r="G34"/>
  <c r="G33"/>
  <c r="G27"/>
  <c r="G25"/>
  <c r="G23"/>
  <c r="G19"/>
  <c r="G17"/>
  <c r="G11"/>
  <c r="G9"/>
  <c r="G63" i="5"/>
  <c r="G42"/>
  <c r="G18"/>
  <c r="G73" i="4"/>
  <c r="G72"/>
  <c r="G68"/>
  <c r="G65"/>
  <c r="G64"/>
  <c r="G63"/>
  <c r="G60"/>
  <c r="G57"/>
  <c r="G52"/>
  <c r="G49"/>
  <c r="G47"/>
  <c r="G46"/>
  <c r="G43"/>
  <c r="G41"/>
  <c r="G38"/>
  <c r="G35"/>
  <c r="G30"/>
  <c r="G27"/>
  <c r="G22"/>
  <c r="G19"/>
  <c r="G14"/>
  <c r="G11"/>
  <c r="G10"/>
  <c r="G6"/>
  <c r="G53" i="6"/>
  <c r="G7"/>
  <c r="G10"/>
  <c r="G26"/>
  <c r="G72"/>
  <c r="G61"/>
  <c r="G31"/>
  <c r="G42"/>
  <c r="G33" i="4"/>
  <c r="G48"/>
  <c r="G25"/>
  <c r="G41" i="5"/>
  <c r="G55"/>
  <c r="G47"/>
  <c r="G9"/>
  <c r="G18" i="6"/>
  <c r="G48"/>
  <c r="G15"/>
  <c r="G10" i="5"/>
  <c r="G34"/>
  <c r="G56"/>
  <c r="G64"/>
  <c r="G33"/>
  <c r="G17"/>
  <c r="G26"/>
  <c r="G56" i="4"/>
  <c r="G17"/>
  <c r="G26"/>
  <c r="G42"/>
  <c r="G64" i="6"/>
  <c r="G69"/>
  <c r="G71" i="5"/>
  <c r="G72"/>
  <c r="G5" i="6"/>
  <c r="G13"/>
  <c r="G21"/>
  <c r="G29"/>
  <c r="G37"/>
  <c r="G45"/>
  <c r="G51"/>
  <c r="G67"/>
  <c r="G75"/>
  <c r="G4"/>
  <c r="G12"/>
  <c r="G20"/>
  <c r="G28"/>
  <c r="G36"/>
  <c r="G44"/>
  <c r="G50"/>
  <c r="G58"/>
  <c r="G66"/>
  <c r="G74"/>
  <c r="G59"/>
  <c r="G51" i="5"/>
  <c r="G27"/>
  <c r="G50"/>
  <c r="G67"/>
  <c r="G43"/>
  <c r="G75"/>
  <c r="G66"/>
  <c r="G12"/>
  <c r="G25"/>
  <c r="G29"/>
  <c r="G48"/>
  <c r="G57"/>
  <c r="G74"/>
  <c r="G19"/>
  <c r="G36"/>
  <c r="G44"/>
  <c r="G59"/>
  <c r="G5"/>
  <c r="G35"/>
  <c r="G13"/>
  <c r="G58"/>
  <c r="G4"/>
  <c r="G21"/>
  <c r="G49"/>
  <c r="G11"/>
  <c r="G20"/>
  <c r="G76" s="1"/>
  <c r="G28"/>
  <c r="G37"/>
  <c r="G45"/>
  <c r="G65"/>
  <c r="G73"/>
  <c r="G45" i="4"/>
  <c r="G36"/>
  <c r="G18"/>
  <c r="G55"/>
  <c r="G20"/>
  <c r="G37"/>
  <c r="G9"/>
  <c r="G13"/>
  <c r="G34"/>
  <c r="G58"/>
  <c r="G71"/>
  <c r="G75"/>
  <c r="G4"/>
  <c r="G12"/>
  <c r="G21"/>
  <c r="G29"/>
  <c r="G66"/>
  <c r="G74"/>
  <c r="G28"/>
  <c r="G51"/>
  <c r="G5"/>
  <c r="G44"/>
  <c r="G50"/>
  <c r="G59"/>
  <c r="G67"/>
  <c r="G8" i="6"/>
  <c r="G16"/>
  <c r="G24"/>
  <c r="G32"/>
  <c r="G40"/>
  <c r="G54"/>
  <c r="G62"/>
  <c r="G70"/>
  <c r="G6"/>
  <c r="G14"/>
  <c r="G22"/>
  <c r="G30"/>
  <c r="G38"/>
  <c r="G46"/>
  <c r="G52"/>
  <c r="G60"/>
  <c r="G68"/>
  <c r="G8" i="5"/>
  <c r="G16"/>
  <c r="G24"/>
  <c r="G32"/>
  <c r="G40"/>
  <c r="G54"/>
  <c r="G62"/>
  <c r="G70"/>
  <c r="G7"/>
  <c r="G15"/>
  <c r="G23"/>
  <c r="G31"/>
  <c r="G39"/>
  <c r="G53"/>
  <c r="G61"/>
  <c r="G69"/>
  <c r="G6"/>
  <c r="G14"/>
  <c r="G22"/>
  <c r="G30"/>
  <c r="G38"/>
  <c r="G46"/>
  <c r="G52"/>
  <c r="G60"/>
  <c r="G68"/>
  <c r="G8" i="4"/>
  <c r="G16"/>
  <c r="G24"/>
  <c r="G32"/>
  <c r="G40"/>
  <c r="G54"/>
  <c r="G62"/>
  <c r="G70"/>
  <c r="G7"/>
  <c r="G15"/>
  <c r="G23"/>
  <c r="G31"/>
  <c r="G39"/>
  <c r="G53"/>
  <c r="G61"/>
  <c r="G69"/>
  <c r="F76" i="6"/>
  <c r="F76" i="4"/>
  <c r="F76" i="5"/>
  <c r="G76" i="6"/>
  <c r="G76" i="4"/>
  <c r="C11" i="12" l="1"/>
  <c r="B11"/>
  <c r="D10"/>
  <c r="D9"/>
  <c r="D11" l="1"/>
</calcChain>
</file>

<file path=xl/sharedStrings.xml><?xml version="1.0" encoding="utf-8"?>
<sst xmlns="http://schemas.openxmlformats.org/spreadsheetml/2006/main" count="404" uniqueCount="134">
  <si>
    <t xml:space="preserve">
</t>
  </si>
  <si>
    <t xml:space="preserve">PROPONENTE: </t>
  </si>
  <si>
    <t>ITEM</t>
  </si>
  <si>
    <t>DESCRIPCIÓN</t>
  </si>
  <si>
    <t xml:space="preserve">Impresión, acabado y personalización de hojas de respuestas </t>
  </si>
  <si>
    <t>Impresión de hoja de operaciones</t>
  </si>
  <si>
    <t>Impresión de actas de sesión</t>
  </si>
  <si>
    <t>Impresión de certificados de asistencia</t>
  </si>
  <si>
    <t>Impresión de planos de arquitectura</t>
  </si>
  <si>
    <t>Impresión de rótulos de arquitectura</t>
  </si>
  <si>
    <t>Desempaque de hojas de respuestas</t>
  </si>
  <si>
    <t>Desempaque de cuadernillos</t>
  </si>
  <si>
    <t>Digitalización de registros de asistencia e identificación y formatos de ubicación</t>
  </si>
  <si>
    <t>Almacenamiento de cuadernillos</t>
  </si>
  <si>
    <t>Destrucción de cuadernillos</t>
  </si>
  <si>
    <t xml:space="preserve">
FORMATO OFERTA ECONOMICA
</t>
  </si>
  <si>
    <t>ELEMENTO</t>
  </si>
  <si>
    <t>PRECIO UNITARIO SIN IMPUESTOS</t>
  </si>
  <si>
    <t>PRECIO TOTAL SIN IMPUESTOS</t>
  </si>
  <si>
    <t xml:space="preserve">TOTAL IMPUESTOS </t>
  </si>
  <si>
    <t xml:space="preserve">PRECIO TOTAL CON  IMPUESTOS </t>
  </si>
  <si>
    <t>Acta de anulación</t>
  </si>
  <si>
    <t>Acta de toma de impresión dactilar</t>
  </si>
  <si>
    <t>Acta para examinandos</t>
  </si>
  <si>
    <t>Afiche de elementos permitidos y no permitidos</t>
  </si>
  <si>
    <t>Afiche silencio</t>
  </si>
  <si>
    <t>Afiche cuadro de tiempos</t>
  </si>
  <si>
    <t>Afiche instrucciones para examinandos</t>
  </si>
  <si>
    <t>Afiche rótulo puerta</t>
  </si>
  <si>
    <t>Afiche oficina del delegado</t>
  </si>
  <si>
    <t>Afiche baños</t>
  </si>
  <si>
    <t>Bandas de caucho</t>
  </si>
  <si>
    <t>Bolsa blanca con manijas</t>
  </si>
  <si>
    <t>Bolsa plástica transparente para hoja de respuestas</t>
  </si>
  <si>
    <t>Carpeta de yute (incluye gancho para la carpeta)</t>
  </si>
  <si>
    <t>Carta de confirmación</t>
  </si>
  <si>
    <t>Carta de solicitud de personal</t>
  </si>
  <si>
    <t>Carta de frecuencia por sitio</t>
  </si>
  <si>
    <t>Carta Formato de visita sitio</t>
  </si>
  <si>
    <t>Cinta adhesiva</t>
  </si>
  <si>
    <t>Clips</t>
  </si>
  <si>
    <t>Credencial para coordinador de municipio</t>
  </si>
  <si>
    <t>Credencial para coordinador de nodo</t>
  </si>
  <si>
    <t>Credencial para coordinador de salón</t>
  </si>
  <si>
    <t>Credencial para coordinador de seguridad</t>
  </si>
  <si>
    <t>Credencial para coordinador de sitio</t>
  </si>
  <si>
    <t>Credencial para delegado</t>
  </si>
  <si>
    <t>Credencial para el auxiliar</t>
  </si>
  <si>
    <t>Credencial para jefe de Salón</t>
  </si>
  <si>
    <t>Credencial (nuevo rol)</t>
  </si>
  <si>
    <t>Escarapela pequeña</t>
  </si>
  <si>
    <t>Esferos de tinta negra</t>
  </si>
  <si>
    <t>Esferos de tinta roja</t>
  </si>
  <si>
    <t>Formato de corrección de datos</t>
  </si>
  <si>
    <t>Formato de preguntas dudosas</t>
  </si>
  <si>
    <t>Formato de recepción de informe a delegado</t>
  </si>
  <si>
    <t>Formato de ubicación</t>
  </si>
  <si>
    <t>Formato de monitoreo del coordinador de municipio</t>
  </si>
  <si>
    <t>Gancho para escarapela</t>
  </si>
  <si>
    <t>Informe del coordinadorde salones</t>
  </si>
  <si>
    <t>Informe de aplicación del delegado</t>
  </si>
  <si>
    <t>Informe sobre la organización y desarrollo de la aplicación</t>
  </si>
  <si>
    <t>Informe del coordinadorde nodo</t>
  </si>
  <si>
    <t>Instrucciones específicas para la prueba</t>
  </si>
  <si>
    <t>Lápices</t>
  </si>
  <si>
    <t xml:space="preserve">Listado alfabético de citados e identificación por sitio  </t>
  </si>
  <si>
    <t>Listado de ausentes</t>
  </si>
  <si>
    <t>Listado de puerta de salón</t>
  </si>
  <si>
    <t>Manual del coordinador de nodo</t>
  </si>
  <si>
    <t>Manual del coordinador de salones</t>
  </si>
  <si>
    <t>Manual del coordinador de seguridad</t>
  </si>
  <si>
    <t>Manual del coodinador de municipio</t>
  </si>
  <si>
    <t>Manual del coordinadorde sitio</t>
  </si>
  <si>
    <t>Manual del delegado</t>
  </si>
  <si>
    <t>Manual del jefe de salón</t>
  </si>
  <si>
    <t>Marcadores borra seco</t>
  </si>
  <si>
    <t>Planilla de entrega y recolección de materiales</t>
  </si>
  <si>
    <t>Listado de registro e identificación</t>
  </si>
  <si>
    <t>Sobre de manila (carta u oficio)</t>
  </si>
  <si>
    <t>Evaluación coordinadorde municipio</t>
  </si>
  <si>
    <t>Evaluación coordinadorde salones</t>
  </si>
  <si>
    <t>Evaluación coordinadorde seguridad</t>
  </si>
  <si>
    <t>Evaluación coordinadorde sitio</t>
  </si>
  <si>
    <t>Evaluación jefe de salón</t>
  </si>
  <si>
    <t>Evaluación delegado</t>
  </si>
  <si>
    <t>Evaluación (nuevo rol)</t>
  </si>
  <si>
    <t>Plan de sesión delegado</t>
  </si>
  <si>
    <t>Plan de sesión examinadores</t>
  </si>
  <si>
    <t>Caso de estudio examinadores</t>
  </si>
  <si>
    <t>Caso de estudio delegado</t>
  </si>
  <si>
    <t>Guia de caso delegado</t>
  </si>
  <si>
    <t>Guia de caso examinadores</t>
  </si>
  <si>
    <t>PRECIO TOTAL ELEMENTOS DE KITS DE APLICACIÓN</t>
  </si>
  <si>
    <t>CANTIDAD ESTIMADA</t>
  </si>
  <si>
    <t>PRECIO TOTAL CON IMPUESTOS</t>
  </si>
  <si>
    <t>Almacenamiento y destrucción mensual de hojas de respuestas</t>
  </si>
  <si>
    <t>Impresión de hoja de borrador</t>
  </si>
  <si>
    <t>Impresión, acabado y personalización de cuadernillo de respuestas abierta</t>
  </si>
  <si>
    <t xml:space="preserve">MATERIAL DE EXAMEN </t>
  </si>
  <si>
    <t>TOTAL</t>
  </si>
  <si>
    <t>SABER TYT</t>
  </si>
  <si>
    <t>SABER 11A</t>
  </si>
  <si>
    <t>SABER PRO y TYT</t>
  </si>
  <si>
    <t>TOTAL IMPUESTOS</t>
  </si>
  <si>
    <t xml:space="preserve">PRECIO TOTAL CON IMPUESTOS </t>
  </si>
  <si>
    <t>VALOR  TOTAL</t>
  </si>
  <si>
    <t>Registre el precio unitario sin decimales a ofertar para cada uno de los item solicitados. Todas las celdas de color blanco se diligencian.</t>
  </si>
  <si>
    <t>TOTAL IMPRESIÓN DE CUADERNILLOS DE EXAMEN</t>
  </si>
  <si>
    <t>KITS DE APLICACIÓN</t>
  </si>
  <si>
    <t>TOTAL MATERIAL DE EXAMEN, MATERIAL COMPLEMENTARIO, SERVICIOS COMPLEMENTARIOS</t>
  </si>
  <si>
    <t xml:space="preserve">Impresión digital, acabado y personalización de hojas de respuestas </t>
  </si>
  <si>
    <t>CANTIDAD ESTIMADA*</t>
  </si>
  <si>
    <t>PRUEBA SABER TyT 2018**</t>
  </si>
  <si>
    <t>PRUEBA SABER 11 CALENDARIO A 2018**</t>
  </si>
  <si>
    <t>Impresión digital, marca de agua con la identificacion del examinado en todas las páginas, armado y personalización de cuadernillos de examen plegados hasta 48 páginas.</t>
  </si>
  <si>
    <t>Impresión digital, marca de agua con la identificacion del examinado en todas las páginas, armado y personalización de cuadernillos de examen plegados hasta 40 páginas.</t>
  </si>
  <si>
    <t>Impresión digital,  marca de agua con la identificacion del examinado en todas las páginas, armado y personalización de cuadernillos de examen plegados hasta 64 páginas.</t>
  </si>
  <si>
    <t>Empaque individual del material de examen con cierre de seguridad</t>
  </si>
  <si>
    <t>PRUEBA SABER PRO y TyT 2018**</t>
  </si>
  <si>
    <t>Registre el precio unitario sin decimales a ofertar para cada uno de los elementos de los kits de aplicación para la prueba Saber TyT 2018.</t>
  </si>
  <si>
    <t>Registre el precio unitario sin decimales a ofertar para cada uno de los elementos de los kits de aplicación para la prueba Saber 11 Calendario A 2018.</t>
  </si>
  <si>
    <t>Registre el precio unitario sin decimales a ofertar para cada uno de los elementos de los kits de aplicación para la prueba Saber PRO y TyT 2018.</t>
  </si>
  <si>
    <t>Lectura y digitalización de hojas de respuestas.</t>
  </si>
  <si>
    <t>Deslome y  lectura de pregunta abierta</t>
  </si>
  <si>
    <t>OPCIÓN PLEGADO***</t>
  </si>
  <si>
    <t>OPCIÓN COSIDO AL CABALLETE***</t>
  </si>
  <si>
    <t>FORMATO OFERTA ECONÓMICA</t>
  </si>
  <si>
    <t>RESUMEN DE VALORES OFERTADOS ANTES DE IMPUESTOS</t>
  </si>
  <si>
    <t>Para establecer el valor total de la oferta se toma como referente el valor máximo entre los precios de la opción en plegado y la opción cosido al caballete.</t>
  </si>
  <si>
    <t>Manual supervisor de material</t>
  </si>
  <si>
    <t>* Los valores unitarios ofertados se deben mantener para solicitudes de cantidades por encima o por debajo de la cantidad estimada.</t>
  </si>
  <si>
    <t>** En cada prueba el Icfes decidirá las cantidades que imprimirá en plegado o cosido.</t>
  </si>
  <si>
    <t>OFERTA ECONÓMICA</t>
  </si>
  <si>
    <t xml:space="preserve">FIRMA DEL REPRESENTANTE LEGAL </t>
  </si>
</sst>
</file>

<file path=xl/styles.xml><?xml version="1.0" encoding="utf-8"?>
<styleSheet xmlns="http://schemas.openxmlformats.org/spreadsheetml/2006/main">
  <numFmts count="10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_-* #,##0_-;\-* #,##0_-;_-* &quot;-&quot;_-;_-@_-"/>
    <numFmt numFmtId="166" formatCode="_-* #,##0.00\ _€_-;\-* #,##0.00\ _€_-;_-* &quot;-&quot;??\ _€_-;_-@_-"/>
    <numFmt numFmtId="167" formatCode="_-[$$-240A]\ * #,##0_ ;_-[$$-240A]\ * \-#,##0\ ;_-[$$-240A]\ * &quot;-&quot;_ ;_-@_ "/>
    <numFmt numFmtId="168" formatCode="_-* #,##0.00\ [$€]_-;\-* #,##0.00\ [$€]_-;_-* &quot;-&quot;??\ [$€]_-;_-@_-"/>
    <numFmt numFmtId="169" formatCode="[$-240A]d&quot; de &quot;mmmm&quot; de &quot;yyyy;@"/>
    <numFmt numFmtId="170" formatCode="_([$$-240A]\ * #,##0_);_([$$-240A]\ * \(#,##0\);_([$$-240A]\ * &quot;-&quot;??_);_(@_)"/>
    <numFmt numFmtId="171" formatCode="_(&quot;$&quot;\ * #,##0_);_(&quot;$&quot;\ * \(#,##0\);_(&quot;$&quot;\ 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b/>
      <sz val="12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21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6">
    <xf numFmtId="0" fontId="0" fillId="0" borderId="0" xfId="0"/>
    <xf numFmtId="167" fontId="4" fillId="2" borderId="4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167" fontId="9" fillId="2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hidden="1"/>
    </xf>
    <xf numFmtId="0" fontId="16" fillId="0" borderId="0" xfId="0" applyFont="1" applyProtection="1">
      <protection hidden="1"/>
    </xf>
    <xf numFmtId="171" fontId="17" fillId="0" borderId="4" xfId="2" applyNumberFormat="1" applyFont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left" vertical="center"/>
      <protection hidden="1"/>
    </xf>
    <xf numFmtId="171" fontId="16" fillId="0" borderId="4" xfId="2" applyNumberFormat="1" applyFont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3" fillId="2" borderId="2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3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Border="1" applyAlignment="1" applyProtection="1">
      <alignment horizontal="left" vertical="center" wrapText="1"/>
      <protection hidden="1"/>
    </xf>
    <xf numFmtId="0" fontId="7" fillId="3" borderId="10" xfId="0" applyFont="1" applyFill="1" applyBorder="1" applyAlignment="1" applyProtection="1">
      <alignment horizontal="left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Alignment="1" applyProtection="1">
      <alignment horizontal="left" vertical="center" wrapText="1"/>
      <protection hidden="1"/>
    </xf>
    <xf numFmtId="0" fontId="7" fillId="4" borderId="0" xfId="0" applyFont="1" applyFill="1" applyBorder="1" applyAlignment="1" applyProtection="1">
      <alignment horizontal="left" vertical="center" wrapText="1"/>
      <protection hidden="1"/>
    </xf>
    <xf numFmtId="0" fontId="9" fillId="2" borderId="4" xfId="0" applyFont="1" applyFill="1" applyBorder="1" applyAlignment="1" applyProtection="1">
      <alignment horizontal="left" vertical="center" wrapText="1"/>
      <protection hidden="1"/>
    </xf>
    <xf numFmtId="0" fontId="11" fillId="2" borderId="4" xfId="3" applyFont="1" applyFill="1" applyBorder="1" applyAlignment="1" applyProtection="1">
      <alignment horizontal="left" vertical="center" wrapText="1"/>
      <protection hidden="1"/>
    </xf>
    <xf numFmtId="3" fontId="11" fillId="2" borderId="4" xfId="1" applyNumberFormat="1" applyFont="1" applyFill="1" applyBorder="1" applyAlignment="1" applyProtection="1">
      <alignment horizontal="center" vertical="center" wrapText="1"/>
      <protection hidden="1"/>
    </xf>
    <xf numFmtId="167" fontId="9" fillId="8" borderId="4" xfId="0" applyNumberFormat="1" applyFont="1" applyFill="1" applyBorder="1" applyAlignment="1" applyProtection="1">
      <alignment horizontal="left" vertical="center" wrapText="1"/>
      <protection hidden="1"/>
    </xf>
    <xf numFmtId="0" fontId="9" fillId="2" borderId="0" xfId="0" applyFont="1" applyFill="1" applyBorder="1" applyAlignment="1" applyProtection="1">
      <alignment horizontal="left" vertical="center" wrapText="1"/>
      <protection hidden="1"/>
    </xf>
    <xf numFmtId="0" fontId="11" fillId="2" borderId="0" xfId="3" applyFont="1" applyFill="1" applyBorder="1" applyAlignment="1" applyProtection="1">
      <alignment horizontal="left" vertical="center" wrapText="1"/>
      <protection hidden="1"/>
    </xf>
    <xf numFmtId="3" fontId="11" fillId="2" borderId="0" xfId="1" applyNumberFormat="1" applyFont="1" applyFill="1" applyBorder="1" applyAlignment="1" applyProtection="1">
      <alignment horizontal="left" vertical="center" wrapText="1"/>
      <protection hidden="1"/>
    </xf>
    <xf numFmtId="167" fontId="9" fillId="2" borderId="0" xfId="0" applyNumberFormat="1" applyFont="1" applyFill="1" applyBorder="1" applyAlignment="1" applyProtection="1">
      <alignment horizontal="left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164" fontId="5" fillId="4" borderId="4" xfId="20" applyFont="1" applyFill="1" applyBorder="1" applyAlignment="1" applyProtection="1">
      <alignment vertical="center" wrapText="1"/>
      <protection hidden="1"/>
    </xf>
    <xf numFmtId="167" fontId="9" fillId="2" borderId="4" xfId="0" applyNumberFormat="1" applyFont="1" applyFill="1" applyBorder="1" applyAlignment="1" applyProtection="1">
      <alignment horizontal="left" vertical="center" wrapText="1"/>
      <protection hidden="1"/>
    </xf>
    <xf numFmtId="0" fontId="9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3" fontId="11" fillId="2" borderId="4" xfId="1" applyNumberFormat="1" applyFont="1" applyFill="1" applyBorder="1" applyAlignment="1" applyProtection="1">
      <alignment horizontal="right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5" xfId="3" applyFont="1" applyFill="1" applyBorder="1" applyAlignment="1" applyProtection="1">
      <alignment horizontal="left" vertical="center" wrapText="1"/>
      <protection hidden="1"/>
    </xf>
    <xf numFmtId="0" fontId="11" fillId="2" borderId="11" xfId="3" applyFont="1" applyFill="1" applyBorder="1" applyAlignment="1" applyProtection="1">
      <alignment horizontal="left" vertical="center" wrapText="1"/>
      <protection hidden="1"/>
    </xf>
    <xf numFmtId="0" fontId="11" fillId="2" borderId="16" xfId="3" applyFont="1" applyFill="1" applyBorder="1" applyAlignment="1" applyProtection="1">
      <alignment horizontal="left" vertical="center" wrapText="1"/>
      <protection hidden="1"/>
    </xf>
    <xf numFmtId="167" fontId="9" fillId="2" borderId="15" xfId="0" applyNumberFormat="1" applyFont="1" applyFill="1" applyBorder="1" applyAlignment="1" applyProtection="1">
      <alignment horizontal="left" vertical="center" wrapText="1"/>
      <protection hidden="1"/>
    </xf>
    <xf numFmtId="167" fontId="9" fillId="2" borderId="1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Protection="1">
      <protection hidden="1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left" vertical="center" wrapText="1"/>
      <protection hidden="1"/>
    </xf>
    <xf numFmtId="165" fontId="9" fillId="0" borderId="4" xfId="19" applyFont="1" applyBorder="1" applyAlignment="1" applyProtection="1">
      <alignment horizontal="center" vertical="center" wrapText="1"/>
      <protection hidden="1"/>
    </xf>
    <xf numFmtId="167" fontId="4" fillId="8" borderId="4" xfId="0" applyNumberFormat="1" applyFont="1" applyFill="1" applyBorder="1" applyProtection="1">
      <protection hidden="1"/>
    </xf>
    <xf numFmtId="0" fontId="4" fillId="0" borderId="0" xfId="0" applyFont="1" applyAlignment="1" applyProtection="1">
      <alignment wrapText="1"/>
      <protection hidden="1"/>
    </xf>
    <xf numFmtId="167" fontId="4" fillId="5" borderId="4" xfId="0" applyNumberFormat="1" applyFont="1" applyFill="1" applyBorder="1" applyProtection="1">
      <protection hidden="1"/>
    </xf>
    <xf numFmtId="0" fontId="17" fillId="5" borderId="4" xfId="0" applyFont="1" applyFill="1" applyBorder="1" applyAlignment="1" applyProtection="1">
      <alignment horizontal="left" vertical="center"/>
      <protection hidden="1"/>
    </xf>
    <xf numFmtId="171" fontId="17" fillId="5" borderId="4" xfId="0" applyNumberFormat="1" applyFont="1" applyFill="1" applyBorder="1" applyAlignment="1" applyProtection="1">
      <alignment horizontal="center" vertical="center"/>
      <protection hidden="1"/>
    </xf>
    <xf numFmtId="171" fontId="17" fillId="5" borderId="4" xfId="2" applyNumberFormat="1" applyFont="1" applyFill="1" applyBorder="1" applyAlignment="1" applyProtection="1">
      <alignment horizontal="center" vertical="center" wrapText="1"/>
      <protection hidden="1"/>
    </xf>
    <xf numFmtId="171" fontId="17" fillId="5" borderId="4" xfId="2" applyNumberFormat="1" applyFont="1" applyFill="1" applyBorder="1" applyAlignment="1" applyProtection="1">
      <alignment horizontal="center" vertical="center"/>
      <protection hidden="1"/>
    </xf>
    <xf numFmtId="0" fontId="14" fillId="0" borderId="4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 applyProtection="1">
      <alignment horizontal="center"/>
      <protection hidden="1"/>
    </xf>
    <xf numFmtId="167" fontId="4" fillId="8" borderId="0" xfId="0" applyNumberFormat="1" applyFont="1" applyFill="1" applyBorder="1" applyProtection="1">
      <protection hidden="1"/>
    </xf>
    <xf numFmtId="0" fontId="17" fillId="0" borderId="23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20" fillId="5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167" fontId="5" fillId="4" borderId="4" xfId="20" applyNumberFormat="1" applyFont="1" applyFill="1" applyBorder="1" applyAlignment="1" applyProtection="1">
      <alignment horizontal="left" vertical="center" wrapText="1"/>
      <protection hidden="1"/>
    </xf>
    <xf numFmtId="164" fontId="5" fillId="4" borderId="4" xfId="20" applyFont="1" applyFill="1" applyBorder="1" applyAlignment="1" applyProtection="1">
      <alignment horizontal="left" vertical="center" wrapText="1"/>
      <protection hidden="1"/>
    </xf>
    <xf numFmtId="167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7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167" fontId="9" fillId="8" borderId="1" xfId="0" applyNumberFormat="1" applyFont="1" applyFill="1" applyBorder="1" applyAlignment="1" applyProtection="1">
      <alignment horizontal="left" vertical="center" wrapText="1"/>
      <protection hidden="1"/>
    </xf>
    <xf numFmtId="167" fontId="9" fillId="8" borderId="3" xfId="0" applyNumberFormat="1" applyFont="1" applyFill="1" applyBorder="1" applyAlignment="1" applyProtection="1">
      <alignment horizontal="left" vertical="center" wrapText="1"/>
      <protection hidden="1"/>
    </xf>
    <xf numFmtId="167" fontId="9" fillId="2" borderId="1" xfId="0" applyNumberFormat="1" applyFont="1" applyFill="1" applyBorder="1" applyAlignment="1" applyProtection="1">
      <alignment horizontal="left" vertical="center" wrapText="1"/>
      <protection locked="0"/>
    </xf>
    <xf numFmtId="167" fontId="9" fillId="2" borderId="3" xfId="0" applyNumberFormat="1" applyFont="1" applyFill="1" applyBorder="1" applyAlignment="1" applyProtection="1">
      <alignment horizontal="left" vertical="center" wrapText="1"/>
      <protection locked="0"/>
    </xf>
    <xf numFmtId="167" fontId="9" fillId="8" borderId="4" xfId="0" applyNumberFormat="1" applyFont="1" applyFill="1" applyBorder="1" applyAlignment="1" applyProtection="1">
      <alignment horizontal="left" vertical="center" wrapText="1"/>
      <protection hidden="1"/>
    </xf>
    <xf numFmtId="0" fontId="7" fillId="4" borderId="1" xfId="0" applyFont="1" applyFill="1" applyBorder="1" applyAlignment="1" applyProtection="1">
      <alignment horizontal="left" vertical="center" wrapText="1"/>
      <protection hidden="1"/>
    </xf>
    <xf numFmtId="0" fontId="7" fillId="4" borderId="13" xfId="0" applyFont="1" applyFill="1" applyBorder="1" applyAlignment="1" applyProtection="1">
      <alignment horizontal="left" vertical="center" wrapText="1"/>
      <protection hidden="1"/>
    </xf>
    <xf numFmtId="0" fontId="15" fillId="7" borderId="17" xfId="0" applyFont="1" applyFill="1" applyBorder="1" applyAlignment="1" applyProtection="1">
      <alignment horizontal="center" vertical="center" wrapText="1"/>
      <protection hidden="1"/>
    </xf>
    <xf numFmtId="0" fontId="15" fillId="7" borderId="18" xfId="0" applyFont="1" applyFill="1" applyBorder="1" applyAlignment="1" applyProtection="1">
      <alignment horizontal="center" vertical="center" wrapText="1"/>
      <protection hidden="1"/>
    </xf>
    <xf numFmtId="0" fontId="15" fillId="7" borderId="19" xfId="0" applyFont="1" applyFill="1" applyBorder="1" applyAlignment="1" applyProtection="1">
      <alignment horizontal="center" vertical="center" wrapText="1"/>
      <protection hidden="1"/>
    </xf>
    <xf numFmtId="0" fontId="15" fillId="7" borderId="20" xfId="0" applyFont="1" applyFill="1" applyBorder="1" applyAlignment="1" applyProtection="1">
      <alignment horizontal="center" vertical="center" wrapText="1"/>
      <protection hidden="1"/>
    </xf>
    <xf numFmtId="0" fontId="15" fillId="7" borderId="21" xfId="0" applyFont="1" applyFill="1" applyBorder="1" applyAlignment="1" applyProtection="1">
      <alignment horizontal="center" vertical="center" wrapText="1"/>
      <protection hidden="1"/>
    </xf>
    <xf numFmtId="0" fontId="15" fillId="7" borderId="22" xfId="0" applyFont="1" applyFill="1" applyBorder="1" applyAlignment="1" applyProtection="1">
      <alignment horizontal="center" vertical="center" wrapText="1"/>
      <protection hidden="1"/>
    </xf>
    <xf numFmtId="0" fontId="7" fillId="3" borderId="15" xfId="0" applyFont="1" applyFill="1" applyBorder="1" applyAlignment="1" applyProtection="1">
      <alignment horizontal="center" vertical="center" wrapText="1"/>
      <protection hidden="1"/>
    </xf>
    <xf numFmtId="0" fontId="7" fillId="3" borderId="16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3" xfId="0" applyFont="1" applyFill="1" applyBorder="1" applyAlignment="1" applyProtection="1">
      <alignment horizontal="center" vertical="center" wrapText="1"/>
      <protection hidden="1"/>
    </xf>
    <xf numFmtId="0" fontId="19" fillId="2" borderId="2" xfId="0" applyFont="1" applyFill="1" applyBorder="1" applyAlignment="1" applyProtection="1">
      <alignment horizontal="center" vertical="center" wrapText="1"/>
      <protection hidden="1"/>
    </xf>
    <xf numFmtId="0" fontId="19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6" fillId="2" borderId="5" xfId="0" applyFont="1" applyFill="1" applyBorder="1" applyAlignment="1" applyProtection="1">
      <alignment horizontal="left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 vertical="center" wrapText="1"/>
      <protection hidden="1"/>
    </xf>
    <xf numFmtId="0" fontId="7" fillId="3" borderId="14" xfId="0" applyFont="1" applyFill="1" applyBorder="1" applyAlignment="1" applyProtection="1">
      <alignment horizontal="center" vertical="center" wrapText="1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167" fontId="9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6" xfId="0" applyFont="1" applyFill="1" applyBorder="1" applyAlignment="1" applyProtection="1">
      <alignment horizontal="left" vertical="center" wrapText="1"/>
      <protection hidden="1"/>
    </xf>
    <xf numFmtId="0" fontId="15" fillId="2" borderId="3" xfId="0" applyFont="1" applyFill="1" applyBorder="1" applyAlignment="1" applyProtection="1">
      <alignment horizontal="center" vertical="center" wrapText="1"/>
      <protection hidden="1"/>
    </xf>
    <xf numFmtId="0" fontId="15" fillId="2" borderId="4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18" fillId="2" borderId="3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horizontal="center"/>
      <protection hidden="1"/>
    </xf>
    <xf numFmtId="0" fontId="3" fillId="6" borderId="2" xfId="0" applyFont="1" applyFill="1" applyBorder="1" applyAlignment="1" applyProtection="1">
      <alignment horizontal="center"/>
      <protection hidden="1"/>
    </xf>
    <xf numFmtId="0" fontId="3" fillId="6" borderId="3" xfId="0" applyFont="1" applyFill="1" applyBorder="1" applyAlignment="1" applyProtection="1">
      <alignment horizontal="center"/>
      <protection hidden="1"/>
    </xf>
  </cellXfs>
  <cellStyles count="21">
    <cellStyle name="Euro" xfId="4"/>
    <cellStyle name="Millares" xfId="1" builtinId="3"/>
    <cellStyle name="Millares [0] 2" xfId="19"/>
    <cellStyle name="Millares 2" xfId="5"/>
    <cellStyle name="Millares 2 2" xfId="6"/>
    <cellStyle name="Millares 3" xfId="7"/>
    <cellStyle name="Millares 4" xfId="8"/>
    <cellStyle name="Millares 5" xfId="9"/>
    <cellStyle name="Moneda" xfId="2" builtinId="4"/>
    <cellStyle name="Moneda [0]" xfId="20" builtinId="7"/>
    <cellStyle name="Moneda 2" xfId="10"/>
    <cellStyle name="Moneda 2 2" xfId="11"/>
    <cellStyle name="Normal" xfId="0" builtinId="0"/>
    <cellStyle name="Normal 10" xfId="12"/>
    <cellStyle name="Normal 2" xfId="13"/>
    <cellStyle name="Normal 2 2" xfId="14"/>
    <cellStyle name="Normal 3" xfId="15"/>
    <cellStyle name="Normal 4" xfId="3"/>
    <cellStyle name="Normal 4 2" xfId="16"/>
    <cellStyle name="Porcentaje 2" xfId="17"/>
    <cellStyle name="Porcentual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28575</xdr:rowOff>
    </xdr:from>
    <xdr:to>
      <xdr:col>1</xdr:col>
      <xdr:colOff>1743941</xdr:colOff>
      <xdr:row>3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28575"/>
          <a:ext cx="3001241" cy="866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142010</xdr:colOff>
      <xdr:row>0</xdr:row>
      <xdr:rowOff>28575</xdr:rowOff>
    </xdr:from>
    <xdr:to>
      <xdr:col>2</xdr:col>
      <xdr:colOff>785813</xdr:colOff>
      <xdr:row>0</xdr:row>
      <xdr:rowOff>678367</xdr:rowOff>
    </xdr:to>
    <xdr:grpSp>
      <xdr:nvGrpSpPr>
        <xdr:cNvPr id="4" name="Grupo 3"/>
        <xdr:cNvGrpSpPr/>
      </xdr:nvGrpSpPr>
      <xdr:grpSpPr>
        <a:xfrm>
          <a:off x="142010" y="28575"/>
          <a:ext cx="4179959" cy="649792"/>
          <a:chOff x="142010" y="28575"/>
          <a:chExt cx="4179959" cy="649792"/>
        </a:xfrm>
      </xdr:grpSpPr>
      <xdr:pic>
        <xdr:nvPicPr>
          <xdr:cNvPr id="2" name="Picture 2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/>
          <a:srcRect r="35591"/>
          <a:stretch/>
        </xdr:blipFill>
        <xdr:spPr bwMode="auto">
          <a:xfrm>
            <a:off x="142010" y="28575"/>
            <a:ext cx="2203522" cy="619125"/>
          </a:xfrm>
          <a:prstGeom prst="rect">
            <a:avLst/>
          </a:prstGeom>
          <a:noFill/>
        </xdr:spPr>
      </xdr:pic>
      <xdr:pic>
        <xdr:nvPicPr>
          <xdr:cNvPr id="3" name="Imagen 2" descr="Resultado de imagen para GOBIERNO DE COLOMBIA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2512219" y="95250"/>
            <a:ext cx="1809750" cy="58311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273844</xdr:colOff>
      <xdr:row>0</xdr:row>
      <xdr:rowOff>0</xdr:rowOff>
    </xdr:from>
    <xdr:to>
      <xdr:col>1</xdr:col>
      <xdr:colOff>2834553</xdr:colOff>
      <xdr:row>0</xdr:row>
      <xdr:rowOff>649792</xdr:rowOff>
    </xdr:to>
    <xdr:grpSp>
      <xdr:nvGrpSpPr>
        <xdr:cNvPr id="3" name="Grupo 2"/>
        <xdr:cNvGrpSpPr/>
      </xdr:nvGrpSpPr>
      <xdr:grpSpPr>
        <a:xfrm>
          <a:off x="273844" y="0"/>
          <a:ext cx="3084584" cy="649792"/>
          <a:chOff x="142010" y="28575"/>
          <a:chExt cx="4179959" cy="649792"/>
        </a:xfrm>
      </xdr:grpSpPr>
      <xdr:pic>
        <xdr:nvPicPr>
          <xdr:cNvPr id="4" name="Picture 2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/>
          <a:srcRect r="35591"/>
          <a:stretch/>
        </xdr:blipFill>
        <xdr:spPr bwMode="auto">
          <a:xfrm>
            <a:off x="142010" y="28575"/>
            <a:ext cx="2203522" cy="619125"/>
          </a:xfrm>
          <a:prstGeom prst="rect">
            <a:avLst/>
          </a:prstGeom>
          <a:noFill/>
        </xdr:spPr>
      </xdr:pic>
      <xdr:pic>
        <xdr:nvPicPr>
          <xdr:cNvPr id="5" name="Imagen 4" descr="Resultado de imagen para GOBIERNO DE COLOMBIA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2512219" y="95250"/>
            <a:ext cx="1809750" cy="58311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226219</xdr:colOff>
      <xdr:row>0</xdr:row>
      <xdr:rowOff>0</xdr:rowOff>
    </xdr:from>
    <xdr:to>
      <xdr:col>1</xdr:col>
      <xdr:colOff>1691553</xdr:colOff>
      <xdr:row>0</xdr:row>
      <xdr:rowOff>649792</xdr:rowOff>
    </xdr:to>
    <xdr:grpSp>
      <xdr:nvGrpSpPr>
        <xdr:cNvPr id="3" name="Grupo 2"/>
        <xdr:cNvGrpSpPr/>
      </xdr:nvGrpSpPr>
      <xdr:grpSpPr>
        <a:xfrm>
          <a:off x="226219" y="0"/>
          <a:ext cx="1989209" cy="649792"/>
          <a:chOff x="142010" y="28575"/>
          <a:chExt cx="4179959" cy="649792"/>
        </a:xfrm>
      </xdr:grpSpPr>
      <xdr:pic>
        <xdr:nvPicPr>
          <xdr:cNvPr id="4" name="Picture 2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/>
          <a:srcRect r="35591"/>
          <a:stretch/>
        </xdr:blipFill>
        <xdr:spPr bwMode="auto">
          <a:xfrm>
            <a:off x="142010" y="28575"/>
            <a:ext cx="2203522" cy="619125"/>
          </a:xfrm>
          <a:prstGeom prst="rect">
            <a:avLst/>
          </a:prstGeom>
          <a:noFill/>
        </xdr:spPr>
      </xdr:pic>
      <xdr:pic>
        <xdr:nvPicPr>
          <xdr:cNvPr id="5" name="Imagen 4" descr="Resultado de imagen para GOBIERNO DE COLOMBIA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2512219" y="95250"/>
            <a:ext cx="1809750" cy="58311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313764</xdr:colOff>
      <xdr:row>0</xdr:row>
      <xdr:rowOff>33618</xdr:rowOff>
    </xdr:from>
    <xdr:to>
      <xdr:col>1</xdr:col>
      <xdr:colOff>2562225</xdr:colOff>
      <xdr:row>0</xdr:row>
      <xdr:rowOff>728382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764" y="33618"/>
          <a:ext cx="2848536" cy="69476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313764</xdr:colOff>
      <xdr:row>0</xdr:row>
      <xdr:rowOff>33618</xdr:rowOff>
    </xdr:from>
    <xdr:to>
      <xdr:col>1</xdr:col>
      <xdr:colOff>2562225</xdr:colOff>
      <xdr:row>0</xdr:row>
      <xdr:rowOff>728382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764" y="33618"/>
          <a:ext cx="2848536" cy="69476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313764</xdr:colOff>
      <xdr:row>0</xdr:row>
      <xdr:rowOff>33618</xdr:rowOff>
    </xdr:from>
    <xdr:to>
      <xdr:col>1</xdr:col>
      <xdr:colOff>2562225</xdr:colOff>
      <xdr:row>0</xdr:row>
      <xdr:rowOff>728382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764" y="33618"/>
          <a:ext cx="2848536" cy="69476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F17"/>
  <sheetViews>
    <sheetView showGridLines="0" tabSelected="1" workbookViewId="0">
      <selection activeCell="C8" sqref="C8"/>
    </sheetView>
  </sheetViews>
  <sheetFormatPr baseColWidth="10" defaultColWidth="10.85546875" defaultRowHeight="15"/>
  <cols>
    <col min="1" max="1" width="24.28515625" style="4" customWidth="1"/>
    <col min="2" max="2" width="27.140625" style="4" customWidth="1"/>
    <col min="3" max="4" width="24.28515625" style="4" customWidth="1"/>
    <col min="5" max="16384" width="10.85546875" style="4"/>
  </cols>
  <sheetData>
    <row r="1" spans="1:6" ht="23.25" customHeight="1">
      <c r="A1" s="63"/>
      <c r="B1" s="63"/>
      <c r="C1" s="64" t="s">
        <v>132</v>
      </c>
      <c r="D1" s="64"/>
    </row>
    <row r="2" spans="1:6" ht="23.25" customHeight="1">
      <c r="A2" s="63"/>
      <c r="B2" s="63"/>
      <c r="C2" s="64"/>
      <c r="D2" s="64"/>
    </row>
    <row r="3" spans="1:6" ht="23.25" customHeight="1">
      <c r="A3" s="63"/>
      <c r="B3" s="63"/>
      <c r="C3" s="64"/>
      <c r="D3" s="64"/>
    </row>
    <row r="5" spans="1:6" ht="23.25">
      <c r="A5" s="62" t="s">
        <v>127</v>
      </c>
      <c r="B5" s="62"/>
      <c r="C5" s="62"/>
      <c r="D5" s="62"/>
    </row>
    <row r="7" spans="1:6" ht="50.25" customHeight="1">
      <c r="A7" s="5"/>
      <c r="B7" s="6" t="s">
        <v>98</v>
      </c>
      <c r="C7" s="6" t="s">
        <v>108</v>
      </c>
      <c r="D7" s="55" t="s">
        <v>99</v>
      </c>
    </row>
    <row r="8" spans="1:6" ht="30" customHeight="1">
      <c r="A8" s="7" t="s">
        <v>100</v>
      </c>
      <c r="B8" s="8">
        <f>'SABER TYT'!F33</f>
        <v>0</v>
      </c>
      <c r="C8" s="8">
        <f>'Kits aplicación SABER TYT'!E76</f>
        <v>0</v>
      </c>
      <c r="D8" s="56">
        <f t="shared" ref="D8:D10" si="0">SUM(B8:C8)</f>
        <v>0</v>
      </c>
      <c r="F8" s="9"/>
    </row>
    <row r="9" spans="1:6" ht="30" customHeight="1">
      <c r="A9" s="7" t="s">
        <v>101</v>
      </c>
      <c r="B9" s="8">
        <f>'SABER 11A'!F29</f>
        <v>0</v>
      </c>
      <c r="C9" s="8">
        <f>'Kits aplicación SABER 11A'!E76</f>
        <v>0</v>
      </c>
      <c r="D9" s="56">
        <f t="shared" si="0"/>
        <v>0</v>
      </c>
    </row>
    <row r="10" spans="1:6" ht="30" customHeight="1">
      <c r="A10" s="7" t="s">
        <v>102</v>
      </c>
      <c r="B10" s="8">
        <f>'SABER PRO Y T&amp;T'!F35</f>
        <v>0</v>
      </c>
      <c r="C10" s="8">
        <f>'Kits aplicación SABER PRO Y T&amp;T'!E76</f>
        <v>0</v>
      </c>
      <c r="D10" s="56">
        <f t="shared" si="0"/>
        <v>0</v>
      </c>
    </row>
    <row r="11" spans="1:6" ht="30" customHeight="1">
      <c r="A11" s="53" t="s">
        <v>99</v>
      </c>
      <c r="B11" s="54">
        <f>SUM(B8:B10)</f>
        <v>0</v>
      </c>
      <c r="C11" s="54">
        <f>SUM(C8:C10)</f>
        <v>0</v>
      </c>
      <c r="D11" s="54">
        <f>SUM(D8:D10)</f>
        <v>0</v>
      </c>
    </row>
    <row r="12" spans="1:6" ht="30" customHeight="1"/>
    <row r="16" spans="1:6" ht="21">
      <c r="A16" s="60" t="s">
        <v>133</v>
      </c>
      <c r="B16" s="61"/>
    </row>
    <row r="17" spans="3:4" ht="21">
      <c r="C17" s="61"/>
      <c r="D17" s="61"/>
    </row>
  </sheetData>
  <sheetProtection password="AAD1" sheet="1" objects="1" scenarios="1"/>
  <mergeCells count="3">
    <mergeCell ref="A5:D5"/>
    <mergeCell ref="A1:B3"/>
    <mergeCell ref="C1:D3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/>
  <dimension ref="A1:M37"/>
  <sheetViews>
    <sheetView zoomScale="80" zoomScaleNormal="80" zoomScalePageLayoutView="80" workbookViewId="0">
      <selection activeCell="D10" sqref="D10"/>
    </sheetView>
  </sheetViews>
  <sheetFormatPr baseColWidth="10" defaultColWidth="10.85546875" defaultRowHeight="12.75"/>
  <cols>
    <col min="1" max="1" width="7.85546875" style="13" customWidth="1"/>
    <col min="2" max="2" width="45.140625" style="13" customWidth="1"/>
    <col min="3" max="3" width="17.85546875" style="13" customWidth="1"/>
    <col min="4" max="4" width="16.7109375" style="13" customWidth="1"/>
    <col min="5" max="5" width="15.7109375" style="13" customWidth="1"/>
    <col min="6" max="9" width="20.42578125" style="13" customWidth="1"/>
    <col min="10" max="11" width="18.7109375" style="13" customWidth="1"/>
    <col min="12" max="16384" width="10.85546875" style="13"/>
  </cols>
  <sheetData>
    <row r="1" spans="1:12" ht="57" customHeight="1">
      <c r="A1" s="10" t="s">
        <v>0</v>
      </c>
      <c r="B1" s="11"/>
      <c r="C1" s="90" t="s">
        <v>126</v>
      </c>
      <c r="D1" s="90"/>
      <c r="E1" s="90"/>
      <c r="F1" s="90"/>
      <c r="G1" s="90"/>
      <c r="H1" s="90"/>
      <c r="I1" s="90"/>
      <c r="J1" s="91"/>
      <c r="K1" s="12"/>
      <c r="L1" s="4"/>
    </row>
    <row r="2" spans="1:12">
      <c r="A2" s="14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15">
      <c r="A3" s="92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15"/>
    </row>
    <row r="4" spans="1:12" ht="22.5" customHeight="1">
      <c r="A4" s="94" t="s">
        <v>106</v>
      </c>
      <c r="B4" s="95"/>
      <c r="C4" s="95"/>
      <c r="D4" s="95"/>
      <c r="E4" s="95"/>
      <c r="F4" s="95"/>
      <c r="G4" s="95"/>
      <c r="H4" s="95"/>
      <c r="I4" s="95"/>
      <c r="J4" s="95"/>
      <c r="K4" s="16"/>
    </row>
    <row r="5" spans="1:12" ht="22.5" customHeight="1" thickBo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2">
      <c r="A6" s="80" t="s">
        <v>112</v>
      </c>
      <c r="B6" s="81"/>
      <c r="C6" s="82"/>
      <c r="D6" s="96" t="s">
        <v>124</v>
      </c>
      <c r="E6" s="97"/>
      <c r="F6" s="97"/>
      <c r="G6" s="98"/>
      <c r="H6" s="96" t="s">
        <v>125</v>
      </c>
      <c r="I6" s="97"/>
      <c r="J6" s="97"/>
      <c r="K6" s="98"/>
    </row>
    <row r="7" spans="1:12" ht="13.5" thickBot="1">
      <c r="A7" s="83"/>
      <c r="B7" s="84"/>
      <c r="C7" s="85"/>
      <c r="D7" s="86"/>
      <c r="E7" s="99"/>
      <c r="F7" s="99"/>
      <c r="G7" s="87"/>
      <c r="H7" s="86"/>
      <c r="I7" s="99"/>
      <c r="J7" s="99"/>
      <c r="K7" s="87"/>
    </row>
    <row r="8" spans="1:12" s="21" customFormat="1" ht="43.5" customHeight="1">
      <c r="A8" s="20" t="s">
        <v>2</v>
      </c>
      <c r="B8" s="20" t="s">
        <v>3</v>
      </c>
      <c r="C8" s="31" t="s">
        <v>111</v>
      </c>
      <c r="D8" s="31" t="s">
        <v>17</v>
      </c>
      <c r="E8" s="31" t="s">
        <v>18</v>
      </c>
      <c r="F8" s="31" t="s">
        <v>19</v>
      </c>
      <c r="G8" s="31" t="s">
        <v>104</v>
      </c>
      <c r="H8" s="31" t="s">
        <v>17</v>
      </c>
      <c r="I8" s="31" t="s">
        <v>18</v>
      </c>
      <c r="J8" s="31" t="s">
        <v>19</v>
      </c>
      <c r="K8" s="31" t="s">
        <v>104</v>
      </c>
    </row>
    <row r="9" spans="1:12" s="21" customFormat="1" ht="12">
      <c r="A9" s="78"/>
      <c r="B9" s="79"/>
      <c r="C9" s="79"/>
      <c r="D9" s="79"/>
      <c r="E9" s="79"/>
      <c r="F9" s="79"/>
      <c r="G9" s="79"/>
      <c r="H9" s="79"/>
      <c r="I9" s="79"/>
      <c r="J9" s="79"/>
      <c r="K9" s="22"/>
    </row>
    <row r="10" spans="1:12" ht="54" customHeight="1">
      <c r="A10" s="23">
        <v>1</v>
      </c>
      <c r="B10" s="24" t="s">
        <v>114</v>
      </c>
      <c r="C10" s="25">
        <f>26872+115370</f>
        <v>142242</v>
      </c>
      <c r="D10" s="3"/>
      <c r="E10" s="26">
        <f>+ROUND($C$10*D10,0)</f>
        <v>0</v>
      </c>
      <c r="F10" s="3"/>
      <c r="G10" s="26">
        <f>+ROUND(E10+F10,0)</f>
        <v>0</v>
      </c>
      <c r="H10" s="3"/>
      <c r="I10" s="26">
        <f>+ROUND($C$10*H10,0)</f>
        <v>0</v>
      </c>
      <c r="J10" s="3"/>
      <c r="K10" s="33">
        <f>+ROUND(I10+J10,0)</f>
        <v>0</v>
      </c>
    </row>
    <row r="11" spans="1:12" s="17" customFormat="1">
      <c r="A11" s="27"/>
      <c r="B11" s="28"/>
      <c r="C11" s="29"/>
      <c r="D11" s="30"/>
      <c r="E11" s="30"/>
      <c r="F11" s="30"/>
      <c r="G11" s="30"/>
      <c r="H11" s="30"/>
      <c r="I11" s="30"/>
      <c r="J11" s="30"/>
      <c r="K11" s="30"/>
    </row>
    <row r="12" spans="1:12" s="17" customFormat="1" ht="24">
      <c r="A12" s="101" t="s">
        <v>128</v>
      </c>
      <c r="B12" s="101"/>
      <c r="C12" s="101"/>
      <c r="D12" s="101"/>
      <c r="E12" s="101"/>
      <c r="F12" s="101"/>
      <c r="G12" s="101"/>
      <c r="H12" s="102"/>
      <c r="I12" s="31" t="s">
        <v>18</v>
      </c>
      <c r="J12" s="31" t="s">
        <v>19</v>
      </c>
      <c r="K12" s="31" t="s">
        <v>104</v>
      </c>
    </row>
    <row r="13" spans="1:12" s="17" customFormat="1" ht="15">
      <c r="A13" s="66" t="s">
        <v>107</v>
      </c>
      <c r="B13" s="67"/>
      <c r="C13" s="67"/>
      <c r="D13" s="67"/>
      <c r="E13" s="67"/>
      <c r="F13" s="67"/>
      <c r="G13" s="67"/>
      <c r="H13" s="68"/>
      <c r="I13" s="32">
        <f>IF(K13=K10,I10,E10)</f>
        <v>0</v>
      </c>
      <c r="J13" s="32">
        <f>IF(K13=K10,J10,F10)</f>
        <v>0</v>
      </c>
      <c r="K13" s="32">
        <f>+MAX($G$10,$K$10)</f>
        <v>0</v>
      </c>
    </row>
    <row r="14" spans="1:12" s="17" customFormat="1">
      <c r="A14" s="27"/>
      <c r="B14" s="28"/>
      <c r="C14" s="29"/>
      <c r="D14" s="30"/>
      <c r="E14" s="30"/>
      <c r="F14" s="30"/>
      <c r="G14" s="30"/>
      <c r="H14" s="30"/>
      <c r="I14" s="30"/>
      <c r="J14" s="30"/>
      <c r="K14" s="30"/>
    </row>
    <row r="15" spans="1:12" ht="36" customHeight="1">
      <c r="A15" s="18" t="s">
        <v>2</v>
      </c>
      <c r="B15" s="18" t="s">
        <v>3</v>
      </c>
      <c r="C15" s="19" t="s">
        <v>111</v>
      </c>
      <c r="D15" s="86" t="s">
        <v>17</v>
      </c>
      <c r="E15" s="87"/>
      <c r="F15" s="86" t="s">
        <v>18</v>
      </c>
      <c r="G15" s="87"/>
      <c r="H15" s="86" t="s">
        <v>103</v>
      </c>
      <c r="I15" s="87"/>
      <c r="J15" s="88" t="s">
        <v>94</v>
      </c>
      <c r="K15" s="89"/>
    </row>
    <row r="16" spans="1:12" ht="24">
      <c r="A16" s="23">
        <f>+A10+1</f>
        <v>2</v>
      </c>
      <c r="B16" s="24" t="s">
        <v>110</v>
      </c>
      <c r="C16" s="25">
        <f>+C10</f>
        <v>142242</v>
      </c>
      <c r="D16" s="71"/>
      <c r="E16" s="72"/>
      <c r="F16" s="73">
        <f>+ROUND(C16*D16,0)</f>
        <v>0</v>
      </c>
      <c r="G16" s="74"/>
      <c r="H16" s="75"/>
      <c r="I16" s="76"/>
      <c r="J16" s="73">
        <f>+ROUND(F16+H16,0)</f>
        <v>0</v>
      </c>
      <c r="K16" s="74"/>
    </row>
    <row r="17" spans="1:11" ht="24">
      <c r="A17" s="23">
        <f>+A16+1</f>
        <v>3</v>
      </c>
      <c r="B17" s="24" t="s">
        <v>97</v>
      </c>
      <c r="C17" s="25">
        <v>115355</v>
      </c>
      <c r="D17" s="71"/>
      <c r="E17" s="72"/>
      <c r="F17" s="73">
        <f>+ROUND(C17*D17,0)</f>
        <v>0</v>
      </c>
      <c r="G17" s="74"/>
      <c r="H17" s="75"/>
      <c r="I17" s="76"/>
      <c r="J17" s="77">
        <f>+ROUND(F17+H17,0)</f>
        <v>0</v>
      </c>
      <c r="K17" s="77"/>
    </row>
    <row r="18" spans="1:11" ht="12.75" customHeight="1">
      <c r="A18" s="23">
        <f t="shared" ref="A18:A29" si="0">+A17+1</f>
        <v>4</v>
      </c>
      <c r="B18" s="23" t="s">
        <v>5</v>
      </c>
      <c r="C18" s="25">
        <f>+C16</f>
        <v>142242</v>
      </c>
      <c r="D18" s="71"/>
      <c r="E18" s="72"/>
      <c r="F18" s="73">
        <f>+ROUND(C18*D18,0)</f>
        <v>0</v>
      </c>
      <c r="G18" s="74"/>
      <c r="H18" s="75"/>
      <c r="I18" s="76"/>
      <c r="J18" s="77">
        <f t="shared" ref="J18:J30" si="1">+ROUND(F18+H18,0)</f>
        <v>0</v>
      </c>
      <c r="K18" s="77"/>
    </row>
    <row r="19" spans="1:11" ht="12.75" customHeight="1">
      <c r="A19" s="23">
        <f t="shared" si="0"/>
        <v>5</v>
      </c>
      <c r="B19" s="23" t="s">
        <v>96</v>
      </c>
      <c r="C19" s="25">
        <f>+C17</f>
        <v>115355</v>
      </c>
      <c r="D19" s="71"/>
      <c r="E19" s="72"/>
      <c r="F19" s="73">
        <f>+ROUND(C19*D19,0)</f>
        <v>0</v>
      </c>
      <c r="G19" s="74"/>
      <c r="H19" s="75"/>
      <c r="I19" s="76"/>
      <c r="J19" s="77">
        <f t="shared" ref="J19" si="2">+ROUND(F19+H19,0)</f>
        <v>0</v>
      </c>
      <c r="K19" s="77"/>
    </row>
    <row r="20" spans="1:11">
      <c r="A20" s="23">
        <f t="shared" si="0"/>
        <v>6</v>
      </c>
      <c r="B20" s="23" t="s">
        <v>6</v>
      </c>
      <c r="C20" s="25">
        <v>4832</v>
      </c>
      <c r="D20" s="71"/>
      <c r="E20" s="72"/>
      <c r="F20" s="73">
        <f t="shared" ref="F20:F30" si="3">+ROUND(C20*D20,0)</f>
        <v>0</v>
      </c>
      <c r="G20" s="74"/>
      <c r="H20" s="75"/>
      <c r="I20" s="76"/>
      <c r="J20" s="77">
        <f t="shared" si="1"/>
        <v>0</v>
      </c>
      <c r="K20" s="77"/>
    </row>
    <row r="21" spans="1:11">
      <c r="A21" s="23">
        <f t="shared" si="0"/>
        <v>7</v>
      </c>
      <c r="B21" s="23" t="s">
        <v>7</v>
      </c>
      <c r="C21" s="25">
        <v>111317</v>
      </c>
      <c r="D21" s="71"/>
      <c r="E21" s="72"/>
      <c r="F21" s="73">
        <f t="shared" si="3"/>
        <v>0</v>
      </c>
      <c r="G21" s="74"/>
      <c r="H21" s="75"/>
      <c r="I21" s="76"/>
      <c r="J21" s="77">
        <f t="shared" si="1"/>
        <v>0</v>
      </c>
      <c r="K21" s="77"/>
    </row>
    <row r="22" spans="1:11" ht="24">
      <c r="A22" s="23">
        <f t="shared" si="0"/>
        <v>8</v>
      </c>
      <c r="B22" s="23" t="s">
        <v>117</v>
      </c>
      <c r="C22" s="25">
        <f>+C10</f>
        <v>142242</v>
      </c>
      <c r="D22" s="71"/>
      <c r="E22" s="72"/>
      <c r="F22" s="73">
        <f t="shared" si="3"/>
        <v>0</v>
      </c>
      <c r="G22" s="74"/>
      <c r="H22" s="75"/>
      <c r="I22" s="76"/>
      <c r="J22" s="77">
        <f t="shared" si="1"/>
        <v>0</v>
      </c>
      <c r="K22" s="77"/>
    </row>
    <row r="23" spans="1:11" ht="37.5" customHeight="1">
      <c r="A23" s="23">
        <f t="shared" si="0"/>
        <v>9</v>
      </c>
      <c r="B23" s="23" t="s">
        <v>10</v>
      </c>
      <c r="C23" s="25">
        <f>+C16</f>
        <v>142242</v>
      </c>
      <c r="D23" s="71"/>
      <c r="E23" s="72"/>
      <c r="F23" s="73">
        <f t="shared" si="3"/>
        <v>0</v>
      </c>
      <c r="G23" s="74"/>
      <c r="H23" s="75"/>
      <c r="I23" s="76"/>
      <c r="J23" s="77">
        <f t="shared" si="1"/>
        <v>0</v>
      </c>
      <c r="K23" s="77"/>
    </row>
    <row r="24" spans="1:11" ht="37.5" customHeight="1">
      <c r="A24" s="23">
        <f t="shared" si="0"/>
        <v>10</v>
      </c>
      <c r="B24" s="23" t="s">
        <v>11</v>
      </c>
      <c r="C24" s="25">
        <f>+C10</f>
        <v>142242</v>
      </c>
      <c r="D24" s="71"/>
      <c r="E24" s="72"/>
      <c r="F24" s="73">
        <f t="shared" si="3"/>
        <v>0</v>
      </c>
      <c r="G24" s="74"/>
      <c r="H24" s="75"/>
      <c r="I24" s="76"/>
      <c r="J24" s="77">
        <f t="shared" si="1"/>
        <v>0</v>
      </c>
      <c r="K24" s="77"/>
    </row>
    <row r="25" spans="1:11" ht="22.5" customHeight="1">
      <c r="A25" s="23">
        <f t="shared" si="0"/>
        <v>11</v>
      </c>
      <c r="B25" s="23" t="s">
        <v>122</v>
      </c>
      <c r="C25" s="25">
        <f>+C16</f>
        <v>142242</v>
      </c>
      <c r="D25" s="71"/>
      <c r="E25" s="72"/>
      <c r="F25" s="73">
        <f t="shared" si="3"/>
        <v>0</v>
      </c>
      <c r="G25" s="74"/>
      <c r="H25" s="75"/>
      <c r="I25" s="76"/>
      <c r="J25" s="77">
        <f t="shared" si="1"/>
        <v>0</v>
      </c>
      <c r="K25" s="77"/>
    </row>
    <row r="26" spans="1:11" ht="22.5" customHeight="1">
      <c r="A26" s="23">
        <v>12</v>
      </c>
      <c r="B26" s="23" t="s">
        <v>123</v>
      </c>
      <c r="C26" s="25">
        <f>C17</f>
        <v>115355</v>
      </c>
      <c r="D26" s="71"/>
      <c r="E26" s="72"/>
      <c r="F26" s="73">
        <f t="shared" ref="F26" si="4">+ROUND(C26*D26,0)</f>
        <v>0</v>
      </c>
      <c r="G26" s="74"/>
      <c r="H26" s="75"/>
      <c r="I26" s="76"/>
      <c r="J26" s="77">
        <f t="shared" ref="J26" si="5">+ROUND(F26+H26,0)</f>
        <v>0</v>
      </c>
      <c r="K26" s="77"/>
    </row>
    <row r="27" spans="1:11" ht="29.25" customHeight="1">
      <c r="A27" s="23">
        <f t="shared" si="0"/>
        <v>13</v>
      </c>
      <c r="B27" s="23" t="s">
        <v>12</v>
      </c>
      <c r="C27" s="25">
        <f>C25/25*2.5+C25/25/6</f>
        <v>15172.480000000001</v>
      </c>
      <c r="D27" s="71"/>
      <c r="E27" s="72"/>
      <c r="F27" s="73">
        <f t="shared" si="3"/>
        <v>0</v>
      </c>
      <c r="G27" s="74"/>
      <c r="H27" s="75"/>
      <c r="I27" s="76"/>
      <c r="J27" s="77">
        <f t="shared" si="1"/>
        <v>0</v>
      </c>
      <c r="K27" s="77"/>
    </row>
    <row r="28" spans="1:11" ht="35.25" customHeight="1">
      <c r="A28" s="23">
        <v>13</v>
      </c>
      <c r="B28" s="23" t="s">
        <v>13</v>
      </c>
      <c r="C28" s="25">
        <f>+C22</f>
        <v>142242</v>
      </c>
      <c r="D28" s="71"/>
      <c r="E28" s="72"/>
      <c r="F28" s="73">
        <f t="shared" si="3"/>
        <v>0</v>
      </c>
      <c r="G28" s="74"/>
      <c r="H28" s="75"/>
      <c r="I28" s="76"/>
      <c r="J28" s="77">
        <f t="shared" si="1"/>
        <v>0</v>
      </c>
      <c r="K28" s="77"/>
    </row>
    <row r="29" spans="1:11" ht="24">
      <c r="A29" s="23">
        <f t="shared" si="0"/>
        <v>14</v>
      </c>
      <c r="B29" s="23" t="s">
        <v>95</v>
      </c>
      <c r="C29" s="25">
        <f>+C16</f>
        <v>142242</v>
      </c>
      <c r="D29" s="71"/>
      <c r="E29" s="72"/>
      <c r="F29" s="73">
        <f t="shared" si="3"/>
        <v>0</v>
      </c>
      <c r="G29" s="74"/>
      <c r="H29" s="75"/>
      <c r="I29" s="76"/>
      <c r="J29" s="77">
        <f t="shared" si="1"/>
        <v>0</v>
      </c>
      <c r="K29" s="77"/>
    </row>
    <row r="30" spans="1:11" ht="63.75" customHeight="1">
      <c r="A30" s="23">
        <v>15</v>
      </c>
      <c r="B30" s="23" t="s">
        <v>14</v>
      </c>
      <c r="C30" s="25">
        <f>+C10</f>
        <v>142242</v>
      </c>
      <c r="D30" s="71"/>
      <c r="E30" s="72"/>
      <c r="F30" s="77">
        <f t="shared" si="3"/>
        <v>0</v>
      </c>
      <c r="G30" s="77"/>
      <c r="H30" s="100"/>
      <c r="I30" s="100"/>
      <c r="J30" s="77">
        <f t="shared" si="1"/>
        <v>0</v>
      </c>
      <c r="K30" s="77"/>
    </row>
    <row r="31" spans="1:11" ht="26.25" customHeight="1">
      <c r="A31" s="66" t="s">
        <v>109</v>
      </c>
      <c r="B31" s="67"/>
      <c r="C31" s="67"/>
      <c r="D31" s="67"/>
      <c r="E31" s="67"/>
      <c r="F31" s="69">
        <f>+SUM(F16:G30)</f>
        <v>0</v>
      </c>
      <c r="G31" s="70"/>
      <c r="H31" s="69">
        <f t="shared" ref="H31" si="6">+SUM(H16:I30)</f>
        <v>0</v>
      </c>
      <c r="I31" s="70"/>
      <c r="J31" s="69">
        <f t="shared" ref="J31" si="7">+SUM(J16:K30)</f>
        <v>0</v>
      </c>
      <c r="K31" s="70"/>
    </row>
    <row r="32" spans="1:11" ht="26.25" customHeight="1">
      <c r="A32" s="34"/>
    </row>
    <row r="33" spans="1:13" ht="26.25" customHeight="1">
      <c r="A33" s="66" t="s">
        <v>105</v>
      </c>
      <c r="B33" s="67"/>
      <c r="C33" s="67"/>
      <c r="D33" s="67"/>
      <c r="E33" s="67"/>
      <c r="F33" s="69">
        <f>+F31+I13</f>
        <v>0</v>
      </c>
      <c r="G33" s="70"/>
      <c r="H33" s="69">
        <f>+H31+J13</f>
        <v>0</v>
      </c>
      <c r="I33" s="70"/>
      <c r="J33" s="69">
        <f>+J31+K13</f>
        <v>0</v>
      </c>
      <c r="K33" s="70"/>
    </row>
    <row r="34" spans="1:13" ht="12.75" customHeight="1">
      <c r="A34" s="65" t="s">
        <v>130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35"/>
      <c r="M34" s="35"/>
    </row>
    <row r="35" spans="1:13" ht="12" customHeight="1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35"/>
      <c r="M35" s="35"/>
    </row>
    <row r="36" spans="1:13" ht="24" customHeight="1">
      <c r="A36" s="65" t="s">
        <v>131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</row>
    <row r="37" spans="1:13" ht="22.5" customHeight="1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</row>
  </sheetData>
  <sheetProtection password="A511" sheet="1" objects="1" scenarios="1" selectLockedCells="1"/>
  <mergeCells count="84">
    <mergeCell ref="D20:E20"/>
    <mergeCell ref="F20:G20"/>
    <mergeCell ref="H20:I20"/>
    <mergeCell ref="J20:K20"/>
    <mergeCell ref="A12:H12"/>
    <mergeCell ref="H17:I17"/>
    <mergeCell ref="J17:K17"/>
    <mergeCell ref="D19:E19"/>
    <mergeCell ref="F19:G19"/>
    <mergeCell ref="H19:I19"/>
    <mergeCell ref="J19:K19"/>
    <mergeCell ref="D30:E30"/>
    <mergeCell ref="F30:G30"/>
    <mergeCell ref="H30:I30"/>
    <mergeCell ref="J30:K30"/>
    <mergeCell ref="H21:I21"/>
    <mergeCell ref="J21:K21"/>
    <mergeCell ref="D28:E28"/>
    <mergeCell ref="F28:G28"/>
    <mergeCell ref="H28:I28"/>
    <mergeCell ref="J28:K28"/>
    <mergeCell ref="D29:E29"/>
    <mergeCell ref="F29:G29"/>
    <mergeCell ref="H29:I29"/>
    <mergeCell ref="J29:K29"/>
    <mergeCell ref="D25:E25"/>
    <mergeCell ref="F25:G25"/>
    <mergeCell ref="H25:I25"/>
    <mergeCell ref="J25:K25"/>
    <mergeCell ref="D27:E27"/>
    <mergeCell ref="F27:G27"/>
    <mergeCell ref="H27:I27"/>
    <mergeCell ref="J27:K27"/>
    <mergeCell ref="D23:E23"/>
    <mergeCell ref="F23:G23"/>
    <mergeCell ref="H23:I23"/>
    <mergeCell ref="J23:K23"/>
    <mergeCell ref="D24:E24"/>
    <mergeCell ref="F24:G24"/>
    <mergeCell ref="H24:I24"/>
    <mergeCell ref="J24:K24"/>
    <mergeCell ref="D22:E22"/>
    <mergeCell ref="F22:G22"/>
    <mergeCell ref="H22:I22"/>
    <mergeCell ref="J22:K22"/>
    <mergeCell ref="D21:E21"/>
    <mergeCell ref="F21:G21"/>
    <mergeCell ref="C1:J1"/>
    <mergeCell ref="A3:J3"/>
    <mergeCell ref="A4:J4"/>
    <mergeCell ref="D6:G7"/>
    <mergeCell ref="H6:K7"/>
    <mergeCell ref="A9:J9"/>
    <mergeCell ref="A6:C7"/>
    <mergeCell ref="A36:M36"/>
    <mergeCell ref="A34:K35"/>
    <mergeCell ref="D26:E26"/>
    <mergeCell ref="F26:G26"/>
    <mergeCell ref="H26:I26"/>
    <mergeCell ref="J26:K26"/>
    <mergeCell ref="D15:E15"/>
    <mergeCell ref="F15:G15"/>
    <mergeCell ref="H15:I15"/>
    <mergeCell ref="J15:K15"/>
    <mergeCell ref="D16:E16"/>
    <mergeCell ref="F16:G16"/>
    <mergeCell ref="H16:I16"/>
    <mergeCell ref="J16:K16"/>
    <mergeCell ref="A37:K37"/>
    <mergeCell ref="A13:H13"/>
    <mergeCell ref="A31:E31"/>
    <mergeCell ref="F31:G31"/>
    <mergeCell ref="H31:I31"/>
    <mergeCell ref="J31:K31"/>
    <mergeCell ref="A33:E33"/>
    <mergeCell ref="F33:G33"/>
    <mergeCell ref="H33:I33"/>
    <mergeCell ref="J33:K33"/>
    <mergeCell ref="D18:E18"/>
    <mergeCell ref="F18:G18"/>
    <mergeCell ref="H18:I18"/>
    <mergeCell ref="J18:K18"/>
    <mergeCell ref="D17:E17"/>
    <mergeCell ref="F17:G17"/>
  </mergeCells>
  <dataValidations count="1">
    <dataValidation type="whole" operator="greaterThan" allowBlank="1" showInputMessage="1" showErrorMessage="1" sqref="D14:E14 D11:E11">
      <formula1>1</formula1>
    </dataValidation>
  </dataValidations>
  <pageMargins left="0.7" right="0.7" top="0.75" bottom="0.75" header="0.3" footer="0.3"/>
  <pageSetup orientation="portrait" r:id="rId1"/>
  <ignoredErrors>
    <ignoredError sqref="I1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4"/>
  <dimension ref="A1:M33"/>
  <sheetViews>
    <sheetView topLeftCell="A10" zoomScale="80" zoomScaleNormal="80" zoomScalePageLayoutView="80" workbookViewId="0">
      <selection activeCell="D10" sqref="D10"/>
    </sheetView>
  </sheetViews>
  <sheetFormatPr baseColWidth="10" defaultColWidth="10.85546875" defaultRowHeight="12.75"/>
  <cols>
    <col min="1" max="1" width="7.85546875" style="13" customWidth="1"/>
    <col min="2" max="2" width="45.140625" style="13" customWidth="1"/>
    <col min="3" max="3" width="17.85546875" style="13" customWidth="1"/>
    <col min="4" max="4" width="16.7109375" style="13" customWidth="1"/>
    <col min="5" max="5" width="15.7109375" style="13" customWidth="1"/>
    <col min="6" max="9" width="20.42578125" style="13" customWidth="1"/>
    <col min="10" max="11" width="18.7109375" style="13" customWidth="1"/>
    <col min="12" max="16384" width="10.85546875" style="13"/>
  </cols>
  <sheetData>
    <row r="1" spans="1:11" ht="57" customHeight="1">
      <c r="A1" s="10" t="s">
        <v>0</v>
      </c>
      <c r="B1" s="11"/>
      <c r="C1" s="103" t="s">
        <v>126</v>
      </c>
      <c r="D1" s="104"/>
      <c r="E1" s="104"/>
      <c r="F1" s="104"/>
      <c r="G1" s="104"/>
      <c r="H1" s="104"/>
      <c r="I1" s="104"/>
      <c r="J1" s="104"/>
      <c r="K1" s="12"/>
    </row>
    <row r="2" spans="1:11">
      <c r="A2" s="14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5">
      <c r="A3" s="92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15"/>
    </row>
    <row r="4" spans="1:11" ht="22.5" customHeight="1">
      <c r="A4" s="94" t="s">
        <v>106</v>
      </c>
      <c r="B4" s="95"/>
      <c r="C4" s="95"/>
      <c r="D4" s="95"/>
      <c r="E4" s="95"/>
      <c r="F4" s="95"/>
      <c r="G4" s="95"/>
      <c r="H4" s="95"/>
      <c r="I4" s="95"/>
      <c r="J4" s="95"/>
      <c r="K4" s="16"/>
    </row>
    <row r="5" spans="1:11" ht="22.5" customHeight="1" thickBo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>
      <c r="A6" s="80" t="s">
        <v>113</v>
      </c>
      <c r="B6" s="81"/>
      <c r="C6" s="82"/>
      <c r="D6" s="96" t="s">
        <v>124</v>
      </c>
      <c r="E6" s="97"/>
      <c r="F6" s="97"/>
      <c r="G6" s="98"/>
      <c r="H6" s="96" t="s">
        <v>125</v>
      </c>
      <c r="I6" s="97"/>
      <c r="J6" s="97"/>
      <c r="K6" s="98"/>
    </row>
    <row r="7" spans="1:11" ht="13.5" thickBot="1">
      <c r="A7" s="83"/>
      <c r="B7" s="84"/>
      <c r="C7" s="85"/>
      <c r="D7" s="86"/>
      <c r="E7" s="99"/>
      <c r="F7" s="99"/>
      <c r="G7" s="87"/>
      <c r="H7" s="86"/>
      <c r="I7" s="99"/>
      <c r="J7" s="99"/>
      <c r="K7" s="87"/>
    </row>
    <row r="8" spans="1:11" s="21" customFormat="1" ht="43.5" customHeight="1">
      <c r="A8" s="20" t="s">
        <v>2</v>
      </c>
      <c r="B8" s="20" t="s">
        <v>3</v>
      </c>
      <c r="C8" s="31" t="s">
        <v>111</v>
      </c>
      <c r="D8" s="20" t="s">
        <v>17</v>
      </c>
      <c r="E8" s="20" t="s">
        <v>18</v>
      </c>
      <c r="F8" s="20" t="s">
        <v>19</v>
      </c>
      <c r="G8" s="20" t="s">
        <v>104</v>
      </c>
      <c r="H8" s="20" t="s">
        <v>17</v>
      </c>
      <c r="I8" s="20" t="s">
        <v>18</v>
      </c>
      <c r="J8" s="20" t="s">
        <v>19</v>
      </c>
      <c r="K8" s="20" t="s">
        <v>104</v>
      </c>
    </row>
    <row r="9" spans="1:11" s="21" customFormat="1" ht="12">
      <c r="A9" s="78"/>
      <c r="B9" s="79"/>
      <c r="C9" s="79"/>
      <c r="D9" s="79"/>
      <c r="E9" s="79"/>
      <c r="F9" s="79"/>
      <c r="G9" s="79"/>
      <c r="H9" s="79"/>
      <c r="I9" s="79"/>
      <c r="J9" s="79"/>
      <c r="K9" s="22"/>
    </row>
    <row r="10" spans="1:11" ht="51.75" customHeight="1">
      <c r="A10" s="36">
        <v>1</v>
      </c>
      <c r="B10" s="24" t="s">
        <v>115</v>
      </c>
      <c r="C10" s="25">
        <v>1298600</v>
      </c>
      <c r="D10" s="3"/>
      <c r="E10" s="26">
        <f>+ROUND($C$10*D10,0)</f>
        <v>0</v>
      </c>
      <c r="F10" s="3"/>
      <c r="G10" s="26">
        <f>+ROUND(E10+F10,0)</f>
        <v>0</v>
      </c>
      <c r="H10" s="3"/>
      <c r="I10" s="26">
        <f>+ROUND($C$10*H10,0)</f>
        <v>0</v>
      </c>
      <c r="J10" s="3"/>
      <c r="K10" s="26">
        <f>+ROUND(I10+J10,0)</f>
        <v>0</v>
      </c>
    </row>
    <row r="11" spans="1:11" s="17" customFormat="1">
      <c r="A11" s="27"/>
      <c r="B11" s="28"/>
      <c r="C11" s="29"/>
      <c r="D11" s="30"/>
      <c r="E11" s="30"/>
      <c r="F11" s="30"/>
      <c r="G11" s="30"/>
      <c r="H11" s="30"/>
      <c r="I11" s="30"/>
      <c r="J11" s="30"/>
      <c r="K11" s="30"/>
    </row>
    <row r="12" spans="1:11" s="17" customFormat="1" ht="24">
      <c r="A12" s="101" t="s">
        <v>128</v>
      </c>
      <c r="B12" s="101"/>
      <c r="C12" s="101"/>
      <c r="D12" s="101"/>
      <c r="E12" s="101"/>
      <c r="F12" s="101"/>
      <c r="G12" s="101"/>
      <c r="H12" s="102"/>
      <c r="I12" s="31" t="s">
        <v>18</v>
      </c>
      <c r="J12" s="31" t="s">
        <v>19</v>
      </c>
      <c r="K12" s="31" t="s">
        <v>104</v>
      </c>
    </row>
    <row r="13" spans="1:11" s="17" customFormat="1" ht="22.5" customHeight="1">
      <c r="A13" s="66" t="s">
        <v>107</v>
      </c>
      <c r="B13" s="67"/>
      <c r="C13" s="67"/>
      <c r="D13" s="67"/>
      <c r="E13" s="67"/>
      <c r="F13" s="67"/>
      <c r="G13" s="67"/>
      <c r="H13" s="68"/>
      <c r="I13" s="32">
        <f>IF(K13=K10,I10,E10)</f>
        <v>0</v>
      </c>
      <c r="J13" s="32">
        <f>IF(K13=K10,J10,F10)</f>
        <v>0</v>
      </c>
      <c r="K13" s="32">
        <f>+MAX($G$10,$K$10)</f>
        <v>0</v>
      </c>
    </row>
    <row r="14" spans="1:11" s="17" customFormat="1">
      <c r="A14" s="27"/>
      <c r="B14" s="28"/>
      <c r="C14" s="29"/>
      <c r="D14" s="30"/>
      <c r="E14" s="30"/>
      <c r="F14" s="30"/>
      <c r="G14" s="30"/>
      <c r="H14" s="30"/>
      <c r="I14" s="30"/>
      <c r="J14" s="30"/>
      <c r="K14" s="30"/>
    </row>
    <row r="15" spans="1:11" ht="36" customHeight="1">
      <c r="A15" s="18" t="s">
        <v>2</v>
      </c>
      <c r="B15" s="18" t="s">
        <v>3</v>
      </c>
      <c r="C15" s="19" t="s">
        <v>111</v>
      </c>
      <c r="D15" s="86" t="s">
        <v>17</v>
      </c>
      <c r="E15" s="87"/>
      <c r="F15" s="86" t="s">
        <v>18</v>
      </c>
      <c r="G15" s="87"/>
      <c r="H15" s="86" t="s">
        <v>103</v>
      </c>
      <c r="I15" s="87"/>
      <c r="J15" s="105" t="s">
        <v>94</v>
      </c>
      <c r="K15" s="105"/>
    </row>
    <row r="16" spans="1:11" ht="24">
      <c r="A16" s="36">
        <f>+A10+1</f>
        <v>2</v>
      </c>
      <c r="B16" s="24" t="s">
        <v>110</v>
      </c>
      <c r="C16" s="37">
        <f>+C10</f>
        <v>1298600</v>
      </c>
      <c r="D16" s="71"/>
      <c r="E16" s="72"/>
      <c r="F16" s="73">
        <f t="shared" ref="F16:F23" si="0">+ROUND(C16*D16,0)</f>
        <v>0</v>
      </c>
      <c r="G16" s="74"/>
      <c r="H16" s="75"/>
      <c r="I16" s="76"/>
      <c r="J16" s="77">
        <f>+ROUND(F16+H16,0)</f>
        <v>0</v>
      </c>
      <c r="K16" s="77"/>
    </row>
    <row r="17" spans="1:13" ht="12.75" customHeight="1">
      <c r="A17" s="36">
        <f>+A16+1</f>
        <v>3</v>
      </c>
      <c r="B17" s="23" t="s">
        <v>5</v>
      </c>
      <c r="C17" s="37">
        <f>+C16</f>
        <v>1298600</v>
      </c>
      <c r="D17" s="71"/>
      <c r="E17" s="72"/>
      <c r="F17" s="73">
        <f t="shared" si="0"/>
        <v>0</v>
      </c>
      <c r="G17" s="74"/>
      <c r="H17" s="75"/>
      <c r="I17" s="76"/>
      <c r="J17" s="77">
        <f t="shared" ref="J17:J26" si="1">+ROUND(F17+H17,0)</f>
        <v>0</v>
      </c>
      <c r="K17" s="77"/>
    </row>
    <row r="18" spans="1:13">
      <c r="A18" s="36">
        <f t="shared" ref="A18:A26" si="2">+A17+1</f>
        <v>4</v>
      </c>
      <c r="B18" s="23" t="s">
        <v>6</v>
      </c>
      <c r="C18" s="37">
        <v>44460</v>
      </c>
      <c r="D18" s="71"/>
      <c r="E18" s="72"/>
      <c r="F18" s="73">
        <f t="shared" si="0"/>
        <v>0</v>
      </c>
      <c r="G18" s="74"/>
      <c r="H18" s="75"/>
      <c r="I18" s="76"/>
      <c r="J18" s="77">
        <f t="shared" si="1"/>
        <v>0</v>
      </c>
      <c r="K18" s="77"/>
    </row>
    <row r="19" spans="1:13" ht="24">
      <c r="A19" s="36">
        <f t="shared" si="2"/>
        <v>5</v>
      </c>
      <c r="B19" s="23" t="s">
        <v>117</v>
      </c>
      <c r="C19" s="37">
        <f>+C10</f>
        <v>1298600</v>
      </c>
      <c r="D19" s="71"/>
      <c r="E19" s="72"/>
      <c r="F19" s="73">
        <f t="shared" si="0"/>
        <v>0</v>
      </c>
      <c r="G19" s="74"/>
      <c r="H19" s="75"/>
      <c r="I19" s="76"/>
      <c r="J19" s="77">
        <f t="shared" si="1"/>
        <v>0</v>
      </c>
      <c r="K19" s="77"/>
    </row>
    <row r="20" spans="1:13" ht="37.5" customHeight="1">
      <c r="A20" s="36">
        <f t="shared" si="2"/>
        <v>6</v>
      </c>
      <c r="B20" s="23" t="s">
        <v>10</v>
      </c>
      <c r="C20" s="37">
        <f>+C16</f>
        <v>1298600</v>
      </c>
      <c r="D20" s="71"/>
      <c r="E20" s="72"/>
      <c r="F20" s="73">
        <f t="shared" si="0"/>
        <v>0</v>
      </c>
      <c r="G20" s="74"/>
      <c r="H20" s="75"/>
      <c r="I20" s="76"/>
      <c r="J20" s="77">
        <f t="shared" si="1"/>
        <v>0</v>
      </c>
      <c r="K20" s="77"/>
    </row>
    <row r="21" spans="1:13" ht="37.5" customHeight="1">
      <c r="A21" s="36">
        <f t="shared" si="2"/>
        <v>7</v>
      </c>
      <c r="B21" s="23" t="s">
        <v>11</v>
      </c>
      <c r="C21" s="37">
        <f>+C10</f>
        <v>1298600</v>
      </c>
      <c r="D21" s="71"/>
      <c r="E21" s="72"/>
      <c r="F21" s="73">
        <f t="shared" si="0"/>
        <v>0</v>
      </c>
      <c r="G21" s="74"/>
      <c r="H21" s="75"/>
      <c r="I21" s="76"/>
      <c r="J21" s="77">
        <f>+ROUND(F21+H21,0)</f>
        <v>0</v>
      </c>
      <c r="K21" s="77"/>
    </row>
    <row r="22" spans="1:13">
      <c r="A22" s="36">
        <f t="shared" si="2"/>
        <v>8</v>
      </c>
      <c r="B22" s="23" t="s">
        <v>122</v>
      </c>
      <c r="C22" s="37">
        <f>+C16</f>
        <v>1298600</v>
      </c>
      <c r="D22" s="71"/>
      <c r="E22" s="72"/>
      <c r="F22" s="73">
        <f t="shared" si="0"/>
        <v>0</v>
      </c>
      <c r="G22" s="74"/>
      <c r="H22" s="75"/>
      <c r="I22" s="76"/>
      <c r="J22" s="77">
        <f t="shared" si="1"/>
        <v>0</v>
      </c>
      <c r="K22" s="77"/>
    </row>
    <row r="23" spans="1:13" ht="24">
      <c r="A23" s="36">
        <f t="shared" si="2"/>
        <v>9</v>
      </c>
      <c r="B23" s="23" t="s">
        <v>12</v>
      </c>
      <c r="C23" s="37">
        <f>C22/25*2.5+C22/25/6</f>
        <v>138517.33333333334</v>
      </c>
      <c r="D23" s="71"/>
      <c r="E23" s="72"/>
      <c r="F23" s="73">
        <f t="shared" si="0"/>
        <v>0</v>
      </c>
      <c r="G23" s="74"/>
      <c r="H23" s="75"/>
      <c r="I23" s="76"/>
      <c r="J23" s="77">
        <f t="shared" si="1"/>
        <v>0</v>
      </c>
      <c r="K23" s="77"/>
    </row>
    <row r="24" spans="1:13" ht="35.25" customHeight="1">
      <c r="A24" s="36">
        <f t="shared" si="2"/>
        <v>10</v>
      </c>
      <c r="B24" s="23" t="s">
        <v>13</v>
      </c>
      <c r="C24" s="37">
        <f>+C19</f>
        <v>1298600</v>
      </c>
      <c r="D24" s="71"/>
      <c r="E24" s="72"/>
      <c r="F24" s="73">
        <f t="shared" ref="F24:F26" si="3">+ROUND(C24*D24,0)</f>
        <v>0</v>
      </c>
      <c r="G24" s="74"/>
      <c r="H24" s="75"/>
      <c r="I24" s="76"/>
      <c r="J24" s="77">
        <f t="shared" si="1"/>
        <v>0</v>
      </c>
      <c r="K24" s="77"/>
    </row>
    <row r="25" spans="1:13" ht="24">
      <c r="A25" s="36">
        <f t="shared" si="2"/>
        <v>11</v>
      </c>
      <c r="B25" s="23" t="s">
        <v>95</v>
      </c>
      <c r="C25" s="37">
        <f>+C16</f>
        <v>1298600</v>
      </c>
      <c r="D25" s="71"/>
      <c r="E25" s="72"/>
      <c r="F25" s="73">
        <f t="shared" si="3"/>
        <v>0</v>
      </c>
      <c r="G25" s="74"/>
      <c r="H25" s="75"/>
      <c r="I25" s="76"/>
      <c r="J25" s="77">
        <f t="shared" si="1"/>
        <v>0</v>
      </c>
      <c r="K25" s="77"/>
    </row>
    <row r="26" spans="1:13" ht="63.75" customHeight="1">
      <c r="A26" s="36">
        <f t="shared" si="2"/>
        <v>12</v>
      </c>
      <c r="B26" s="23" t="s">
        <v>14</v>
      </c>
      <c r="C26" s="37">
        <f>+C10</f>
        <v>1298600</v>
      </c>
      <c r="D26" s="71"/>
      <c r="E26" s="72"/>
      <c r="F26" s="77">
        <f t="shared" si="3"/>
        <v>0</v>
      </c>
      <c r="G26" s="77"/>
      <c r="H26" s="100"/>
      <c r="I26" s="100"/>
      <c r="J26" s="77">
        <f t="shared" si="1"/>
        <v>0</v>
      </c>
      <c r="K26" s="77"/>
    </row>
    <row r="27" spans="1:13" ht="25.5" customHeight="1">
      <c r="A27" s="66" t="s">
        <v>109</v>
      </c>
      <c r="B27" s="67"/>
      <c r="C27" s="67"/>
      <c r="D27" s="67"/>
      <c r="E27" s="67"/>
      <c r="F27" s="69">
        <f>+SUM(F16:G26)</f>
        <v>0</v>
      </c>
      <c r="G27" s="70"/>
      <c r="H27" s="69">
        <f t="shared" ref="H27" si="4">+SUM(H16:I26)</f>
        <v>0</v>
      </c>
      <c r="I27" s="70"/>
      <c r="J27" s="69">
        <f t="shared" ref="J27" si="5">+SUM(J16:K26)</f>
        <v>0</v>
      </c>
      <c r="K27" s="70"/>
    </row>
    <row r="28" spans="1:13" ht="25.5" customHeight="1">
      <c r="A28" s="38"/>
    </row>
    <row r="29" spans="1:13" ht="25.5" customHeight="1">
      <c r="A29" s="66" t="s">
        <v>105</v>
      </c>
      <c r="B29" s="67"/>
      <c r="C29" s="67"/>
      <c r="D29" s="67"/>
      <c r="E29" s="67"/>
      <c r="F29" s="69">
        <f>+F27+I13</f>
        <v>0</v>
      </c>
      <c r="G29" s="70"/>
      <c r="H29" s="69">
        <f>+H27+J13</f>
        <v>0</v>
      </c>
      <c r="I29" s="70"/>
      <c r="J29" s="69">
        <f>+J27+K13</f>
        <v>0</v>
      </c>
      <c r="K29" s="70"/>
    </row>
    <row r="30" spans="1:13" ht="12.75" customHeight="1">
      <c r="A30" s="65" t="s">
        <v>130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35"/>
      <c r="M30" s="35"/>
    </row>
    <row r="31" spans="1:13" ht="10.5" customHeight="1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35"/>
      <c r="M31" s="35"/>
    </row>
    <row r="32" spans="1:13" ht="27.75" customHeight="1">
      <c r="A32" s="65" t="s">
        <v>131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35"/>
      <c r="M32" s="35"/>
    </row>
    <row r="33" spans="1:11" ht="20.25" customHeight="1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</row>
  </sheetData>
  <sheetProtection password="A511" sheet="1" objects="1" scenarios="1" selectLockedCells="1"/>
  <mergeCells count="68">
    <mergeCell ref="A32:K32"/>
    <mergeCell ref="A12:H12"/>
    <mergeCell ref="D25:E2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4:E24"/>
    <mergeCell ref="F24:G24"/>
    <mergeCell ref="H24:I24"/>
    <mergeCell ref="J24:K24"/>
    <mergeCell ref="D21:E21"/>
    <mergeCell ref="F21:G21"/>
    <mergeCell ref="H21:I21"/>
    <mergeCell ref="J21:K21"/>
    <mergeCell ref="D22:E22"/>
    <mergeCell ref="F22:G22"/>
    <mergeCell ref="H22:I22"/>
    <mergeCell ref="J22:K22"/>
    <mergeCell ref="D19:E19"/>
    <mergeCell ref="F19:G19"/>
    <mergeCell ref="H19:I19"/>
    <mergeCell ref="J19:K19"/>
    <mergeCell ref="D20:E20"/>
    <mergeCell ref="F20:G20"/>
    <mergeCell ref="H20:I20"/>
    <mergeCell ref="J20:K20"/>
    <mergeCell ref="D17:E17"/>
    <mergeCell ref="F17:G17"/>
    <mergeCell ref="H17:I17"/>
    <mergeCell ref="J17:K17"/>
    <mergeCell ref="D18:E18"/>
    <mergeCell ref="F18:G18"/>
    <mergeCell ref="H18:I18"/>
    <mergeCell ref="J18:K18"/>
    <mergeCell ref="J15:K15"/>
    <mergeCell ref="D16:E16"/>
    <mergeCell ref="F16:G16"/>
    <mergeCell ref="H16:I16"/>
    <mergeCell ref="J16:K16"/>
    <mergeCell ref="C1:J1"/>
    <mergeCell ref="A3:J3"/>
    <mergeCell ref="A4:J4"/>
    <mergeCell ref="D6:G7"/>
    <mergeCell ref="H6:K7"/>
    <mergeCell ref="A9:J9"/>
    <mergeCell ref="A6:C7"/>
    <mergeCell ref="A30:K31"/>
    <mergeCell ref="A33:K33"/>
    <mergeCell ref="A13:H13"/>
    <mergeCell ref="A27:E27"/>
    <mergeCell ref="F27:G27"/>
    <mergeCell ref="H27:I27"/>
    <mergeCell ref="J27:K27"/>
    <mergeCell ref="A29:E29"/>
    <mergeCell ref="F29:G29"/>
    <mergeCell ref="H29:I29"/>
    <mergeCell ref="J29:K29"/>
    <mergeCell ref="D15:E15"/>
    <mergeCell ref="F15:G15"/>
    <mergeCell ref="H15:I15"/>
  </mergeCells>
  <dataValidations count="1">
    <dataValidation type="whole" operator="greaterThan" allowBlank="1" showInputMessage="1" showErrorMessage="1" sqref="D14:E14 D11:E11">
      <formula1>1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5"/>
  <dimension ref="A1:M40"/>
  <sheetViews>
    <sheetView topLeftCell="A10" zoomScale="80" zoomScaleNormal="80" zoomScalePageLayoutView="80" workbookViewId="0">
      <selection activeCell="D10" sqref="D10"/>
    </sheetView>
  </sheetViews>
  <sheetFormatPr baseColWidth="10" defaultColWidth="10.85546875" defaultRowHeight="12.75"/>
  <cols>
    <col min="1" max="1" width="7.85546875" style="13" customWidth="1"/>
    <col min="2" max="2" width="45.140625" style="13" customWidth="1"/>
    <col min="3" max="3" width="17.85546875" style="13" customWidth="1"/>
    <col min="4" max="4" width="16.7109375" style="13" customWidth="1"/>
    <col min="5" max="5" width="15.7109375" style="13" customWidth="1"/>
    <col min="6" max="9" width="20.42578125" style="13" customWidth="1"/>
    <col min="10" max="11" width="18.7109375" style="13" customWidth="1"/>
    <col min="12" max="16384" width="10.85546875" style="13"/>
  </cols>
  <sheetData>
    <row r="1" spans="1:11" ht="57" customHeight="1">
      <c r="A1" s="10" t="s">
        <v>0</v>
      </c>
      <c r="B1" s="11"/>
      <c r="C1" s="106" t="s">
        <v>126</v>
      </c>
      <c r="D1" s="107"/>
      <c r="E1" s="107"/>
      <c r="F1" s="107"/>
      <c r="G1" s="107"/>
      <c r="H1" s="107"/>
      <c r="I1" s="107"/>
      <c r="J1" s="107"/>
      <c r="K1" s="12"/>
    </row>
    <row r="2" spans="1:11">
      <c r="A2" s="14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5">
      <c r="A3" s="92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15"/>
    </row>
    <row r="4" spans="1:11" ht="22.5" customHeight="1">
      <c r="A4" s="94" t="s">
        <v>106</v>
      </c>
      <c r="B4" s="95"/>
      <c r="C4" s="95"/>
      <c r="D4" s="95"/>
      <c r="E4" s="95"/>
      <c r="F4" s="95"/>
      <c r="G4" s="95"/>
      <c r="H4" s="95"/>
      <c r="I4" s="95"/>
      <c r="J4" s="95"/>
      <c r="K4" s="16"/>
    </row>
    <row r="5" spans="1:11" ht="22.5" customHeight="1" thickBo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>
      <c r="A6" s="80" t="s">
        <v>118</v>
      </c>
      <c r="B6" s="81"/>
      <c r="C6" s="82"/>
      <c r="D6" s="96" t="s">
        <v>124</v>
      </c>
      <c r="E6" s="97"/>
      <c r="F6" s="97"/>
      <c r="G6" s="98"/>
      <c r="H6" s="96" t="s">
        <v>125</v>
      </c>
      <c r="I6" s="97"/>
      <c r="J6" s="97"/>
      <c r="K6" s="98"/>
    </row>
    <row r="7" spans="1:11" ht="13.5" thickBot="1">
      <c r="A7" s="83"/>
      <c r="B7" s="84"/>
      <c r="C7" s="85"/>
      <c r="D7" s="86"/>
      <c r="E7" s="99"/>
      <c r="F7" s="99"/>
      <c r="G7" s="87"/>
      <c r="H7" s="86"/>
      <c r="I7" s="99"/>
      <c r="J7" s="99"/>
      <c r="K7" s="87"/>
    </row>
    <row r="8" spans="1:11" s="21" customFormat="1" ht="43.5" customHeight="1">
      <c r="A8" s="20" t="s">
        <v>2</v>
      </c>
      <c r="B8" s="20" t="s">
        <v>3</v>
      </c>
      <c r="C8" s="31" t="s">
        <v>111</v>
      </c>
      <c r="D8" s="20" t="s">
        <v>17</v>
      </c>
      <c r="E8" s="20" t="s">
        <v>18</v>
      </c>
      <c r="F8" s="20" t="s">
        <v>19</v>
      </c>
      <c r="G8" s="20" t="s">
        <v>104</v>
      </c>
      <c r="H8" s="20" t="s">
        <v>17</v>
      </c>
      <c r="I8" s="20" t="s">
        <v>18</v>
      </c>
      <c r="J8" s="20" t="s">
        <v>19</v>
      </c>
      <c r="K8" s="20" t="s">
        <v>104</v>
      </c>
    </row>
    <row r="9" spans="1:11" s="21" customFormat="1" ht="12">
      <c r="A9" s="78"/>
      <c r="B9" s="79"/>
      <c r="C9" s="79"/>
      <c r="D9" s="79"/>
      <c r="E9" s="79"/>
      <c r="F9" s="79"/>
      <c r="G9" s="79"/>
      <c r="H9" s="79"/>
      <c r="I9" s="79"/>
      <c r="J9" s="79"/>
      <c r="K9" s="22"/>
    </row>
    <row r="10" spans="1:11" ht="57" customHeight="1">
      <c r="A10" s="23">
        <v>1</v>
      </c>
      <c r="B10" s="24" t="s">
        <v>116</v>
      </c>
      <c r="C10" s="25">
        <v>575487</v>
      </c>
      <c r="D10" s="3"/>
      <c r="E10" s="26">
        <f>+ROUND($C$10*D10,0)</f>
        <v>0</v>
      </c>
      <c r="F10" s="3"/>
      <c r="G10" s="26">
        <f>+ROUND(E10+F10,0)</f>
        <v>0</v>
      </c>
      <c r="H10" s="3"/>
      <c r="I10" s="26">
        <f>+ROUND($C$10*H10,0)</f>
        <v>0</v>
      </c>
      <c r="J10" s="3"/>
      <c r="K10" s="26">
        <f>+ROUND(I10+J10,0)</f>
        <v>0</v>
      </c>
    </row>
    <row r="11" spans="1:11" s="17" customFormat="1">
      <c r="A11" s="27"/>
      <c r="B11" s="28"/>
      <c r="C11" s="29"/>
      <c r="D11" s="30"/>
      <c r="E11" s="30"/>
      <c r="F11" s="30"/>
      <c r="G11" s="30"/>
      <c r="H11" s="30"/>
      <c r="I11" s="30"/>
      <c r="J11" s="30"/>
      <c r="K11" s="30"/>
    </row>
    <row r="12" spans="1:11" s="17" customFormat="1" ht="34.5" customHeight="1">
      <c r="A12" s="101" t="s">
        <v>128</v>
      </c>
      <c r="B12" s="101"/>
      <c r="C12" s="101"/>
      <c r="D12" s="101"/>
      <c r="E12" s="101"/>
      <c r="F12" s="101"/>
      <c r="G12" s="101"/>
      <c r="H12" s="102"/>
      <c r="I12" s="31" t="s">
        <v>18</v>
      </c>
      <c r="J12" s="31" t="s">
        <v>19</v>
      </c>
      <c r="K12" s="31" t="s">
        <v>104</v>
      </c>
    </row>
    <row r="13" spans="1:11" ht="21" customHeight="1">
      <c r="A13" s="66" t="s">
        <v>107</v>
      </c>
      <c r="B13" s="67"/>
      <c r="C13" s="67"/>
      <c r="D13" s="67"/>
      <c r="E13" s="67"/>
      <c r="F13" s="67"/>
      <c r="G13" s="67"/>
      <c r="H13" s="68"/>
      <c r="I13" s="32">
        <f>IF(K13=K10,I10,E10)</f>
        <v>0</v>
      </c>
      <c r="J13" s="32">
        <f>IF(K13=K10,J10,F10)</f>
        <v>0</v>
      </c>
      <c r="K13" s="32">
        <f>+MAX($G$10,$K$10)</f>
        <v>0</v>
      </c>
    </row>
    <row r="14" spans="1:11" ht="21" customHeight="1">
      <c r="A14" s="39"/>
      <c r="B14" s="40"/>
      <c r="C14" s="40"/>
      <c r="D14" s="40"/>
      <c r="E14" s="40"/>
      <c r="F14" s="40"/>
      <c r="G14" s="41"/>
      <c r="H14" s="42"/>
      <c r="I14" s="43"/>
      <c r="J14" s="30"/>
      <c r="K14" s="30"/>
    </row>
    <row r="15" spans="1:11" ht="36" customHeight="1">
      <c r="A15" s="18" t="s">
        <v>2</v>
      </c>
      <c r="B15" s="18" t="s">
        <v>3</v>
      </c>
      <c r="C15" s="19" t="s">
        <v>111</v>
      </c>
      <c r="D15" s="86" t="s">
        <v>17</v>
      </c>
      <c r="E15" s="87"/>
      <c r="F15" s="86" t="s">
        <v>18</v>
      </c>
      <c r="G15" s="87"/>
      <c r="H15" s="86" t="s">
        <v>103</v>
      </c>
      <c r="I15" s="87"/>
      <c r="J15" s="105" t="s">
        <v>94</v>
      </c>
      <c r="K15" s="105"/>
    </row>
    <row r="16" spans="1:11" ht="24">
      <c r="A16" s="23">
        <f>+A10+1</f>
        <v>2</v>
      </c>
      <c r="B16" s="24" t="s">
        <v>4</v>
      </c>
      <c r="C16" s="37">
        <v>575355</v>
      </c>
      <c r="D16" s="71"/>
      <c r="E16" s="72"/>
      <c r="F16" s="73">
        <f>+ROUND(C16*D16,0)</f>
        <v>0</v>
      </c>
      <c r="G16" s="74"/>
      <c r="H16" s="75"/>
      <c r="I16" s="76"/>
      <c r="J16" s="77">
        <f>+ROUND(F16+H16,0)</f>
        <v>0</v>
      </c>
      <c r="K16" s="77"/>
    </row>
    <row r="17" spans="1:11" ht="24">
      <c r="A17" s="23">
        <f>+A16+1</f>
        <v>3</v>
      </c>
      <c r="B17" s="24" t="s">
        <v>97</v>
      </c>
      <c r="C17" s="37">
        <v>335059</v>
      </c>
      <c r="D17" s="71"/>
      <c r="E17" s="72"/>
      <c r="F17" s="73">
        <f>+ROUND(C17*D17,0)</f>
        <v>0</v>
      </c>
      <c r="G17" s="74"/>
      <c r="H17" s="75"/>
      <c r="I17" s="76"/>
      <c r="J17" s="77">
        <f>+ROUND(F17+H17,0)</f>
        <v>0</v>
      </c>
      <c r="K17" s="77"/>
    </row>
    <row r="18" spans="1:11" ht="12.75" customHeight="1">
      <c r="A18" s="23">
        <f t="shared" ref="A18:A30" si="0">+A17+1</f>
        <v>4</v>
      </c>
      <c r="B18" s="23" t="s">
        <v>5</v>
      </c>
      <c r="C18" s="37">
        <f>+C16</f>
        <v>575355</v>
      </c>
      <c r="D18" s="71"/>
      <c r="E18" s="72"/>
      <c r="F18" s="73">
        <f>+ROUND(C18*D18,0)</f>
        <v>0</v>
      </c>
      <c r="G18" s="74"/>
      <c r="H18" s="75"/>
      <c r="I18" s="76"/>
      <c r="J18" s="77">
        <f t="shared" ref="J18:J32" si="1">+ROUND(F18+H18,0)</f>
        <v>0</v>
      </c>
      <c r="K18" s="77"/>
    </row>
    <row r="19" spans="1:11" ht="12.75" customHeight="1">
      <c r="A19" s="23">
        <f t="shared" si="0"/>
        <v>5</v>
      </c>
      <c r="B19" s="23" t="s">
        <v>96</v>
      </c>
      <c r="C19" s="37">
        <f>+C17</f>
        <v>335059</v>
      </c>
      <c r="D19" s="71"/>
      <c r="E19" s="72"/>
      <c r="F19" s="73">
        <f>+ROUND(C19*D19,0)</f>
        <v>0</v>
      </c>
      <c r="G19" s="74"/>
      <c r="H19" s="75"/>
      <c r="I19" s="76"/>
      <c r="J19" s="77">
        <f t="shared" si="1"/>
        <v>0</v>
      </c>
      <c r="K19" s="77"/>
    </row>
    <row r="20" spans="1:11">
      <c r="A20" s="23">
        <f t="shared" si="0"/>
        <v>6</v>
      </c>
      <c r="B20" s="23" t="s">
        <v>6</v>
      </c>
      <c r="C20" s="37">
        <v>19624</v>
      </c>
      <c r="D20" s="71"/>
      <c r="E20" s="72"/>
      <c r="F20" s="73">
        <f t="shared" ref="F20:F32" si="2">+ROUND(C20*D20,0)</f>
        <v>0</v>
      </c>
      <c r="G20" s="74"/>
      <c r="H20" s="75"/>
      <c r="I20" s="76"/>
      <c r="J20" s="77">
        <f t="shared" si="1"/>
        <v>0</v>
      </c>
      <c r="K20" s="77"/>
    </row>
    <row r="21" spans="1:11">
      <c r="A21" s="23">
        <f t="shared" si="0"/>
        <v>7</v>
      </c>
      <c r="B21" s="23" t="s">
        <v>7</v>
      </c>
      <c r="C21" s="37">
        <v>325691</v>
      </c>
      <c r="D21" s="71"/>
      <c r="E21" s="72"/>
      <c r="F21" s="73">
        <f t="shared" ref="F21:F23" si="3">+ROUND(C21*D21,0)</f>
        <v>0</v>
      </c>
      <c r="G21" s="74"/>
      <c r="H21" s="75"/>
      <c r="I21" s="76"/>
      <c r="J21" s="77">
        <f t="shared" ref="J21:J23" si="4">+ROUND(F21+H21,0)</f>
        <v>0</v>
      </c>
      <c r="K21" s="77"/>
    </row>
    <row r="22" spans="1:11">
      <c r="A22" s="23">
        <f t="shared" si="0"/>
        <v>8</v>
      </c>
      <c r="B22" s="23" t="s">
        <v>8</v>
      </c>
      <c r="C22" s="37">
        <v>3695</v>
      </c>
      <c r="D22" s="71"/>
      <c r="E22" s="72"/>
      <c r="F22" s="73">
        <f t="shared" si="3"/>
        <v>0</v>
      </c>
      <c r="G22" s="74"/>
      <c r="H22" s="75"/>
      <c r="I22" s="76"/>
      <c r="J22" s="77">
        <f t="shared" si="4"/>
        <v>0</v>
      </c>
      <c r="K22" s="77"/>
    </row>
    <row r="23" spans="1:11">
      <c r="A23" s="23">
        <f t="shared" si="0"/>
        <v>9</v>
      </c>
      <c r="B23" s="23" t="s">
        <v>9</v>
      </c>
      <c r="C23" s="37">
        <v>7390</v>
      </c>
      <c r="D23" s="71"/>
      <c r="E23" s="72"/>
      <c r="F23" s="73">
        <f t="shared" si="3"/>
        <v>0</v>
      </c>
      <c r="G23" s="74"/>
      <c r="H23" s="75"/>
      <c r="I23" s="76"/>
      <c r="J23" s="77">
        <f t="shared" si="4"/>
        <v>0</v>
      </c>
      <c r="K23" s="77"/>
    </row>
    <row r="24" spans="1:11" ht="24">
      <c r="A24" s="23">
        <f t="shared" si="0"/>
        <v>10</v>
      </c>
      <c r="B24" s="23" t="s">
        <v>117</v>
      </c>
      <c r="C24" s="37">
        <f>+C10</f>
        <v>575487</v>
      </c>
      <c r="D24" s="71"/>
      <c r="E24" s="72"/>
      <c r="F24" s="73">
        <f t="shared" si="2"/>
        <v>0</v>
      </c>
      <c r="G24" s="74"/>
      <c r="H24" s="75"/>
      <c r="I24" s="76"/>
      <c r="J24" s="77">
        <f t="shared" si="1"/>
        <v>0</v>
      </c>
      <c r="K24" s="77"/>
    </row>
    <row r="25" spans="1:11" ht="37.5" customHeight="1">
      <c r="A25" s="23">
        <f t="shared" si="0"/>
        <v>11</v>
      </c>
      <c r="B25" s="23" t="s">
        <v>10</v>
      </c>
      <c r="C25" s="37">
        <f>+C16</f>
        <v>575355</v>
      </c>
      <c r="D25" s="71"/>
      <c r="E25" s="72"/>
      <c r="F25" s="73">
        <f t="shared" si="2"/>
        <v>0</v>
      </c>
      <c r="G25" s="74"/>
      <c r="H25" s="75"/>
      <c r="I25" s="76"/>
      <c r="J25" s="77">
        <f t="shared" si="1"/>
        <v>0</v>
      </c>
      <c r="K25" s="77"/>
    </row>
    <row r="26" spans="1:11" ht="37.5" customHeight="1">
      <c r="A26" s="23">
        <f t="shared" si="0"/>
        <v>12</v>
      </c>
      <c r="B26" s="23" t="s">
        <v>11</v>
      </c>
      <c r="C26" s="37">
        <f>+C10</f>
        <v>575487</v>
      </c>
      <c r="D26" s="71"/>
      <c r="E26" s="72"/>
      <c r="F26" s="73">
        <f t="shared" si="2"/>
        <v>0</v>
      </c>
      <c r="G26" s="74"/>
      <c r="H26" s="75"/>
      <c r="I26" s="76"/>
      <c r="J26" s="77">
        <f t="shared" si="1"/>
        <v>0</v>
      </c>
      <c r="K26" s="77"/>
    </row>
    <row r="27" spans="1:11">
      <c r="A27" s="23">
        <f t="shared" si="0"/>
        <v>13</v>
      </c>
      <c r="B27" s="23" t="s">
        <v>122</v>
      </c>
      <c r="C27" s="37">
        <f>+C16+C17</f>
        <v>910414</v>
      </c>
      <c r="D27" s="71"/>
      <c r="E27" s="72"/>
      <c r="F27" s="73">
        <f t="shared" si="2"/>
        <v>0</v>
      </c>
      <c r="G27" s="74"/>
      <c r="H27" s="75"/>
      <c r="I27" s="76"/>
      <c r="J27" s="77">
        <f t="shared" si="1"/>
        <v>0</v>
      </c>
      <c r="K27" s="77"/>
    </row>
    <row r="28" spans="1:11">
      <c r="A28" s="23">
        <v>14</v>
      </c>
      <c r="B28" s="23" t="s">
        <v>123</v>
      </c>
      <c r="C28" s="37">
        <f>C17</f>
        <v>335059</v>
      </c>
      <c r="D28" s="71"/>
      <c r="E28" s="72"/>
      <c r="F28" s="73">
        <f>+ROUND(C28*D28,0)</f>
        <v>0</v>
      </c>
      <c r="G28" s="74"/>
      <c r="H28" s="75"/>
      <c r="I28" s="76"/>
      <c r="J28" s="77">
        <f>+ROUND(F28+H28,0)</f>
        <v>0</v>
      </c>
      <c r="K28" s="77"/>
    </row>
    <row r="29" spans="1:11" ht="24">
      <c r="A29" s="23">
        <f t="shared" si="0"/>
        <v>15</v>
      </c>
      <c r="B29" s="23" t="s">
        <v>12</v>
      </c>
      <c r="C29" s="37">
        <f>C27/25*2.5+C27/25/6</f>
        <v>97110.82666666666</v>
      </c>
      <c r="D29" s="71"/>
      <c r="E29" s="72"/>
      <c r="F29" s="73">
        <f t="shared" si="2"/>
        <v>0</v>
      </c>
      <c r="G29" s="74"/>
      <c r="H29" s="75"/>
      <c r="I29" s="76"/>
      <c r="J29" s="77">
        <f t="shared" si="1"/>
        <v>0</v>
      </c>
      <c r="K29" s="77"/>
    </row>
    <row r="30" spans="1:11" ht="35.25" customHeight="1">
      <c r="A30" s="23">
        <f t="shared" si="0"/>
        <v>16</v>
      </c>
      <c r="B30" s="23" t="s">
        <v>13</v>
      </c>
      <c r="C30" s="37">
        <f>+C24</f>
        <v>575487</v>
      </c>
      <c r="D30" s="71"/>
      <c r="E30" s="72"/>
      <c r="F30" s="73">
        <f t="shared" si="2"/>
        <v>0</v>
      </c>
      <c r="G30" s="74"/>
      <c r="H30" s="75"/>
      <c r="I30" s="76"/>
      <c r="J30" s="77">
        <f t="shared" si="1"/>
        <v>0</v>
      </c>
      <c r="K30" s="77"/>
    </row>
    <row r="31" spans="1:11" ht="24">
      <c r="A31" s="23">
        <v>17</v>
      </c>
      <c r="B31" s="23" t="s">
        <v>95</v>
      </c>
      <c r="C31" s="37">
        <f>+C16</f>
        <v>575355</v>
      </c>
      <c r="D31" s="71"/>
      <c r="E31" s="72"/>
      <c r="F31" s="73">
        <f t="shared" si="2"/>
        <v>0</v>
      </c>
      <c r="G31" s="74"/>
      <c r="H31" s="75"/>
      <c r="I31" s="76"/>
      <c r="J31" s="77">
        <f t="shared" si="1"/>
        <v>0</v>
      </c>
      <c r="K31" s="77"/>
    </row>
    <row r="32" spans="1:11" ht="63.75" customHeight="1">
      <c r="A32" s="23">
        <f>+A31+1</f>
        <v>18</v>
      </c>
      <c r="B32" s="23" t="s">
        <v>14</v>
      </c>
      <c r="C32" s="37">
        <f>+C10</f>
        <v>575487</v>
      </c>
      <c r="D32" s="71"/>
      <c r="E32" s="72"/>
      <c r="F32" s="77">
        <f t="shared" si="2"/>
        <v>0</v>
      </c>
      <c r="G32" s="77"/>
      <c r="H32" s="100"/>
      <c r="I32" s="100"/>
      <c r="J32" s="77">
        <f t="shared" si="1"/>
        <v>0</v>
      </c>
      <c r="K32" s="77"/>
    </row>
    <row r="33" spans="1:13" ht="30.75" customHeight="1">
      <c r="A33" s="66" t="s">
        <v>109</v>
      </c>
      <c r="B33" s="67"/>
      <c r="C33" s="67"/>
      <c r="D33" s="67"/>
      <c r="E33" s="67"/>
      <c r="F33" s="69">
        <f>+SUM(F16:G32)</f>
        <v>0</v>
      </c>
      <c r="G33" s="70"/>
      <c r="H33" s="69">
        <f>+SUM(H16:I32)</f>
        <v>0</v>
      </c>
      <c r="I33" s="70"/>
      <c r="J33" s="69">
        <f>+SUM(J16:K32)</f>
        <v>0</v>
      </c>
      <c r="K33" s="70"/>
    </row>
    <row r="34" spans="1:13" s="17" customFormat="1" ht="20.25" customHeight="1">
      <c r="A34" s="27"/>
      <c r="B34" s="27"/>
      <c r="C34" s="29"/>
      <c r="D34" s="30"/>
      <c r="E34" s="30"/>
      <c r="F34" s="30"/>
      <c r="G34" s="30"/>
      <c r="H34" s="30"/>
      <c r="I34" s="30"/>
      <c r="J34" s="30"/>
      <c r="K34" s="30"/>
    </row>
    <row r="35" spans="1:13" ht="21" customHeight="1">
      <c r="A35" s="66" t="s">
        <v>105</v>
      </c>
      <c r="B35" s="67"/>
      <c r="C35" s="67"/>
      <c r="D35" s="67"/>
      <c r="E35" s="67"/>
      <c r="F35" s="69">
        <f>+F33+I13</f>
        <v>0</v>
      </c>
      <c r="G35" s="70"/>
      <c r="H35" s="69">
        <f>+H33+J13</f>
        <v>0</v>
      </c>
      <c r="I35" s="70"/>
      <c r="J35" s="69">
        <f>+J33+K13</f>
        <v>0</v>
      </c>
      <c r="K35" s="70"/>
    </row>
    <row r="36" spans="1:13" ht="12.75" customHeight="1">
      <c r="A36" s="65" t="s">
        <v>130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35"/>
      <c r="M36" s="35"/>
    </row>
    <row r="37" spans="1:13">
      <c r="A37" s="65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35"/>
      <c r="M37" s="35"/>
    </row>
    <row r="38" spans="1:13" ht="19.5" customHeight="1">
      <c r="A38" s="65" t="s">
        <v>131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35"/>
      <c r="M38" s="35"/>
    </row>
    <row r="39" spans="1:13" ht="21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35"/>
      <c r="M39" s="35"/>
    </row>
    <row r="40" spans="1:13" ht="1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</row>
  </sheetData>
  <sheetProtection password="A511" sheet="1" objects="1" scenarios="1" selectLockedCells="1"/>
  <mergeCells count="92">
    <mergeCell ref="D32:E32"/>
    <mergeCell ref="F32:G32"/>
    <mergeCell ref="H32:I32"/>
    <mergeCell ref="J32:K32"/>
    <mergeCell ref="A12:H12"/>
    <mergeCell ref="D30:E30"/>
    <mergeCell ref="F30:G30"/>
    <mergeCell ref="H30:I30"/>
    <mergeCell ref="J30:K30"/>
    <mergeCell ref="D31:E31"/>
    <mergeCell ref="F31:G31"/>
    <mergeCell ref="H31:I31"/>
    <mergeCell ref="J31:K31"/>
    <mergeCell ref="D27:E27"/>
    <mergeCell ref="F27:G27"/>
    <mergeCell ref="H27:I27"/>
    <mergeCell ref="J27:K27"/>
    <mergeCell ref="D29:E29"/>
    <mergeCell ref="F29:G29"/>
    <mergeCell ref="H29:I29"/>
    <mergeCell ref="J29:K29"/>
    <mergeCell ref="D25:E25"/>
    <mergeCell ref="F25:G25"/>
    <mergeCell ref="H25:I25"/>
    <mergeCell ref="J25:K25"/>
    <mergeCell ref="D26:E26"/>
    <mergeCell ref="F26:G26"/>
    <mergeCell ref="H26:I26"/>
    <mergeCell ref="J26:K26"/>
    <mergeCell ref="D24:E24"/>
    <mergeCell ref="F24:G24"/>
    <mergeCell ref="H24:I24"/>
    <mergeCell ref="J24:K24"/>
    <mergeCell ref="D21:E21"/>
    <mergeCell ref="D22:E22"/>
    <mergeCell ref="J21:K21"/>
    <mergeCell ref="J22:K22"/>
    <mergeCell ref="J23:K23"/>
    <mergeCell ref="D23:E23"/>
    <mergeCell ref="F21:G21"/>
    <mergeCell ref="F22:G22"/>
    <mergeCell ref="F23:G23"/>
    <mergeCell ref="H21:I21"/>
    <mergeCell ref="H22:I22"/>
    <mergeCell ref="H23:I23"/>
    <mergeCell ref="D19:E19"/>
    <mergeCell ref="F19:G19"/>
    <mergeCell ref="H19:I19"/>
    <mergeCell ref="J19:K19"/>
    <mergeCell ref="D20:E20"/>
    <mergeCell ref="F20:G20"/>
    <mergeCell ref="H20:I20"/>
    <mergeCell ref="J20:K20"/>
    <mergeCell ref="D17:E17"/>
    <mergeCell ref="F17:G17"/>
    <mergeCell ref="H17:I17"/>
    <mergeCell ref="J17:K17"/>
    <mergeCell ref="D18:E18"/>
    <mergeCell ref="F18:G18"/>
    <mergeCell ref="H18:I18"/>
    <mergeCell ref="J18:K18"/>
    <mergeCell ref="C1:J1"/>
    <mergeCell ref="A3:J3"/>
    <mergeCell ref="A4:J4"/>
    <mergeCell ref="D6:G7"/>
    <mergeCell ref="H6:K7"/>
    <mergeCell ref="A9:J9"/>
    <mergeCell ref="A36:K37"/>
    <mergeCell ref="A6:C7"/>
    <mergeCell ref="D28:E28"/>
    <mergeCell ref="F28:G28"/>
    <mergeCell ref="H28:I28"/>
    <mergeCell ref="J28:K28"/>
    <mergeCell ref="A13:H13"/>
    <mergeCell ref="D15:E15"/>
    <mergeCell ref="F15:G15"/>
    <mergeCell ref="H15:I15"/>
    <mergeCell ref="J15:K15"/>
    <mergeCell ref="D16:E16"/>
    <mergeCell ref="F16:G16"/>
    <mergeCell ref="H16:I16"/>
    <mergeCell ref="J16:K16"/>
    <mergeCell ref="A40:K40"/>
    <mergeCell ref="A33:E33"/>
    <mergeCell ref="F33:G33"/>
    <mergeCell ref="H33:I33"/>
    <mergeCell ref="A35:E35"/>
    <mergeCell ref="F35:G35"/>
    <mergeCell ref="H35:I35"/>
    <mergeCell ref="A38:K39"/>
    <mergeCell ref="J35:K35"/>
    <mergeCell ref="J33:K33"/>
  </mergeCells>
  <dataValidations count="1">
    <dataValidation type="whole" operator="greaterThan" allowBlank="1" showInputMessage="1" showErrorMessage="1" sqref="D11:E11">
      <formula1>1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7"/>
  <dimension ref="A1:I81"/>
  <sheetViews>
    <sheetView showGridLines="0" topLeftCell="A64" workbookViewId="0">
      <selection activeCell="D11" sqref="D11"/>
    </sheetView>
  </sheetViews>
  <sheetFormatPr baseColWidth="10" defaultColWidth="10.85546875" defaultRowHeight="12.75"/>
  <cols>
    <col min="1" max="1" width="9" style="44" customWidth="1"/>
    <col min="2" max="2" width="59.28515625" style="51" customWidth="1"/>
    <col min="3" max="3" width="12.7109375" style="44" customWidth="1"/>
    <col min="4" max="4" width="14.85546875" style="44" customWidth="1"/>
    <col min="5" max="5" width="15.7109375" style="44" bestFit="1" customWidth="1"/>
    <col min="6" max="6" width="17.85546875" style="44" customWidth="1"/>
    <col min="7" max="7" width="18.42578125" style="44" customWidth="1"/>
    <col min="8" max="16384" width="10.85546875" style="44"/>
  </cols>
  <sheetData>
    <row r="1" spans="1:7" ht="61.5" customHeight="1" thickBot="1">
      <c r="A1" s="108" t="s">
        <v>15</v>
      </c>
      <c r="B1" s="109"/>
      <c r="C1" s="109"/>
      <c r="D1" s="109"/>
      <c r="E1" s="109"/>
      <c r="F1" s="109"/>
      <c r="G1" s="110"/>
    </row>
    <row r="2" spans="1:7" ht="31.5" customHeight="1">
      <c r="A2" s="111" t="s">
        <v>119</v>
      </c>
      <c r="B2" s="111"/>
      <c r="C2" s="111"/>
      <c r="D2" s="111"/>
      <c r="E2" s="111"/>
      <c r="F2" s="111"/>
      <c r="G2" s="111"/>
    </row>
    <row r="3" spans="1:7" s="46" customFormat="1" ht="34.5" customHeight="1">
      <c r="A3" s="112" t="s">
        <v>16</v>
      </c>
      <c r="B3" s="112"/>
      <c r="C3" s="45" t="s">
        <v>111</v>
      </c>
      <c r="D3" s="45" t="s">
        <v>17</v>
      </c>
      <c r="E3" s="45" t="s">
        <v>18</v>
      </c>
      <c r="F3" s="45" t="s">
        <v>19</v>
      </c>
      <c r="G3" s="45" t="s">
        <v>20</v>
      </c>
    </row>
    <row r="4" spans="1:7" ht="15" customHeight="1">
      <c r="A4" s="47">
        <v>1</v>
      </c>
      <c r="B4" s="48" t="s">
        <v>21</v>
      </c>
      <c r="C4" s="49">
        <v>1756</v>
      </c>
      <c r="D4" s="1"/>
      <c r="E4" s="50">
        <f>ROUND(+C4*D4,0)</f>
        <v>0</v>
      </c>
      <c r="F4" s="2"/>
      <c r="G4" s="50">
        <f>ROUND(E4+F4,0)</f>
        <v>0</v>
      </c>
    </row>
    <row r="5" spans="1:7" ht="15" customHeight="1">
      <c r="A5" s="47">
        <v>2</v>
      </c>
      <c r="B5" s="48" t="s">
        <v>22</v>
      </c>
      <c r="C5" s="49">
        <v>3108</v>
      </c>
      <c r="D5" s="1"/>
      <c r="E5" s="50">
        <f t="shared" ref="E5:E66" si="0">ROUND(+C5*D5,0)</f>
        <v>0</v>
      </c>
      <c r="F5" s="2"/>
      <c r="G5" s="50">
        <f t="shared" ref="G5:G66" si="1">ROUND(E5+F5,0)</f>
        <v>0</v>
      </c>
    </row>
    <row r="6" spans="1:7" ht="15" customHeight="1">
      <c r="A6" s="47">
        <v>3</v>
      </c>
      <c r="B6" s="48" t="s">
        <v>23</v>
      </c>
      <c r="C6" s="49">
        <v>1085</v>
      </c>
      <c r="D6" s="1"/>
      <c r="E6" s="50">
        <f t="shared" si="0"/>
        <v>0</v>
      </c>
      <c r="F6" s="2"/>
      <c r="G6" s="50">
        <f t="shared" si="1"/>
        <v>0</v>
      </c>
    </row>
    <row r="7" spans="1:7" ht="15" customHeight="1">
      <c r="A7" s="47">
        <v>4</v>
      </c>
      <c r="B7" s="48" t="s">
        <v>24</v>
      </c>
      <c r="C7" s="49">
        <v>4531</v>
      </c>
      <c r="D7" s="1"/>
      <c r="E7" s="50">
        <f t="shared" si="0"/>
        <v>0</v>
      </c>
      <c r="F7" s="2"/>
      <c r="G7" s="50">
        <f t="shared" si="1"/>
        <v>0</v>
      </c>
    </row>
    <row r="8" spans="1:7" ht="15" customHeight="1">
      <c r="A8" s="47">
        <v>5</v>
      </c>
      <c r="B8" s="48" t="s">
        <v>25</v>
      </c>
      <c r="C8" s="49">
        <v>889</v>
      </c>
      <c r="D8" s="1"/>
      <c r="E8" s="50">
        <f t="shared" si="0"/>
        <v>0</v>
      </c>
      <c r="F8" s="2"/>
      <c r="G8" s="50">
        <f t="shared" si="1"/>
        <v>0</v>
      </c>
    </row>
    <row r="9" spans="1:7" ht="15" customHeight="1">
      <c r="A9" s="47">
        <v>6</v>
      </c>
      <c r="B9" s="48" t="s">
        <v>26</v>
      </c>
      <c r="C9" s="49">
        <v>3874</v>
      </c>
      <c r="D9" s="1"/>
      <c r="E9" s="50">
        <f t="shared" si="0"/>
        <v>0</v>
      </c>
      <c r="F9" s="2"/>
      <c r="G9" s="50">
        <f t="shared" si="1"/>
        <v>0</v>
      </c>
    </row>
    <row r="10" spans="1:7" ht="15" customHeight="1">
      <c r="A10" s="47">
        <v>7</v>
      </c>
      <c r="B10" s="48" t="s">
        <v>27</v>
      </c>
      <c r="C10" s="49">
        <v>3874</v>
      </c>
      <c r="D10" s="1"/>
      <c r="E10" s="50">
        <f t="shared" si="0"/>
        <v>0</v>
      </c>
      <c r="F10" s="2"/>
      <c r="G10" s="50">
        <f t="shared" si="1"/>
        <v>0</v>
      </c>
    </row>
    <row r="11" spans="1:7" ht="15" customHeight="1">
      <c r="A11" s="47">
        <v>8</v>
      </c>
      <c r="B11" s="48" t="s">
        <v>28</v>
      </c>
      <c r="C11" s="49">
        <v>3874</v>
      </c>
      <c r="D11" s="1"/>
      <c r="E11" s="50">
        <f t="shared" si="0"/>
        <v>0</v>
      </c>
      <c r="F11" s="2"/>
      <c r="G11" s="50">
        <f t="shared" si="1"/>
        <v>0</v>
      </c>
    </row>
    <row r="12" spans="1:7" ht="15" customHeight="1">
      <c r="A12" s="47">
        <v>9</v>
      </c>
      <c r="B12" s="48" t="s">
        <v>29</v>
      </c>
      <c r="C12" s="49">
        <v>219</v>
      </c>
      <c r="D12" s="1"/>
      <c r="E12" s="50">
        <f t="shared" si="0"/>
        <v>0</v>
      </c>
      <c r="F12" s="2"/>
      <c r="G12" s="50">
        <f t="shared" si="1"/>
        <v>0</v>
      </c>
    </row>
    <row r="13" spans="1:7" ht="15" customHeight="1">
      <c r="A13" s="47">
        <v>10</v>
      </c>
      <c r="B13" s="48" t="s">
        <v>30</v>
      </c>
      <c r="C13" s="49">
        <v>657</v>
      </c>
      <c r="D13" s="1"/>
      <c r="E13" s="50">
        <f t="shared" si="0"/>
        <v>0</v>
      </c>
      <c r="F13" s="2"/>
      <c r="G13" s="50">
        <f t="shared" si="1"/>
        <v>0</v>
      </c>
    </row>
    <row r="14" spans="1:7" ht="15" customHeight="1">
      <c r="A14" s="47">
        <v>11</v>
      </c>
      <c r="B14" s="48" t="s">
        <v>31</v>
      </c>
      <c r="C14" s="49">
        <v>3810</v>
      </c>
      <c r="D14" s="1"/>
      <c r="E14" s="50">
        <f t="shared" si="0"/>
        <v>0</v>
      </c>
      <c r="F14" s="2"/>
      <c r="G14" s="50">
        <f t="shared" si="1"/>
        <v>0</v>
      </c>
    </row>
    <row r="15" spans="1:7" ht="15" customHeight="1">
      <c r="A15" s="47">
        <v>12</v>
      </c>
      <c r="B15" s="48" t="s">
        <v>32</v>
      </c>
      <c r="C15" s="49">
        <v>369</v>
      </c>
      <c r="D15" s="1"/>
      <c r="E15" s="50">
        <f t="shared" si="0"/>
        <v>0</v>
      </c>
      <c r="F15" s="2"/>
      <c r="G15" s="50">
        <f t="shared" si="1"/>
        <v>0</v>
      </c>
    </row>
    <row r="16" spans="1:7" ht="15" customHeight="1">
      <c r="A16" s="47">
        <v>13</v>
      </c>
      <c r="B16" s="48" t="s">
        <v>33</v>
      </c>
      <c r="C16" s="49">
        <v>3871</v>
      </c>
      <c r="D16" s="1"/>
      <c r="E16" s="50">
        <f t="shared" si="0"/>
        <v>0</v>
      </c>
      <c r="F16" s="2"/>
      <c r="G16" s="50">
        <f t="shared" si="1"/>
        <v>0</v>
      </c>
    </row>
    <row r="17" spans="1:7" ht="15" customHeight="1">
      <c r="A17" s="47">
        <v>14</v>
      </c>
      <c r="B17" s="48" t="s">
        <v>34</v>
      </c>
      <c r="C17" s="49">
        <v>232</v>
      </c>
      <c r="D17" s="1"/>
      <c r="E17" s="50">
        <f t="shared" si="0"/>
        <v>0</v>
      </c>
      <c r="F17" s="2"/>
      <c r="G17" s="50">
        <f t="shared" si="1"/>
        <v>0</v>
      </c>
    </row>
    <row r="18" spans="1:7" ht="15" customHeight="1">
      <c r="A18" s="47">
        <v>15</v>
      </c>
      <c r="B18" s="48" t="s">
        <v>35</v>
      </c>
      <c r="C18" s="49">
        <v>219</v>
      </c>
      <c r="D18" s="1"/>
      <c r="E18" s="50">
        <f t="shared" si="0"/>
        <v>0</v>
      </c>
      <c r="F18" s="2"/>
      <c r="G18" s="50">
        <f t="shared" si="1"/>
        <v>0</v>
      </c>
    </row>
    <row r="19" spans="1:7" ht="15" customHeight="1">
      <c r="A19" s="47">
        <v>16</v>
      </c>
      <c r="B19" s="48" t="s">
        <v>36</v>
      </c>
      <c r="C19" s="49">
        <v>219</v>
      </c>
      <c r="D19" s="1"/>
      <c r="E19" s="50">
        <f t="shared" si="0"/>
        <v>0</v>
      </c>
      <c r="F19" s="2"/>
      <c r="G19" s="50">
        <f t="shared" si="1"/>
        <v>0</v>
      </c>
    </row>
    <row r="20" spans="1:7" ht="15" customHeight="1">
      <c r="A20" s="47">
        <v>17</v>
      </c>
      <c r="B20" s="48" t="s">
        <v>37</v>
      </c>
      <c r="C20" s="49">
        <v>219</v>
      </c>
      <c r="D20" s="1"/>
      <c r="E20" s="50">
        <f t="shared" si="0"/>
        <v>0</v>
      </c>
      <c r="F20" s="2"/>
      <c r="G20" s="50">
        <f t="shared" si="1"/>
        <v>0</v>
      </c>
    </row>
    <row r="21" spans="1:7" ht="15" customHeight="1">
      <c r="A21" s="47">
        <v>18</v>
      </c>
      <c r="B21" s="48" t="s">
        <v>38</v>
      </c>
      <c r="C21" s="49">
        <v>219</v>
      </c>
      <c r="D21" s="1"/>
      <c r="E21" s="50">
        <f t="shared" si="0"/>
        <v>0</v>
      </c>
      <c r="F21" s="2"/>
      <c r="G21" s="50">
        <f t="shared" si="1"/>
        <v>0</v>
      </c>
    </row>
    <row r="22" spans="1:7">
      <c r="A22" s="47">
        <v>19</v>
      </c>
      <c r="B22" s="48" t="s">
        <v>39</v>
      </c>
      <c r="C22" s="49">
        <v>1905</v>
      </c>
      <c r="D22" s="1"/>
      <c r="E22" s="50">
        <f t="shared" si="0"/>
        <v>0</v>
      </c>
      <c r="F22" s="2"/>
      <c r="G22" s="50">
        <f t="shared" si="1"/>
        <v>0</v>
      </c>
    </row>
    <row r="23" spans="1:7" ht="15" customHeight="1">
      <c r="A23" s="47">
        <v>20</v>
      </c>
      <c r="B23" s="48" t="s">
        <v>40</v>
      </c>
      <c r="C23" s="49">
        <v>2628</v>
      </c>
      <c r="D23" s="1"/>
      <c r="E23" s="50">
        <f t="shared" si="0"/>
        <v>0</v>
      </c>
      <c r="F23" s="2"/>
      <c r="G23" s="50">
        <f t="shared" si="1"/>
        <v>0</v>
      </c>
    </row>
    <row r="24" spans="1:7">
      <c r="A24" s="47">
        <v>21</v>
      </c>
      <c r="B24" s="48" t="s">
        <v>41</v>
      </c>
      <c r="C24" s="49">
        <v>13</v>
      </c>
      <c r="D24" s="1"/>
      <c r="E24" s="50">
        <f t="shared" si="0"/>
        <v>0</v>
      </c>
      <c r="F24" s="2"/>
      <c r="G24" s="50">
        <f t="shared" si="1"/>
        <v>0</v>
      </c>
    </row>
    <row r="25" spans="1:7">
      <c r="A25" s="47">
        <v>22</v>
      </c>
      <c r="B25" s="48" t="s">
        <v>42</v>
      </c>
      <c r="C25" s="49">
        <v>20</v>
      </c>
      <c r="D25" s="1"/>
      <c r="E25" s="50">
        <f t="shared" si="0"/>
        <v>0</v>
      </c>
      <c r="F25" s="2"/>
      <c r="G25" s="50">
        <f t="shared" si="1"/>
        <v>0</v>
      </c>
    </row>
    <row r="26" spans="1:7">
      <c r="A26" s="47">
        <v>23</v>
      </c>
      <c r="B26" s="48" t="s">
        <v>43</v>
      </c>
      <c r="C26" s="49">
        <v>610</v>
      </c>
      <c r="D26" s="1"/>
      <c r="E26" s="50">
        <f t="shared" si="0"/>
        <v>0</v>
      </c>
      <c r="F26" s="2"/>
      <c r="G26" s="50">
        <f t="shared" si="1"/>
        <v>0</v>
      </c>
    </row>
    <row r="27" spans="1:7">
      <c r="A27" s="47">
        <v>24</v>
      </c>
      <c r="B27" s="48" t="s">
        <v>44</v>
      </c>
      <c r="C27" s="49">
        <v>32</v>
      </c>
      <c r="D27" s="1"/>
      <c r="E27" s="50">
        <f t="shared" si="0"/>
        <v>0</v>
      </c>
      <c r="F27" s="2"/>
      <c r="G27" s="50">
        <f t="shared" si="1"/>
        <v>0</v>
      </c>
    </row>
    <row r="28" spans="1:7">
      <c r="A28" s="47">
        <v>25</v>
      </c>
      <c r="B28" s="48" t="s">
        <v>45</v>
      </c>
      <c r="C28" s="49">
        <v>217</v>
      </c>
      <c r="D28" s="1"/>
      <c r="E28" s="50">
        <f t="shared" si="0"/>
        <v>0</v>
      </c>
      <c r="F28" s="2"/>
      <c r="G28" s="50">
        <f t="shared" si="1"/>
        <v>0</v>
      </c>
    </row>
    <row r="29" spans="1:7">
      <c r="A29" s="47">
        <v>26</v>
      </c>
      <c r="B29" s="48" t="s">
        <v>46</v>
      </c>
      <c r="C29" s="49">
        <v>219</v>
      </c>
      <c r="D29" s="1"/>
      <c r="E29" s="50">
        <f t="shared" si="0"/>
        <v>0</v>
      </c>
      <c r="F29" s="2"/>
      <c r="G29" s="50">
        <f t="shared" si="1"/>
        <v>0</v>
      </c>
    </row>
    <row r="30" spans="1:7">
      <c r="A30" s="47">
        <v>27</v>
      </c>
      <c r="B30" s="48" t="s">
        <v>47</v>
      </c>
      <c r="C30" s="49">
        <v>1051</v>
      </c>
      <c r="D30" s="1"/>
      <c r="E30" s="50">
        <f t="shared" si="0"/>
        <v>0</v>
      </c>
      <c r="F30" s="2"/>
      <c r="G30" s="50">
        <f t="shared" si="1"/>
        <v>0</v>
      </c>
    </row>
    <row r="31" spans="1:7">
      <c r="A31" s="47">
        <v>28</v>
      </c>
      <c r="B31" s="48" t="s">
        <v>48</v>
      </c>
      <c r="C31" s="49">
        <v>3871</v>
      </c>
      <c r="D31" s="1"/>
      <c r="E31" s="50">
        <f t="shared" si="0"/>
        <v>0</v>
      </c>
      <c r="F31" s="2"/>
      <c r="G31" s="50">
        <f t="shared" si="1"/>
        <v>0</v>
      </c>
    </row>
    <row r="32" spans="1:7">
      <c r="A32" s="47">
        <v>29</v>
      </c>
      <c r="B32" s="48" t="s">
        <v>49</v>
      </c>
      <c r="C32" s="49">
        <v>217</v>
      </c>
      <c r="D32" s="1"/>
      <c r="E32" s="50">
        <f t="shared" si="0"/>
        <v>0</v>
      </c>
      <c r="F32" s="2"/>
      <c r="G32" s="50">
        <f t="shared" si="1"/>
        <v>0</v>
      </c>
    </row>
    <row r="33" spans="1:7">
      <c r="A33" s="47">
        <v>30</v>
      </c>
      <c r="B33" s="48" t="s">
        <v>50</v>
      </c>
      <c r="C33" s="49">
        <v>5982</v>
      </c>
      <c r="D33" s="1"/>
      <c r="E33" s="50">
        <f t="shared" si="0"/>
        <v>0</v>
      </c>
      <c r="F33" s="2"/>
      <c r="G33" s="50">
        <f t="shared" si="1"/>
        <v>0</v>
      </c>
    </row>
    <row r="34" spans="1:7">
      <c r="A34" s="47">
        <v>31</v>
      </c>
      <c r="B34" s="48" t="s">
        <v>51</v>
      </c>
      <c r="C34" s="49">
        <v>842</v>
      </c>
      <c r="D34" s="1"/>
      <c r="E34" s="50">
        <f t="shared" si="0"/>
        <v>0</v>
      </c>
      <c r="F34" s="2"/>
      <c r="G34" s="50">
        <f t="shared" si="1"/>
        <v>0</v>
      </c>
    </row>
    <row r="35" spans="1:7">
      <c r="A35" s="47">
        <v>32</v>
      </c>
      <c r="B35" s="48" t="s">
        <v>52</v>
      </c>
      <c r="C35" s="49">
        <v>3874</v>
      </c>
      <c r="D35" s="1"/>
      <c r="E35" s="50">
        <f t="shared" si="0"/>
        <v>0</v>
      </c>
      <c r="F35" s="2"/>
      <c r="G35" s="50">
        <f t="shared" si="1"/>
        <v>0</v>
      </c>
    </row>
    <row r="36" spans="1:7">
      <c r="A36" s="47">
        <v>33</v>
      </c>
      <c r="B36" s="48" t="s">
        <v>53</v>
      </c>
      <c r="C36" s="49">
        <v>401</v>
      </c>
      <c r="D36" s="1"/>
      <c r="E36" s="50">
        <f t="shared" si="0"/>
        <v>0</v>
      </c>
      <c r="F36" s="2"/>
      <c r="G36" s="50">
        <f t="shared" si="1"/>
        <v>0</v>
      </c>
    </row>
    <row r="37" spans="1:7">
      <c r="A37" s="47">
        <v>34</v>
      </c>
      <c r="B37" s="48" t="s">
        <v>54</v>
      </c>
      <c r="C37" s="49">
        <v>451</v>
      </c>
      <c r="D37" s="1"/>
      <c r="E37" s="50">
        <f t="shared" si="0"/>
        <v>0</v>
      </c>
      <c r="F37" s="2"/>
      <c r="G37" s="50">
        <f t="shared" si="1"/>
        <v>0</v>
      </c>
    </row>
    <row r="38" spans="1:7">
      <c r="A38" s="47">
        <v>35</v>
      </c>
      <c r="B38" s="48" t="s">
        <v>55</v>
      </c>
      <c r="C38" s="49">
        <v>219</v>
      </c>
      <c r="D38" s="1"/>
      <c r="E38" s="50">
        <f t="shared" si="0"/>
        <v>0</v>
      </c>
      <c r="F38" s="2"/>
      <c r="G38" s="50">
        <f t="shared" si="1"/>
        <v>0</v>
      </c>
    </row>
    <row r="39" spans="1:7">
      <c r="A39" s="47">
        <v>36</v>
      </c>
      <c r="B39" s="48" t="s">
        <v>56</v>
      </c>
      <c r="C39" s="49">
        <v>648</v>
      </c>
      <c r="D39" s="1"/>
      <c r="E39" s="50">
        <f t="shared" si="0"/>
        <v>0</v>
      </c>
      <c r="F39" s="2"/>
      <c r="G39" s="50">
        <f t="shared" si="1"/>
        <v>0</v>
      </c>
    </row>
    <row r="40" spans="1:7">
      <c r="A40" s="47">
        <v>37</v>
      </c>
      <c r="B40" s="48" t="s">
        <v>57</v>
      </c>
      <c r="C40" s="49">
        <v>297</v>
      </c>
      <c r="D40" s="1"/>
      <c r="E40" s="50">
        <f t="shared" si="0"/>
        <v>0</v>
      </c>
      <c r="F40" s="2"/>
      <c r="G40" s="50">
        <f t="shared" si="1"/>
        <v>0</v>
      </c>
    </row>
    <row r="41" spans="1:7">
      <c r="A41" s="47">
        <v>38</v>
      </c>
      <c r="B41" s="48" t="s">
        <v>58</v>
      </c>
      <c r="C41" s="49">
        <v>6188</v>
      </c>
      <c r="D41" s="1"/>
      <c r="E41" s="50">
        <f t="shared" si="0"/>
        <v>0</v>
      </c>
      <c r="F41" s="2"/>
      <c r="G41" s="50">
        <f t="shared" si="1"/>
        <v>0</v>
      </c>
    </row>
    <row r="42" spans="1:7">
      <c r="A42" s="47">
        <v>39</v>
      </c>
      <c r="B42" s="48" t="s">
        <v>59</v>
      </c>
      <c r="C42" s="49">
        <v>648</v>
      </c>
      <c r="D42" s="1"/>
      <c r="E42" s="50">
        <f t="shared" si="0"/>
        <v>0</v>
      </c>
      <c r="F42" s="2"/>
      <c r="G42" s="50">
        <f t="shared" si="1"/>
        <v>0</v>
      </c>
    </row>
    <row r="43" spans="1:7" ht="15" customHeight="1">
      <c r="A43" s="47">
        <v>40</v>
      </c>
      <c r="B43" s="48" t="s">
        <v>60</v>
      </c>
      <c r="C43" s="49">
        <v>232</v>
      </c>
      <c r="D43" s="1"/>
      <c r="E43" s="50">
        <f t="shared" si="0"/>
        <v>0</v>
      </c>
      <c r="F43" s="2"/>
      <c r="G43" s="50">
        <f t="shared" si="1"/>
        <v>0</v>
      </c>
    </row>
    <row r="44" spans="1:7" ht="15" customHeight="1">
      <c r="A44" s="47">
        <v>41</v>
      </c>
      <c r="B44" s="48" t="s">
        <v>61</v>
      </c>
      <c r="C44" s="49">
        <v>219</v>
      </c>
      <c r="D44" s="1"/>
      <c r="E44" s="50">
        <f t="shared" si="0"/>
        <v>0</v>
      </c>
      <c r="F44" s="2"/>
      <c r="G44" s="50">
        <f t="shared" si="1"/>
        <v>0</v>
      </c>
    </row>
    <row r="45" spans="1:7" ht="15" customHeight="1">
      <c r="A45" s="47">
        <v>42</v>
      </c>
      <c r="B45" s="48" t="s">
        <v>62</v>
      </c>
      <c r="C45" s="49">
        <v>20</v>
      </c>
      <c r="D45" s="1"/>
      <c r="E45" s="50">
        <f t="shared" si="0"/>
        <v>0</v>
      </c>
      <c r="F45" s="2"/>
      <c r="G45" s="50">
        <f t="shared" si="1"/>
        <v>0</v>
      </c>
    </row>
    <row r="46" spans="1:7" ht="15" customHeight="1">
      <c r="A46" s="47">
        <v>43</v>
      </c>
      <c r="B46" s="48" t="s">
        <v>63</v>
      </c>
      <c r="C46" s="49">
        <v>4962</v>
      </c>
      <c r="D46" s="1"/>
      <c r="E46" s="50">
        <f t="shared" si="0"/>
        <v>0</v>
      </c>
      <c r="F46" s="2"/>
      <c r="G46" s="50">
        <f t="shared" si="1"/>
        <v>0</v>
      </c>
    </row>
    <row r="47" spans="1:7" ht="15" customHeight="1">
      <c r="A47" s="47">
        <v>44</v>
      </c>
      <c r="B47" s="48" t="s">
        <v>64</v>
      </c>
      <c r="C47" s="49">
        <v>1905</v>
      </c>
      <c r="D47" s="1"/>
      <c r="E47" s="50">
        <f t="shared" si="0"/>
        <v>0</v>
      </c>
      <c r="F47" s="2"/>
      <c r="G47" s="50">
        <f t="shared" si="1"/>
        <v>0</v>
      </c>
    </row>
    <row r="48" spans="1:7">
      <c r="A48" s="47">
        <v>45</v>
      </c>
      <c r="B48" s="48" t="s">
        <v>65</v>
      </c>
      <c r="C48" s="49">
        <v>230</v>
      </c>
      <c r="D48" s="1"/>
      <c r="E48" s="50">
        <f t="shared" si="0"/>
        <v>0</v>
      </c>
      <c r="F48" s="2"/>
      <c r="G48" s="50">
        <f t="shared" si="1"/>
        <v>0</v>
      </c>
    </row>
    <row r="49" spans="1:7">
      <c r="A49" s="47">
        <v>46</v>
      </c>
      <c r="B49" s="48" t="s">
        <v>66</v>
      </c>
      <c r="C49" s="49">
        <v>3874</v>
      </c>
      <c r="D49" s="1"/>
      <c r="E49" s="50">
        <f t="shared" si="0"/>
        <v>0</v>
      </c>
      <c r="F49" s="2"/>
      <c r="G49" s="50">
        <f t="shared" si="1"/>
        <v>0</v>
      </c>
    </row>
    <row r="50" spans="1:7">
      <c r="A50" s="47">
        <v>47</v>
      </c>
      <c r="B50" s="48" t="s">
        <v>67</v>
      </c>
      <c r="C50" s="49">
        <v>3874</v>
      </c>
      <c r="D50" s="1"/>
      <c r="E50" s="50">
        <f t="shared" si="0"/>
        <v>0</v>
      </c>
      <c r="F50" s="2"/>
      <c r="G50" s="50">
        <f t="shared" si="1"/>
        <v>0</v>
      </c>
    </row>
    <row r="51" spans="1:7">
      <c r="A51" s="47">
        <v>48</v>
      </c>
      <c r="B51" s="48" t="s">
        <v>68</v>
      </c>
      <c r="C51" s="49">
        <v>20</v>
      </c>
      <c r="D51" s="1"/>
      <c r="E51" s="50">
        <f t="shared" si="0"/>
        <v>0</v>
      </c>
      <c r="F51" s="2"/>
      <c r="G51" s="50">
        <f t="shared" si="1"/>
        <v>0</v>
      </c>
    </row>
    <row r="52" spans="1:7">
      <c r="A52" s="47">
        <v>49</v>
      </c>
      <c r="B52" s="48" t="s">
        <v>69</v>
      </c>
      <c r="C52" s="49">
        <v>623</v>
      </c>
      <c r="D52" s="1"/>
      <c r="E52" s="50">
        <f t="shared" si="0"/>
        <v>0</v>
      </c>
      <c r="F52" s="2"/>
      <c r="G52" s="50">
        <f t="shared" si="1"/>
        <v>0</v>
      </c>
    </row>
    <row r="53" spans="1:7">
      <c r="A53" s="47">
        <v>50</v>
      </c>
      <c r="B53" s="48" t="s">
        <v>70</v>
      </c>
      <c r="C53" s="49">
        <v>45</v>
      </c>
      <c r="D53" s="1"/>
      <c r="E53" s="50">
        <f t="shared" si="0"/>
        <v>0</v>
      </c>
      <c r="F53" s="2"/>
      <c r="G53" s="50">
        <f t="shared" si="1"/>
        <v>0</v>
      </c>
    </row>
    <row r="54" spans="1:7">
      <c r="A54" s="47">
        <v>51</v>
      </c>
      <c r="B54" s="48" t="s">
        <v>71</v>
      </c>
      <c r="C54" s="49">
        <v>13</v>
      </c>
      <c r="D54" s="1"/>
      <c r="E54" s="50">
        <f t="shared" si="0"/>
        <v>0</v>
      </c>
      <c r="F54" s="2"/>
      <c r="G54" s="50">
        <f t="shared" si="1"/>
        <v>0</v>
      </c>
    </row>
    <row r="55" spans="1:7">
      <c r="A55" s="47">
        <v>52</v>
      </c>
      <c r="B55" s="48" t="s">
        <v>72</v>
      </c>
      <c r="C55" s="49">
        <v>230</v>
      </c>
      <c r="D55" s="1"/>
      <c r="E55" s="50">
        <f t="shared" si="0"/>
        <v>0</v>
      </c>
      <c r="F55" s="2"/>
      <c r="G55" s="50">
        <f t="shared" si="1"/>
        <v>0</v>
      </c>
    </row>
    <row r="56" spans="1:7">
      <c r="A56" s="47">
        <v>53</v>
      </c>
      <c r="B56" s="48" t="s">
        <v>73</v>
      </c>
      <c r="C56" s="49">
        <v>232</v>
      </c>
      <c r="D56" s="1"/>
      <c r="E56" s="50">
        <f t="shared" si="0"/>
        <v>0</v>
      </c>
      <c r="F56" s="2"/>
      <c r="G56" s="50">
        <f t="shared" si="1"/>
        <v>0</v>
      </c>
    </row>
    <row r="57" spans="1:7" ht="17.25" customHeight="1">
      <c r="A57" s="47">
        <v>54</v>
      </c>
      <c r="B57" s="48" t="s">
        <v>74</v>
      </c>
      <c r="C57" s="49">
        <v>3884</v>
      </c>
      <c r="D57" s="1"/>
      <c r="E57" s="50">
        <f t="shared" si="0"/>
        <v>0</v>
      </c>
      <c r="F57" s="2"/>
      <c r="G57" s="50">
        <f t="shared" si="1"/>
        <v>0</v>
      </c>
    </row>
    <row r="58" spans="1:7">
      <c r="A58" s="47">
        <v>55</v>
      </c>
      <c r="B58" s="57" t="s">
        <v>129</v>
      </c>
      <c r="C58" s="49">
        <v>230</v>
      </c>
      <c r="D58" s="1"/>
      <c r="E58" s="50">
        <f t="shared" si="0"/>
        <v>0</v>
      </c>
      <c r="F58" s="2"/>
      <c r="G58" s="50">
        <f t="shared" si="1"/>
        <v>0</v>
      </c>
    </row>
    <row r="59" spans="1:7">
      <c r="A59" s="47">
        <v>56</v>
      </c>
      <c r="B59" s="48" t="s">
        <v>75</v>
      </c>
      <c r="C59" s="49">
        <v>3871</v>
      </c>
      <c r="D59" s="1"/>
      <c r="E59" s="50">
        <f t="shared" si="0"/>
        <v>0</v>
      </c>
      <c r="F59" s="2"/>
      <c r="G59" s="50">
        <f t="shared" si="1"/>
        <v>0</v>
      </c>
    </row>
    <row r="60" spans="1:7">
      <c r="A60" s="47">
        <v>57</v>
      </c>
      <c r="B60" s="48" t="s">
        <v>76</v>
      </c>
      <c r="C60" s="49">
        <v>230</v>
      </c>
      <c r="D60" s="1"/>
      <c r="E60" s="50">
        <f t="shared" si="0"/>
        <v>0</v>
      </c>
      <c r="F60" s="2"/>
      <c r="G60" s="50">
        <f t="shared" si="1"/>
        <v>0</v>
      </c>
    </row>
    <row r="61" spans="1:7">
      <c r="A61" s="47">
        <v>58</v>
      </c>
      <c r="B61" s="48" t="s">
        <v>77</v>
      </c>
      <c r="C61" s="49">
        <v>3874</v>
      </c>
      <c r="D61" s="1"/>
      <c r="E61" s="50">
        <f t="shared" si="0"/>
        <v>0</v>
      </c>
      <c r="F61" s="2"/>
      <c r="G61" s="50">
        <f t="shared" si="1"/>
        <v>0</v>
      </c>
    </row>
    <row r="62" spans="1:7">
      <c r="A62" s="47">
        <v>59</v>
      </c>
      <c r="B62" s="48" t="s">
        <v>78</v>
      </c>
      <c r="C62" s="49">
        <v>219</v>
      </c>
      <c r="D62" s="1"/>
      <c r="E62" s="50">
        <f t="shared" si="0"/>
        <v>0</v>
      </c>
      <c r="F62" s="2"/>
      <c r="G62" s="50">
        <f t="shared" si="1"/>
        <v>0</v>
      </c>
    </row>
    <row r="63" spans="1:7" ht="12.75" customHeight="1">
      <c r="A63" s="47">
        <v>60</v>
      </c>
      <c r="B63" s="48" t="s">
        <v>79</v>
      </c>
      <c r="C63" s="49">
        <v>13</v>
      </c>
      <c r="D63" s="1"/>
      <c r="E63" s="50">
        <f t="shared" si="0"/>
        <v>0</v>
      </c>
      <c r="F63" s="2"/>
      <c r="G63" s="50">
        <f t="shared" si="1"/>
        <v>0</v>
      </c>
    </row>
    <row r="64" spans="1:7">
      <c r="A64" s="47">
        <v>61</v>
      </c>
      <c r="B64" s="48" t="s">
        <v>80</v>
      </c>
      <c r="C64" s="49">
        <v>623</v>
      </c>
      <c r="D64" s="1"/>
      <c r="E64" s="50">
        <f t="shared" si="0"/>
        <v>0</v>
      </c>
      <c r="F64" s="2"/>
      <c r="G64" s="50">
        <f t="shared" si="1"/>
        <v>0</v>
      </c>
    </row>
    <row r="65" spans="1:9">
      <c r="A65" s="47">
        <v>62</v>
      </c>
      <c r="B65" s="48" t="s">
        <v>81</v>
      </c>
      <c r="C65" s="49">
        <v>45</v>
      </c>
      <c r="D65" s="1"/>
      <c r="E65" s="50">
        <f t="shared" si="0"/>
        <v>0</v>
      </c>
      <c r="F65" s="2"/>
      <c r="G65" s="50">
        <f t="shared" si="1"/>
        <v>0</v>
      </c>
    </row>
    <row r="66" spans="1:9">
      <c r="A66" s="47">
        <v>63</v>
      </c>
      <c r="B66" s="48" t="s">
        <v>82</v>
      </c>
      <c r="C66" s="49">
        <v>230</v>
      </c>
      <c r="D66" s="1"/>
      <c r="E66" s="50">
        <f t="shared" si="0"/>
        <v>0</v>
      </c>
      <c r="F66" s="2"/>
      <c r="G66" s="50">
        <f t="shared" si="1"/>
        <v>0</v>
      </c>
    </row>
    <row r="67" spans="1:9">
      <c r="A67" s="47">
        <v>64</v>
      </c>
      <c r="B67" s="48" t="s">
        <v>83</v>
      </c>
      <c r="C67" s="49">
        <v>3884</v>
      </c>
      <c r="D67" s="1"/>
      <c r="E67" s="50">
        <f t="shared" ref="E67:E75" si="2">ROUND(+C67*D67,0)</f>
        <v>0</v>
      </c>
      <c r="F67" s="2"/>
      <c r="G67" s="50">
        <f t="shared" ref="G67:G75" si="3">ROUND(E67+F67,0)</f>
        <v>0</v>
      </c>
    </row>
    <row r="68" spans="1:9">
      <c r="A68" s="47">
        <v>65</v>
      </c>
      <c r="B68" s="48" t="s">
        <v>84</v>
      </c>
      <c r="C68" s="49">
        <v>232</v>
      </c>
      <c r="D68" s="1"/>
      <c r="E68" s="50">
        <f t="shared" si="2"/>
        <v>0</v>
      </c>
      <c r="F68" s="2"/>
      <c r="G68" s="50">
        <f t="shared" si="3"/>
        <v>0</v>
      </c>
    </row>
    <row r="69" spans="1:9">
      <c r="A69" s="47">
        <v>66</v>
      </c>
      <c r="B69" s="48" t="s">
        <v>85</v>
      </c>
      <c r="C69" s="49">
        <v>230</v>
      </c>
      <c r="D69" s="1"/>
      <c r="E69" s="50">
        <f t="shared" si="2"/>
        <v>0</v>
      </c>
      <c r="F69" s="2"/>
      <c r="G69" s="50">
        <f t="shared" si="3"/>
        <v>0</v>
      </c>
    </row>
    <row r="70" spans="1:9">
      <c r="A70" s="47">
        <v>67</v>
      </c>
      <c r="B70" s="48" t="s">
        <v>86</v>
      </c>
      <c r="C70" s="49">
        <v>20</v>
      </c>
      <c r="D70" s="1"/>
      <c r="E70" s="50">
        <f t="shared" si="2"/>
        <v>0</v>
      </c>
      <c r="F70" s="2"/>
      <c r="G70" s="50">
        <f t="shared" si="3"/>
        <v>0</v>
      </c>
    </row>
    <row r="71" spans="1:9">
      <c r="A71" s="47">
        <v>68</v>
      </c>
      <c r="B71" s="48" t="s">
        <v>87</v>
      </c>
      <c r="C71" s="49">
        <v>232</v>
      </c>
      <c r="D71" s="1"/>
      <c r="E71" s="50">
        <f t="shared" si="2"/>
        <v>0</v>
      </c>
      <c r="F71" s="2"/>
      <c r="G71" s="50">
        <f t="shared" si="3"/>
        <v>0</v>
      </c>
    </row>
    <row r="72" spans="1:9">
      <c r="A72" s="47">
        <v>69</v>
      </c>
      <c r="B72" s="48" t="s">
        <v>88</v>
      </c>
      <c r="C72" s="49">
        <v>232</v>
      </c>
      <c r="D72" s="1"/>
      <c r="E72" s="50">
        <f t="shared" si="2"/>
        <v>0</v>
      </c>
      <c r="F72" s="2"/>
      <c r="G72" s="50">
        <f t="shared" si="3"/>
        <v>0</v>
      </c>
    </row>
    <row r="73" spans="1:9">
      <c r="A73" s="47">
        <v>70</v>
      </c>
      <c r="B73" s="48" t="s">
        <v>89</v>
      </c>
      <c r="C73" s="49">
        <v>20</v>
      </c>
      <c r="D73" s="1"/>
      <c r="E73" s="50">
        <f t="shared" si="2"/>
        <v>0</v>
      </c>
      <c r="F73" s="2"/>
      <c r="G73" s="50">
        <f t="shared" si="3"/>
        <v>0</v>
      </c>
    </row>
    <row r="74" spans="1:9">
      <c r="A74" s="47">
        <v>71</v>
      </c>
      <c r="B74" s="48" t="s">
        <v>90</v>
      </c>
      <c r="C74" s="49">
        <v>20</v>
      </c>
      <c r="D74" s="1"/>
      <c r="E74" s="50">
        <f t="shared" si="2"/>
        <v>0</v>
      </c>
      <c r="F74" s="2"/>
      <c r="G74" s="50">
        <f t="shared" si="3"/>
        <v>0</v>
      </c>
    </row>
    <row r="75" spans="1:9">
      <c r="A75" s="47">
        <v>72</v>
      </c>
      <c r="B75" s="48" t="s">
        <v>91</v>
      </c>
      <c r="C75" s="49">
        <v>232</v>
      </c>
      <c r="D75" s="1"/>
      <c r="E75" s="50">
        <f t="shared" si="2"/>
        <v>0</v>
      </c>
      <c r="F75" s="2"/>
      <c r="G75" s="50">
        <f t="shared" si="3"/>
        <v>0</v>
      </c>
    </row>
    <row r="76" spans="1:9" ht="15.75" customHeight="1">
      <c r="A76" s="113" t="s">
        <v>92</v>
      </c>
      <c r="B76" s="114"/>
      <c r="C76" s="114"/>
      <c r="D76" s="115"/>
      <c r="E76" s="50">
        <f>SUM(E4:E75)</f>
        <v>0</v>
      </c>
      <c r="F76" s="50">
        <f>SUM(F4:F75)</f>
        <v>0</v>
      </c>
      <c r="G76" s="50">
        <f>SUM(G4:G75)</f>
        <v>0</v>
      </c>
    </row>
    <row r="77" spans="1:9" ht="6.75" customHeight="1"/>
    <row r="78" spans="1:9" ht="6.75" customHeight="1">
      <c r="B78" s="65" t="s">
        <v>130</v>
      </c>
      <c r="C78" s="65"/>
      <c r="D78" s="65"/>
      <c r="E78" s="65"/>
      <c r="F78" s="65"/>
      <c r="G78" s="65"/>
      <c r="H78" s="65"/>
      <c r="I78" s="35"/>
    </row>
    <row r="79" spans="1:9" ht="6.75" customHeight="1">
      <c r="B79" s="65"/>
      <c r="C79" s="65"/>
      <c r="D79" s="65"/>
      <c r="E79" s="65"/>
      <c r="F79" s="65"/>
      <c r="G79" s="65"/>
      <c r="H79" s="65"/>
      <c r="I79" s="35"/>
    </row>
    <row r="80" spans="1:9" ht="6.75" customHeight="1">
      <c r="B80" s="65"/>
      <c r="C80" s="65"/>
      <c r="D80" s="65"/>
      <c r="E80" s="65"/>
      <c r="F80" s="65"/>
      <c r="G80" s="65"/>
      <c r="H80" s="65"/>
      <c r="I80" s="35"/>
    </row>
    <row r="81" spans="2:9" ht="6.75" customHeight="1">
      <c r="B81" s="65"/>
      <c r="C81" s="65"/>
      <c r="D81" s="65"/>
      <c r="E81" s="65"/>
      <c r="F81" s="65"/>
      <c r="G81" s="65"/>
      <c r="H81" s="65"/>
      <c r="I81" s="35"/>
    </row>
  </sheetData>
  <sheetProtection password="A511" sheet="1" objects="1" scenarios="1" selectLockedCells="1"/>
  <autoFilter ref="A3:G3">
    <filterColumn colId="0" showButton="0"/>
  </autoFilter>
  <mergeCells count="5">
    <mergeCell ref="A1:G1"/>
    <mergeCell ref="A2:G2"/>
    <mergeCell ref="A3:B3"/>
    <mergeCell ref="A76:D76"/>
    <mergeCell ref="B78:H81"/>
  </mergeCells>
  <dataValidations count="1">
    <dataValidation type="whole" operator="greaterThan" allowBlank="1" showInputMessage="1" showErrorMessage="1" sqref="D4:D75">
      <formula1>1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8"/>
  <dimension ref="A1:H81"/>
  <sheetViews>
    <sheetView showGridLines="0" workbookViewId="0">
      <selection activeCell="F20" sqref="F20"/>
    </sheetView>
  </sheetViews>
  <sheetFormatPr baseColWidth="10" defaultColWidth="10.85546875" defaultRowHeight="12.75"/>
  <cols>
    <col min="1" max="1" width="9" style="44" customWidth="1"/>
    <col min="2" max="2" width="59.28515625" style="51" customWidth="1"/>
    <col min="3" max="3" width="12.7109375" style="44" customWidth="1"/>
    <col min="4" max="4" width="14.85546875" style="44" customWidth="1"/>
    <col min="5" max="5" width="15.7109375" style="44" bestFit="1" customWidth="1"/>
    <col min="6" max="6" width="17.85546875" style="44" customWidth="1"/>
    <col min="7" max="7" width="18.42578125" style="44" customWidth="1"/>
    <col min="8" max="16384" width="10.85546875" style="44"/>
  </cols>
  <sheetData>
    <row r="1" spans="1:7" ht="61.5" customHeight="1" thickBot="1">
      <c r="A1" s="108" t="s">
        <v>15</v>
      </c>
      <c r="B1" s="109"/>
      <c r="C1" s="109"/>
      <c r="D1" s="109"/>
      <c r="E1" s="109"/>
      <c r="F1" s="109"/>
      <c r="G1" s="110"/>
    </row>
    <row r="2" spans="1:7" ht="31.5" customHeight="1">
      <c r="A2" s="111" t="s">
        <v>120</v>
      </c>
      <c r="B2" s="111"/>
      <c r="C2" s="111"/>
      <c r="D2" s="111"/>
      <c r="E2" s="111"/>
      <c r="F2" s="111"/>
      <c r="G2" s="111"/>
    </row>
    <row r="3" spans="1:7" s="46" customFormat="1" ht="34.5" customHeight="1">
      <c r="A3" s="112" t="s">
        <v>16</v>
      </c>
      <c r="B3" s="112"/>
      <c r="C3" s="45" t="s">
        <v>111</v>
      </c>
      <c r="D3" s="45" t="s">
        <v>17</v>
      </c>
      <c r="E3" s="45" t="s">
        <v>18</v>
      </c>
      <c r="F3" s="45" t="s">
        <v>19</v>
      </c>
      <c r="G3" s="45" t="s">
        <v>20</v>
      </c>
    </row>
    <row r="4" spans="1:7" ht="15" customHeight="1">
      <c r="A4" s="47">
        <v>1</v>
      </c>
      <c r="B4" s="48" t="s">
        <v>21</v>
      </c>
      <c r="C4" s="49">
        <v>10108</v>
      </c>
      <c r="D4" s="1"/>
      <c r="E4" s="50">
        <f>ROUND(+C4*D4,0)</f>
        <v>0</v>
      </c>
      <c r="F4" s="2"/>
      <c r="G4" s="50">
        <f>ROUND(E4+F4,0)</f>
        <v>0</v>
      </c>
    </row>
    <row r="5" spans="1:7" ht="15" customHeight="1">
      <c r="A5" s="47">
        <v>2</v>
      </c>
      <c r="B5" s="48" t="s">
        <v>22</v>
      </c>
      <c r="C5" s="49">
        <f>+C28</f>
        <v>1285</v>
      </c>
      <c r="D5" s="1"/>
      <c r="E5" s="50">
        <f t="shared" ref="E5:E66" si="0">ROUND(+C5*D5,0)</f>
        <v>0</v>
      </c>
      <c r="F5" s="2"/>
      <c r="G5" s="50">
        <f t="shared" ref="G5:G66" si="1">ROUND(E5+F5,0)</f>
        <v>0</v>
      </c>
    </row>
    <row r="6" spans="1:7" ht="15" customHeight="1">
      <c r="A6" s="47">
        <v>3</v>
      </c>
      <c r="B6" s="48" t="s">
        <v>23</v>
      </c>
      <c r="C6" s="49">
        <v>6425</v>
      </c>
      <c r="D6" s="1"/>
      <c r="E6" s="50">
        <f t="shared" si="0"/>
        <v>0</v>
      </c>
      <c r="F6" s="2"/>
      <c r="G6" s="50">
        <f t="shared" si="1"/>
        <v>0</v>
      </c>
    </row>
    <row r="7" spans="1:7" ht="15" customHeight="1">
      <c r="A7" s="47">
        <v>4</v>
      </c>
      <c r="B7" s="48" t="s">
        <v>24</v>
      </c>
      <c r="C7" s="49">
        <v>26292</v>
      </c>
      <c r="D7" s="1"/>
      <c r="E7" s="50">
        <f t="shared" si="0"/>
        <v>0</v>
      </c>
      <c r="F7" s="2"/>
      <c r="G7" s="50">
        <f t="shared" si="1"/>
        <v>0</v>
      </c>
    </row>
    <row r="8" spans="1:7" ht="15" customHeight="1">
      <c r="A8" s="47">
        <v>5</v>
      </c>
      <c r="B8" s="48" t="s">
        <v>25</v>
      </c>
      <c r="C8" s="49">
        <v>5261</v>
      </c>
      <c r="D8" s="1"/>
      <c r="E8" s="50">
        <f t="shared" si="0"/>
        <v>0</v>
      </c>
      <c r="F8" s="2"/>
      <c r="G8" s="50">
        <f t="shared" si="1"/>
        <v>0</v>
      </c>
    </row>
    <row r="9" spans="1:7" ht="15" customHeight="1">
      <c r="A9" s="47">
        <v>6</v>
      </c>
      <c r="B9" s="48" t="s">
        <v>26</v>
      </c>
      <c r="C9" s="49">
        <v>22173</v>
      </c>
      <c r="D9" s="1"/>
      <c r="E9" s="50">
        <f t="shared" si="0"/>
        <v>0</v>
      </c>
      <c r="F9" s="2"/>
      <c r="G9" s="50">
        <f t="shared" si="1"/>
        <v>0</v>
      </c>
    </row>
    <row r="10" spans="1:7" ht="15" customHeight="1">
      <c r="A10" s="47">
        <v>7</v>
      </c>
      <c r="B10" s="48" t="s">
        <v>27</v>
      </c>
      <c r="C10" s="49">
        <v>22173</v>
      </c>
      <c r="D10" s="1"/>
      <c r="E10" s="50">
        <f t="shared" si="0"/>
        <v>0</v>
      </c>
      <c r="F10" s="2"/>
      <c r="G10" s="50">
        <f t="shared" si="1"/>
        <v>0</v>
      </c>
    </row>
    <row r="11" spans="1:7" ht="15" customHeight="1">
      <c r="A11" s="47">
        <v>8</v>
      </c>
      <c r="B11" s="48" t="s">
        <v>28</v>
      </c>
      <c r="C11" s="49">
        <v>22173</v>
      </c>
      <c r="D11" s="1"/>
      <c r="E11" s="50">
        <f t="shared" si="0"/>
        <v>0</v>
      </c>
      <c r="F11" s="2"/>
      <c r="G11" s="50">
        <f t="shared" si="1"/>
        <v>0</v>
      </c>
    </row>
    <row r="12" spans="1:7" ht="15" customHeight="1">
      <c r="A12" s="47">
        <v>9</v>
      </c>
      <c r="B12" s="48" t="s">
        <v>29</v>
      </c>
      <c r="C12" s="49">
        <v>1373</v>
      </c>
      <c r="D12" s="1"/>
      <c r="E12" s="50">
        <f t="shared" si="0"/>
        <v>0</v>
      </c>
      <c r="F12" s="2"/>
      <c r="G12" s="50">
        <f t="shared" si="1"/>
        <v>0</v>
      </c>
    </row>
    <row r="13" spans="1:7" ht="15" customHeight="1">
      <c r="A13" s="47">
        <v>10</v>
      </c>
      <c r="B13" s="48" t="s">
        <v>30</v>
      </c>
      <c r="C13" s="49">
        <v>4149</v>
      </c>
      <c r="D13" s="1"/>
      <c r="E13" s="50">
        <f t="shared" si="0"/>
        <v>0</v>
      </c>
      <c r="F13" s="2"/>
      <c r="G13" s="50">
        <f t="shared" si="1"/>
        <v>0</v>
      </c>
    </row>
    <row r="14" spans="1:7" ht="15" customHeight="1">
      <c r="A14" s="47">
        <v>11</v>
      </c>
      <c r="B14" s="48" t="s">
        <v>31</v>
      </c>
      <c r="C14" s="49">
        <v>22074</v>
      </c>
      <c r="D14" s="1"/>
      <c r="E14" s="50">
        <f t="shared" si="0"/>
        <v>0</v>
      </c>
      <c r="F14" s="2"/>
      <c r="G14" s="50">
        <f t="shared" si="1"/>
        <v>0</v>
      </c>
    </row>
    <row r="15" spans="1:7" ht="15" customHeight="1">
      <c r="A15" s="47">
        <v>12</v>
      </c>
      <c r="B15" s="48" t="s">
        <v>32</v>
      </c>
      <c r="C15" s="49">
        <v>2156</v>
      </c>
      <c r="D15" s="1"/>
      <c r="E15" s="50">
        <f t="shared" si="0"/>
        <v>0</v>
      </c>
      <c r="F15" s="2"/>
      <c r="G15" s="50">
        <f t="shared" si="1"/>
        <v>0</v>
      </c>
    </row>
    <row r="16" spans="1:7" ht="15" customHeight="1">
      <c r="A16" s="47">
        <v>13</v>
      </c>
      <c r="B16" s="48" t="s">
        <v>33</v>
      </c>
      <c r="C16" s="49">
        <v>22108</v>
      </c>
      <c r="D16" s="1"/>
      <c r="E16" s="50">
        <f t="shared" si="0"/>
        <v>0</v>
      </c>
      <c r="F16" s="2"/>
      <c r="G16" s="50">
        <f t="shared" si="1"/>
        <v>0</v>
      </c>
    </row>
    <row r="17" spans="1:7" ht="15" customHeight="1">
      <c r="A17" s="47">
        <v>14</v>
      </c>
      <c r="B17" s="48" t="s">
        <v>34</v>
      </c>
      <c r="C17" s="49">
        <v>1477</v>
      </c>
      <c r="D17" s="1"/>
      <c r="E17" s="50">
        <f t="shared" si="0"/>
        <v>0</v>
      </c>
      <c r="F17" s="2"/>
      <c r="G17" s="50">
        <f t="shared" si="1"/>
        <v>0</v>
      </c>
    </row>
    <row r="18" spans="1:7" ht="15" customHeight="1">
      <c r="A18" s="47">
        <v>15</v>
      </c>
      <c r="B18" s="48" t="s">
        <v>35</v>
      </c>
      <c r="C18" s="49">
        <v>1373</v>
      </c>
      <c r="D18" s="1"/>
      <c r="E18" s="50">
        <f t="shared" si="0"/>
        <v>0</v>
      </c>
      <c r="F18" s="2"/>
      <c r="G18" s="50">
        <f t="shared" si="1"/>
        <v>0</v>
      </c>
    </row>
    <row r="19" spans="1:7" ht="15" customHeight="1">
      <c r="A19" s="47">
        <v>16</v>
      </c>
      <c r="B19" s="48" t="s">
        <v>36</v>
      </c>
      <c r="C19" s="49">
        <v>1373</v>
      </c>
      <c r="D19" s="1"/>
      <c r="E19" s="50">
        <f t="shared" si="0"/>
        <v>0</v>
      </c>
      <c r="F19" s="2"/>
      <c r="G19" s="50">
        <f t="shared" si="1"/>
        <v>0</v>
      </c>
    </row>
    <row r="20" spans="1:7" ht="15" customHeight="1">
      <c r="A20" s="47">
        <v>17</v>
      </c>
      <c r="B20" s="48" t="s">
        <v>37</v>
      </c>
      <c r="C20" s="49">
        <v>1373</v>
      </c>
      <c r="D20" s="1"/>
      <c r="E20" s="50">
        <f t="shared" si="0"/>
        <v>0</v>
      </c>
      <c r="F20" s="2"/>
      <c r="G20" s="50">
        <f t="shared" si="1"/>
        <v>0</v>
      </c>
    </row>
    <row r="21" spans="1:7" ht="15" customHeight="1">
      <c r="A21" s="47">
        <v>18</v>
      </c>
      <c r="B21" s="48" t="s">
        <v>38</v>
      </c>
      <c r="C21" s="49">
        <v>1373</v>
      </c>
      <c r="D21" s="1"/>
      <c r="E21" s="50">
        <f t="shared" si="0"/>
        <v>0</v>
      </c>
      <c r="F21" s="2"/>
      <c r="G21" s="50">
        <f t="shared" si="1"/>
        <v>0</v>
      </c>
    </row>
    <row r="22" spans="1:7">
      <c r="A22" s="47">
        <v>19</v>
      </c>
      <c r="B22" s="48" t="s">
        <v>39</v>
      </c>
      <c r="C22" s="49">
        <v>11037</v>
      </c>
      <c r="D22" s="1"/>
      <c r="E22" s="50">
        <f t="shared" si="0"/>
        <v>0</v>
      </c>
      <c r="F22" s="2"/>
      <c r="G22" s="50">
        <f t="shared" si="1"/>
        <v>0</v>
      </c>
    </row>
    <row r="23" spans="1:7" ht="15" customHeight="1">
      <c r="A23" s="47">
        <v>20</v>
      </c>
      <c r="B23" s="48" t="s">
        <v>40</v>
      </c>
      <c r="C23" s="49">
        <v>16596</v>
      </c>
      <c r="D23" s="1"/>
      <c r="E23" s="50">
        <f t="shared" si="0"/>
        <v>0</v>
      </c>
      <c r="F23" s="2"/>
      <c r="G23" s="50">
        <f t="shared" si="1"/>
        <v>0</v>
      </c>
    </row>
    <row r="24" spans="1:7">
      <c r="A24" s="47">
        <v>21</v>
      </c>
      <c r="B24" s="48" t="s">
        <v>41</v>
      </c>
      <c r="C24" s="49">
        <v>94</v>
      </c>
      <c r="D24" s="1"/>
      <c r="E24" s="50">
        <f t="shared" si="0"/>
        <v>0</v>
      </c>
      <c r="F24" s="2"/>
      <c r="G24" s="50">
        <f t="shared" si="1"/>
        <v>0</v>
      </c>
    </row>
    <row r="25" spans="1:7">
      <c r="A25" s="47">
        <v>22</v>
      </c>
      <c r="B25" s="48" t="s">
        <v>42</v>
      </c>
      <c r="C25" s="49">
        <v>20</v>
      </c>
      <c r="D25" s="1"/>
      <c r="E25" s="50">
        <f t="shared" si="0"/>
        <v>0</v>
      </c>
      <c r="F25" s="2"/>
      <c r="G25" s="50">
        <f t="shared" si="1"/>
        <v>0</v>
      </c>
    </row>
    <row r="26" spans="1:7">
      <c r="A26" s="47">
        <v>23</v>
      </c>
      <c r="B26" s="48" t="s">
        <v>43</v>
      </c>
      <c r="C26" s="49">
        <v>3520</v>
      </c>
      <c r="D26" s="1"/>
      <c r="E26" s="50">
        <f t="shared" si="0"/>
        <v>0</v>
      </c>
      <c r="F26" s="2"/>
      <c r="G26" s="50">
        <f t="shared" si="1"/>
        <v>0</v>
      </c>
    </row>
    <row r="27" spans="1:7">
      <c r="A27" s="47">
        <v>24</v>
      </c>
      <c r="B27" s="48" t="s">
        <v>44</v>
      </c>
      <c r="C27" s="49">
        <v>190</v>
      </c>
      <c r="D27" s="1"/>
      <c r="E27" s="50">
        <f t="shared" si="0"/>
        <v>0</v>
      </c>
      <c r="F27" s="2"/>
      <c r="G27" s="50">
        <f t="shared" si="1"/>
        <v>0</v>
      </c>
    </row>
    <row r="28" spans="1:7">
      <c r="A28" s="47">
        <v>25</v>
      </c>
      <c r="B28" s="48" t="s">
        <v>45</v>
      </c>
      <c r="C28" s="49">
        <v>1285</v>
      </c>
      <c r="D28" s="1"/>
      <c r="E28" s="50">
        <f t="shared" si="0"/>
        <v>0</v>
      </c>
      <c r="F28" s="2"/>
      <c r="G28" s="50">
        <f t="shared" si="1"/>
        <v>0</v>
      </c>
    </row>
    <row r="29" spans="1:7">
      <c r="A29" s="47">
        <v>26</v>
      </c>
      <c r="B29" s="48" t="s">
        <v>46</v>
      </c>
      <c r="C29" s="49">
        <v>1383</v>
      </c>
      <c r="D29" s="1"/>
      <c r="E29" s="50">
        <f t="shared" si="0"/>
        <v>0</v>
      </c>
      <c r="F29" s="2"/>
      <c r="G29" s="50">
        <f t="shared" si="1"/>
        <v>0</v>
      </c>
    </row>
    <row r="30" spans="1:7">
      <c r="A30" s="47">
        <v>27</v>
      </c>
      <c r="B30" s="48" t="s">
        <v>47</v>
      </c>
      <c r="C30" s="49">
        <v>5970</v>
      </c>
      <c r="D30" s="1"/>
      <c r="E30" s="50">
        <f t="shared" si="0"/>
        <v>0</v>
      </c>
      <c r="F30" s="2"/>
      <c r="G30" s="50">
        <f t="shared" si="1"/>
        <v>0</v>
      </c>
    </row>
    <row r="31" spans="1:7">
      <c r="A31" s="47">
        <v>28</v>
      </c>
      <c r="B31" s="48" t="s">
        <v>48</v>
      </c>
      <c r="C31" s="49">
        <v>22108</v>
      </c>
      <c r="D31" s="1"/>
      <c r="E31" s="50">
        <f t="shared" si="0"/>
        <v>0</v>
      </c>
      <c r="F31" s="2"/>
      <c r="G31" s="50">
        <f t="shared" si="1"/>
        <v>0</v>
      </c>
    </row>
    <row r="32" spans="1:7">
      <c r="A32" s="47">
        <v>29</v>
      </c>
      <c r="B32" s="48" t="s">
        <v>49</v>
      </c>
      <c r="C32" s="49">
        <v>1285</v>
      </c>
      <c r="D32" s="1"/>
      <c r="E32" s="50">
        <f t="shared" si="0"/>
        <v>0</v>
      </c>
      <c r="F32" s="2"/>
      <c r="G32" s="50">
        <f t="shared" si="1"/>
        <v>0</v>
      </c>
    </row>
    <row r="33" spans="1:7">
      <c r="A33" s="47">
        <v>30</v>
      </c>
      <c r="B33" s="48" t="s">
        <v>50</v>
      </c>
      <c r="C33" s="49">
        <v>33167</v>
      </c>
      <c r="D33" s="1"/>
      <c r="E33" s="50">
        <f t="shared" si="0"/>
        <v>0</v>
      </c>
      <c r="F33" s="2"/>
      <c r="G33" s="50">
        <f t="shared" si="1"/>
        <v>0</v>
      </c>
    </row>
    <row r="34" spans="1:7">
      <c r="A34" s="47">
        <v>31</v>
      </c>
      <c r="B34" s="48" t="s">
        <v>51</v>
      </c>
      <c r="C34" s="49">
        <v>4997</v>
      </c>
      <c r="D34" s="1"/>
      <c r="E34" s="50">
        <f t="shared" si="0"/>
        <v>0</v>
      </c>
      <c r="F34" s="2"/>
      <c r="G34" s="50">
        <f t="shared" si="1"/>
        <v>0</v>
      </c>
    </row>
    <row r="35" spans="1:7">
      <c r="A35" s="47">
        <v>32</v>
      </c>
      <c r="B35" s="48" t="s">
        <v>52</v>
      </c>
      <c r="C35" s="49">
        <v>22173</v>
      </c>
      <c r="D35" s="1"/>
      <c r="E35" s="50">
        <f t="shared" si="0"/>
        <v>0</v>
      </c>
      <c r="F35" s="2"/>
      <c r="G35" s="50">
        <f t="shared" si="1"/>
        <v>0</v>
      </c>
    </row>
    <row r="36" spans="1:7">
      <c r="A36" s="47">
        <v>33</v>
      </c>
      <c r="B36" s="48" t="s">
        <v>53</v>
      </c>
      <c r="C36" s="49">
        <v>0</v>
      </c>
      <c r="D36" s="1"/>
      <c r="E36" s="50">
        <f t="shared" si="0"/>
        <v>0</v>
      </c>
      <c r="F36" s="2"/>
      <c r="G36" s="50">
        <f t="shared" si="1"/>
        <v>0</v>
      </c>
    </row>
    <row r="37" spans="1:7">
      <c r="A37" s="47">
        <v>34</v>
      </c>
      <c r="B37" s="48" t="s">
        <v>54</v>
      </c>
      <c r="C37" s="49">
        <v>2860</v>
      </c>
      <c r="D37" s="1"/>
      <c r="E37" s="50">
        <f t="shared" si="0"/>
        <v>0</v>
      </c>
      <c r="F37" s="2"/>
      <c r="G37" s="50">
        <f t="shared" si="1"/>
        <v>0</v>
      </c>
    </row>
    <row r="38" spans="1:7">
      <c r="A38" s="47">
        <v>35</v>
      </c>
      <c r="B38" s="48" t="s">
        <v>55</v>
      </c>
      <c r="C38" s="49">
        <v>1383</v>
      </c>
      <c r="D38" s="1"/>
      <c r="E38" s="50">
        <f t="shared" si="0"/>
        <v>0</v>
      </c>
      <c r="F38" s="2"/>
      <c r="G38" s="50">
        <f t="shared" si="1"/>
        <v>0</v>
      </c>
    </row>
    <row r="39" spans="1:7">
      <c r="A39" s="47">
        <v>36</v>
      </c>
      <c r="B39" s="48" t="s">
        <v>56</v>
      </c>
      <c r="C39" s="49">
        <v>3773</v>
      </c>
      <c r="D39" s="1"/>
      <c r="E39" s="50">
        <f t="shared" si="0"/>
        <v>0</v>
      </c>
      <c r="F39" s="2"/>
      <c r="G39" s="50">
        <f t="shared" si="1"/>
        <v>0</v>
      </c>
    </row>
    <row r="40" spans="1:7">
      <c r="A40" s="47">
        <v>37</v>
      </c>
      <c r="B40" s="48" t="s">
        <v>57</v>
      </c>
      <c r="C40" s="49">
        <v>564</v>
      </c>
      <c r="D40" s="1"/>
      <c r="E40" s="50">
        <f t="shared" si="0"/>
        <v>0</v>
      </c>
      <c r="F40" s="2"/>
      <c r="G40" s="50">
        <f t="shared" si="1"/>
        <v>0</v>
      </c>
    </row>
    <row r="41" spans="1:7">
      <c r="A41" s="47">
        <v>38</v>
      </c>
      <c r="B41" s="48" t="s">
        <v>58</v>
      </c>
      <c r="C41" s="49">
        <v>34456</v>
      </c>
      <c r="D41" s="1"/>
      <c r="E41" s="50">
        <f t="shared" si="0"/>
        <v>0</v>
      </c>
      <c r="F41" s="2"/>
      <c r="G41" s="50">
        <f t="shared" si="1"/>
        <v>0</v>
      </c>
    </row>
    <row r="42" spans="1:7">
      <c r="A42" s="47">
        <v>39</v>
      </c>
      <c r="B42" s="48" t="s">
        <v>59</v>
      </c>
      <c r="C42" s="49">
        <v>3773</v>
      </c>
      <c r="D42" s="1"/>
      <c r="E42" s="50">
        <f t="shared" si="0"/>
        <v>0</v>
      </c>
      <c r="F42" s="2"/>
      <c r="G42" s="50">
        <f t="shared" si="1"/>
        <v>0</v>
      </c>
    </row>
    <row r="43" spans="1:7" ht="15" customHeight="1">
      <c r="A43" s="47">
        <v>40</v>
      </c>
      <c r="B43" s="48" t="s">
        <v>60</v>
      </c>
      <c r="C43" s="49">
        <v>94</v>
      </c>
      <c r="D43" s="1"/>
      <c r="E43" s="50">
        <f t="shared" si="0"/>
        <v>0</v>
      </c>
      <c r="F43" s="2"/>
      <c r="G43" s="50">
        <f t="shared" si="1"/>
        <v>0</v>
      </c>
    </row>
    <row r="44" spans="1:7" ht="15" customHeight="1">
      <c r="A44" s="47">
        <v>41</v>
      </c>
      <c r="B44" s="48" t="s">
        <v>61</v>
      </c>
      <c r="C44" s="49">
        <v>1373</v>
      </c>
      <c r="D44" s="1"/>
      <c r="E44" s="50">
        <f t="shared" si="0"/>
        <v>0</v>
      </c>
      <c r="F44" s="2"/>
      <c r="G44" s="50">
        <f t="shared" si="1"/>
        <v>0</v>
      </c>
    </row>
    <row r="45" spans="1:7" ht="15" customHeight="1">
      <c r="A45" s="47">
        <v>42</v>
      </c>
      <c r="B45" s="48" t="s">
        <v>62</v>
      </c>
      <c r="C45" s="49">
        <v>20</v>
      </c>
      <c r="D45" s="1"/>
      <c r="E45" s="50">
        <f t="shared" si="0"/>
        <v>0</v>
      </c>
      <c r="F45" s="2"/>
      <c r="G45" s="50">
        <f t="shared" si="1"/>
        <v>0</v>
      </c>
    </row>
    <row r="46" spans="1:7" ht="15" customHeight="1">
      <c r="A46" s="47">
        <v>43</v>
      </c>
      <c r="B46" s="48" t="s">
        <v>63</v>
      </c>
      <c r="C46" s="49">
        <v>28580</v>
      </c>
      <c r="D46" s="1"/>
      <c r="E46" s="50">
        <f t="shared" si="0"/>
        <v>0</v>
      </c>
      <c r="F46" s="2"/>
      <c r="G46" s="50">
        <f t="shared" si="1"/>
        <v>0</v>
      </c>
    </row>
    <row r="47" spans="1:7" ht="15" customHeight="1">
      <c r="A47" s="47">
        <v>44</v>
      </c>
      <c r="B47" s="48" t="s">
        <v>64</v>
      </c>
      <c r="C47" s="49">
        <v>11037</v>
      </c>
      <c r="D47" s="1"/>
      <c r="E47" s="50">
        <f t="shared" si="0"/>
        <v>0</v>
      </c>
      <c r="F47" s="2"/>
      <c r="G47" s="50">
        <f t="shared" si="1"/>
        <v>0</v>
      </c>
    </row>
    <row r="48" spans="1:7">
      <c r="A48" s="47">
        <v>45</v>
      </c>
      <c r="B48" s="48" t="s">
        <v>65</v>
      </c>
      <c r="C48" s="49">
        <v>1379</v>
      </c>
      <c r="D48" s="1"/>
      <c r="E48" s="50">
        <f t="shared" si="0"/>
        <v>0</v>
      </c>
      <c r="F48" s="2"/>
      <c r="G48" s="50">
        <f t="shared" si="1"/>
        <v>0</v>
      </c>
    </row>
    <row r="49" spans="1:7">
      <c r="A49" s="47">
        <v>46</v>
      </c>
      <c r="B49" s="48" t="s">
        <v>66</v>
      </c>
      <c r="C49" s="49">
        <v>22173</v>
      </c>
      <c r="D49" s="1"/>
      <c r="E49" s="50">
        <f t="shared" si="0"/>
        <v>0</v>
      </c>
      <c r="F49" s="2"/>
      <c r="G49" s="50">
        <f t="shared" si="1"/>
        <v>0</v>
      </c>
    </row>
    <row r="50" spans="1:7">
      <c r="A50" s="47">
        <v>47</v>
      </c>
      <c r="B50" s="48" t="s">
        <v>67</v>
      </c>
      <c r="C50" s="49">
        <v>22173</v>
      </c>
      <c r="D50" s="1"/>
      <c r="E50" s="50">
        <f t="shared" si="0"/>
        <v>0</v>
      </c>
      <c r="F50" s="2"/>
      <c r="G50" s="50">
        <f t="shared" si="1"/>
        <v>0</v>
      </c>
    </row>
    <row r="51" spans="1:7">
      <c r="A51" s="47">
        <v>48</v>
      </c>
      <c r="B51" s="48" t="s">
        <v>68</v>
      </c>
      <c r="C51" s="49">
        <v>20</v>
      </c>
      <c r="D51" s="1"/>
      <c r="E51" s="50">
        <f t="shared" si="0"/>
        <v>0</v>
      </c>
      <c r="F51" s="2"/>
      <c r="G51" s="50">
        <f t="shared" si="1"/>
        <v>0</v>
      </c>
    </row>
    <row r="52" spans="1:7">
      <c r="A52" s="47">
        <v>49</v>
      </c>
      <c r="B52" s="48" t="s">
        <v>69</v>
      </c>
      <c r="C52" s="49">
        <v>3614</v>
      </c>
      <c r="D52" s="1"/>
      <c r="E52" s="50">
        <f t="shared" si="0"/>
        <v>0</v>
      </c>
      <c r="F52" s="2"/>
      <c r="G52" s="50">
        <f t="shared" si="1"/>
        <v>0</v>
      </c>
    </row>
    <row r="53" spans="1:7">
      <c r="A53" s="47">
        <v>50</v>
      </c>
      <c r="B53" s="48" t="s">
        <v>70</v>
      </c>
      <c r="C53" s="49">
        <v>284</v>
      </c>
      <c r="D53" s="1"/>
      <c r="E53" s="50">
        <f t="shared" si="0"/>
        <v>0</v>
      </c>
      <c r="F53" s="2"/>
      <c r="G53" s="50">
        <f t="shared" si="1"/>
        <v>0</v>
      </c>
    </row>
    <row r="54" spans="1:7">
      <c r="A54" s="47">
        <v>51</v>
      </c>
      <c r="B54" s="48" t="s">
        <v>71</v>
      </c>
      <c r="C54" s="49">
        <v>94</v>
      </c>
      <c r="D54" s="1"/>
      <c r="E54" s="50">
        <f t="shared" si="0"/>
        <v>0</v>
      </c>
      <c r="F54" s="2"/>
      <c r="G54" s="50">
        <f t="shared" si="1"/>
        <v>0</v>
      </c>
    </row>
    <row r="55" spans="1:7">
      <c r="A55" s="47">
        <v>52</v>
      </c>
      <c r="B55" s="48" t="s">
        <v>72</v>
      </c>
      <c r="C55" s="49">
        <v>1379</v>
      </c>
      <c r="D55" s="1"/>
      <c r="E55" s="50">
        <f t="shared" si="0"/>
        <v>0</v>
      </c>
      <c r="F55" s="2"/>
      <c r="G55" s="50">
        <f t="shared" si="1"/>
        <v>0</v>
      </c>
    </row>
    <row r="56" spans="1:7">
      <c r="A56" s="47">
        <v>53</v>
      </c>
      <c r="B56" s="48" t="s">
        <v>73</v>
      </c>
      <c r="C56" s="49">
        <v>1477</v>
      </c>
      <c r="D56" s="1"/>
      <c r="E56" s="50">
        <f t="shared" si="0"/>
        <v>0</v>
      </c>
      <c r="F56" s="2"/>
      <c r="G56" s="50">
        <f t="shared" si="1"/>
        <v>0</v>
      </c>
    </row>
    <row r="57" spans="1:7" ht="17.25" customHeight="1">
      <c r="A57" s="47">
        <v>54</v>
      </c>
      <c r="B57" s="48" t="s">
        <v>74</v>
      </c>
      <c r="C57" s="49">
        <v>22202</v>
      </c>
      <c r="D57" s="1"/>
      <c r="E57" s="50">
        <f t="shared" si="0"/>
        <v>0</v>
      </c>
      <c r="F57" s="2"/>
      <c r="G57" s="50">
        <f t="shared" si="1"/>
        <v>0</v>
      </c>
    </row>
    <row r="58" spans="1:7">
      <c r="A58" s="47">
        <v>55</v>
      </c>
      <c r="B58" s="57" t="s">
        <v>129</v>
      </c>
      <c r="C58" s="49">
        <v>1379</v>
      </c>
      <c r="D58" s="1"/>
      <c r="E58" s="50">
        <f t="shared" si="0"/>
        <v>0</v>
      </c>
      <c r="F58" s="2"/>
      <c r="G58" s="50">
        <f t="shared" si="1"/>
        <v>0</v>
      </c>
    </row>
    <row r="59" spans="1:7">
      <c r="A59" s="47">
        <v>56</v>
      </c>
      <c r="B59" s="48" t="s">
        <v>75</v>
      </c>
      <c r="C59" s="49">
        <v>22108</v>
      </c>
      <c r="D59" s="1"/>
      <c r="E59" s="50">
        <f t="shared" si="0"/>
        <v>0</v>
      </c>
      <c r="F59" s="2"/>
      <c r="G59" s="50">
        <f t="shared" si="1"/>
        <v>0</v>
      </c>
    </row>
    <row r="60" spans="1:7">
      <c r="A60" s="47">
        <v>57</v>
      </c>
      <c r="B60" s="48" t="s">
        <v>76</v>
      </c>
      <c r="C60" s="49">
        <v>1379</v>
      </c>
      <c r="D60" s="1"/>
      <c r="E60" s="50">
        <f t="shared" si="0"/>
        <v>0</v>
      </c>
      <c r="F60" s="2"/>
      <c r="G60" s="50">
        <f t="shared" si="1"/>
        <v>0</v>
      </c>
    </row>
    <row r="61" spans="1:7">
      <c r="A61" s="47">
        <v>58</v>
      </c>
      <c r="B61" s="48" t="s">
        <v>77</v>
      </c>
      <c r="C61" s="49">
        <v>22173</v>
      </c>
      <c r="D61" s="1"/>
      <c r="E61" s="50">
        <f t="shared" si="0"/>
        <v>0</v>
      </c>
      <c r="F61" s="2"/>
      <c r="G61" s="50">
        <f t="shared" si="1"/>
        <v>0</v>
      </c>
    </row>
    <row r="62" spans="1:7">
      <c r="A62" s="47">
        <v>59</v>
      </c>
      <c r="B62" s="48" t="s">
        <v>78</v>
      </c>
      <c r="C62" s="49">
        <v>1383</v>
      </c>
      <c r="D62" s="1"/>
      <c r="E62" s="50">
        <f t="shared" si="0"/>
        <v>0</v>
      </c>
      <c r="F62" s="2"/>
      <c r="G62" s="50">
        <f t="shared" si="1"/>
        <v>0</v>
      </c>
    </row>
    <row r="63" spans="1:7" ht="12.75" customHeight="1">
      <c r="A63" s="47">
        <v>60</v>
      </c>
      <c r="B63" s="48" t="s">
        <v>79</v>
      </c>
      <c r="C63" s="49">
        <v>94</v>
      </c>
      <c r="D63" s="1"/>
      <c r="E63" s="50">
        <f t="shared" si="0"/>
        <v>0</v>
      </c>
      <c r="F63" s="2"/>
      <c r="G63" s="50">
        <f t="shared" si="1"/>
        <v>0</v>
      </c>
    </row>
    <row r="64" spans="1:7">
      <c r="A64" s="47">
        <v>61</v>
      </c>
      <c r="B64" s="48" t="s">
        <v>80</v>
      </c>
      <c r="C64" s="49">
        <v>3614</v>
      </c>
      <c r="D64" s="1"/>
      <c r="E64" s="50">
        <f t="shared" si="0"/>
        <v>0</v>
      </c>
      <c r="F64" s="2"/>
      <c r="G64" s="50">
        <f t="shared" si="1"/>
        <v>0</v>
      </c>
    </row>
    <row r="65" spans="1:8">
      <c r="A65" s="47">
        <v>62</v>
      </c>
      <c r="B65" s="48" t="s">
        <v>81</v>
      </c>
      <c r="C65" s="49">
        <v>284</v>
      </c>
      <c r="D65" s="1"/>
      <c r="E65" s="50">
        <f t="shared" si="0"/>
        <v>0</v>
      </c>
      <c r="F65" s="2"/>
      <c r="G65" s="50">
        <f t="shared" si="1"/>
        <v>0</v>
      </c>
    </row>
    <row r="66" spans="1:8">
      <c r="A66" s="47">
        <v>63</v>
      </c>
      <c r="B66" s="48" t="s">
        <v>82</v>
      </c>
      <c r="C66" s="49">
        <v>1379</v>
      </c>
      <c r="D66" s="1"/>
      <c r="E66" s="50">
        <f t="shared" si="0"/>
        <v>0</v>
      </c>
      <c r="F66" s="2"/>
      <c r="G66" s="50">
        <f t="shared" si="1"/>
        <v>0</v>
      </c>
    </row>
    <row r="67" spans="1:8">
      <c r="A67" s="47">
        <v>64</v>
      </c>
      <c r="B67" s="48" t="s">
        <v>83</v>
      </c>
      <c r="C67" s="49">
        <v>22202</v>
      </c>
      <c r="D67" s="1"/>
      <c r="E67" s="50">
        <f t="shared" ref="E67:E75" si="2">ROUND(+C67*D67,0)</f>
        <v>0</v>
      </c>
      <c r="F67" s="2"/>
      <c r="G67" s="50">
        <f t="shared" ref="G67:G75" si="3">ROUND(E67+F67,0)</f>
        <v>0</v>
      </c>
    </row>
    <row r="68" spans="1:8">
      <c r="A68" s="47">
        <v>65</v>
      </c>
      <c r="B68" s="48" t="s">
        <v>84</v>
      </c>
      <c r="C68" s="49">
        <v>1477</v>
      </c>
      <c r="D68" s="1"/>
      <c r="E68" s="50">
        <f t="shared" si="2"/>
        <v>0</v>
      </c>
      <c r="F68" s="2"/>
      <c r="G68" s="50">
        <f t="shared" si="3"/>
        <v>0</v>
      </c>
    </row>
    <row r="69" spans="1:8">
      <c r="A69" s="47">
        <v>66</v>
      </c>
      <c r="B69" s="48" t="s">
        <v>85</v>
      </c>
      <c r="C69" s="49">
        <v>1379</v>
      </c>
      <c r="D69" s="1"/>
      <c r="E69" s="50">
        <f t="shared" si="2"/>
        <v>0</v>
      </c>
      <c r="F69" s="2"/>
      <c r="G69" s="50">
        <f t="shared" si="3"/>
        <v>0</v>
      </c>
    </row>
    <row r="70" spans="1:8">
      <c r="A70" s="47">
        <v>67</v>
      </c>
      <c r="B70" s="48" t="s">
        <v>86</v>
      </c>
      <c r="C70" s="49">
        <v>20</v>
      </c>
      <c r="D70" s="1"/>
      <c r="E70" s="50">
        <f t="shared" si="2"/>
        <v>0</v>
      </c>
      <c r="F70" s="2"/>
      <c r="G70" s="50">
        <f t="shared" si="3"/>
        <v>0</v>
      </c>
    </row>
    <row r="71" spans="1:8">
      <c r="A71" s="47">
        <v>68</v>
      </c>
      <c r="B71" s="48" t="s">
        <v>87</v>
      </c>
      <c r="C71" s="49">
        <v>1477</v>
      </c>
      <c r="D71" s="1"/>
      <c r="E71" s="50">
        <f t="shared" si="2"/>
        <v>0</v>
      </c>
      <c r="F71" s="2"/>
      <c r="G71" s="50">
        <f t="shared" si="3"/>
        <v>0</v>
      </c>
    </row>
    <row r="72" spans="1:8">
      <c r="A72" s="47">
        <v>69</v>
      </c>
      <c r="B72" s="48" t="s">
        <v>88</v>
      </c>
      <c r="C72" s="49">
        <v>1477</v>
      </c>
      <c r="D72" s="1"/>
      <c r="E72" s="50">
        <f t="shared" si="2"/>
        <v>0</v>
      </c>
      <c r="F72" s="2"/>
      <c r="G72" s="50">
        <f t="shared" si="3"/>
        <v>0</v>
      </c>
    </row>
    <row r="73" spans="1:8">
      <c r="A73" s="47">
        <v>70</v>
      </c>
      <c r="B73" s="48" t="s">
        <v>89</v>
      </c>
      <c r="C73" s="49">
        <v>20</v>
      </c>
      <c r="D73" s="1"/>
      <c r="E73" s="50">
        <f t="shared" si="2"/>
        <v>0</v>
      </c>
      <c r="F73" s="2"/>
      <c r="G73" s="50">
        <f t="shared" si="3"/>
        <v>0</v>
      </c>
    </row>
    <row r="74" spans="1:8">
      <c r="A74" s="47">
        <v>71</v>
      </c>
      <c r="B74" s="48" t="s">
        <v>90</v>
      </c>
      <c r="C74" s="49">
        <v>20</v>
      </c>
      <c r="D74" s="1"/>
      <c r="E74" s="50">
        <f t="shared" si="2"/>
        <v>0</v>
      </c>
      <c r="F74" s="2"/>
      <c r="G74" s="50">
        <f t="shared" si="3"/>
        <v>0</v>
      </c>
    </row>
    <row r="75" spans="1:8">
      <c r="A75" s="47">
        <v>72</v>
      </c>
      <c r="B75" s="48" t="s">
        <v>91</v>
      </c>
      <c r="C75" s="49">
        <v>1477</v>
      </c>
      <c r="D75" s="1"/>
      <c r="E75" s="50">
        <f t="shared" si="2"/>
        <v>0</v>
      </c>
      <c r="F75" s="2"/>
      <c r="G75" s="50">
        <f t="shared" si="3"/>
        <v>0</v>
      </c>
    </row>
    <row r="76" spans="1:8" ht="15.75" customHeight="1">
      <c r="A76" s="113" t="s">
        <v>92</v>
      </c>
      <c r="B76" s="114"/>
      <c r="C76" s="114"/>
      <c r="D76" s="115"/>
      <c r="E76" s="50">
        <f>SUM(E4:E75)</f>
        <v>0</v>
      </c>
      <c r="F76" s="50">
        <f>SUM(F4:F75)</f>
        <v>0</v>
      </c>
      <c r="G76" s="50">
        <f>SUM(G4:G75)</f>
        <v>0</v>
      </c>
    </row>
    <row r="77" spans="1:8" ht="15.75" customHeight="1">
      <c r="A77" s="58"/>
      <c r="B77" s="58"/>
      <c r="C77" s="58"/>
      <c r="D77" s="58"/>
      <c r="E77" s="59"/>
      <c r="F77" s="59"/>
      <c r="G77" s="59"/>
    </row>
    <row r="78" spans="1:8" ht="6.75" customHeight="1">
      <c r="B78" s="65" t="s">
        <v>130</v>
      </c>
      <c r="C78" s="65"/>
      <c r="D78" s="65"/>
      <c r="E78" s="65"/>
      <c r="F78" s="65"/>
      <c r="G78" s="65"/>
      <c r="H78" s="35"/>
    </row>
    <row r="79" spans="1:8" ht="6.75" customHeight="1">
      <c r="B79" s="65"/>
      <c r="C79" s="65"/>
      <c r="D79" s="65"/>
      <c r="E79" s="65"/>
      <c r="F79" s="65"/>
      <c r="G79" s="65"/>
      <c r="H79" s="35"/>
    </row>
    <row r="80" spans="1:8" ht="6.75" customHeight="1">
      <c r="B80" s="65"/>
      <c r="C80" s="65"/>
      <c r="D80" s="65"/>
      <c r="E80" s="65"/>
      <c r="F80" s="65"/>
      <c r="G80" s="65"/>
      <c r="H80" s="35"/>
    </row>
    <row r="81" spans="2:8" ht="6.75" customHeight="1">
      <c r="B81" s="65"/>
      <c r="C81" s="65"/>
      <c r="D81" s="65"/>
      <c r="E81" s="65"/>
      <c r="F81" s="65"/>
      <c r="G81" s="65"/>
      <c r="H81" s="35"/>
    </row>
  </sheetData>
  <sheetProtection password="A511" sheet="1" objects="1" scenarios="1" selectLockedCells="1"/>
  <autoFilter ref="A3:G3">
    <filterColumn colId="0" showButton="0"/>
  </autoFilter>
  <mergeCells count="5">
    <mergeCell ref="B78:G81"/>
    <mergeCell ref="A1:G1"/>
    <mergeCell ref="A2:G2"/>
    <mergeCell ref="A3:B3"/>
    <mergeCell ref="A76:D76"/>
  </mergeCells>
  <dataValidations count="1">
    <dataValidation type="whole" operator="greaterThan" allowBlank="1" showInputMessage="1" showErrorMessage="1" sqref="D4:D75">
      <formula1>1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Hoja9"/>
  <dimension ref="A1:G81"/>
  <sheetViews>
    <sheetView showGridLines="0" topLeftCell="A10" workbookViewId="0">
      <selection activeCell="D11" sqref="D11"/>
    </sheetView>
  </sheetViews>
  <sheetFormatPr baseColWidth="10" defaultColWidth="10.85546875" defaultRowHeight="12.75"/>
  <cols>
    <col min="1" max="1" width="9" style="44" customWidth="1"/>
    <col min="2" max="2" width="59.28515625" style="51" customWidth="1"/>
    <col min="3" max="3" width="12.7109375" style="44" customWidth="1"/>
    <col min="4" max="4" width="14.85546875" style="44" customWidth="1"/>
    <col min="5" max="5" width="15.7109375" style="44" bestFit="1" customWidth="1"/>
    <col min="6" max="6" width="17.85546875" style="44" customWidth="1"/>
    <col min="7" max="7" width="18.42578125" style="44" customWidth="1"/>
    <col min="8" max="16384" width="10.85546875" style="44"/>
  </cols>
  <sheetData>
    <row r="1" spans="1:7" ht="61.5" customHeight="1" thickBot="1">
      <c r="A1" s="108" t="s">
        <v>15</v>
      </c>
      <c r="B1" s="109"/>
      <c r="C1" s="109"/>
      <c r="D1" s="109"/>
      <c r="E1" s="109"/>
      <c r="F1" s="109"/>
      <c r="G1" s="110"/>
    </row>
    <row r="2" spans="1:7" ht="31.5" customHeight="1">
      <c r="A2" s="111" t="s">
        <v>121</v>
      </c>
      <c r="B2" s="111"/>
      <c r="C2" s="111"/>
      <c r="D2" s="111"/>
      <c r="E2" s="111"/>
      <c r="F2" s="111"/>
      <c r="G2" s="111"/>
    </row>
    <row r="3" spans="1:7" s="46" customFormat="1" ht="34.5" customHeight="1">
      <c r="A3" s="112" t="s">
        <v>16</v>
      </c>
      <c r="B3" s="112"/>
      <c r="C3" s="45" t="s">
        <v>93</v>
      </c>
      <c r="D3" s="45" t="s">
        <v>17</v>
      </c>
      <c r="E3" s="45" t="s">
        <v>18</v>
      </c>
      <c r="F3" s="45" t="s">
        <v>19</v>
      </c>
      <c r="G3" s="45" t="s">
        <v>20</v>
      </c>
    </row>
    <row r="4" spans="1:7" ht="15" customHeight="1">
      <c r="A4" s="47">
        <v>1</v>
      </c>
      <c r="B4" s="48" t="s">
        <v>21</v>
      </c>
      <c r="C4" s="49">
        <v>5098</v>
      </c>
      <c r="D4" s="1"/>
      <c r="E4" s="52">
        <f>ROUND(+C4*D4,0)</f>
        <v>0</v>
      </c>
      <c r="F4" s="2"/>
      <c r="G4" s="52">
        <f>ROUND(E4+F4,0)</f>
        <v>0</v>
      </c>
    </row>
    <row r="5" spans="1:7" ht="15" customHeight="1">
      <c r="A5" s="47">
        <v>2</v>
      </c>
      <c r="B5" s="48" t="s">
        <v>22</v>
      </c>
      <c r="C5" s="49">
        <v>4383</v>
      </c>
      <c r="D5" s="1"/>
      <c r="E5" s="52">
        <f t="shared" ref="E5:E66" si="0">ROUND(+C5*D5,0)</f>
        <v>0</v>
      </c>
      <c r="F5" s="2"/>
      <c r="G5" s="52">
        <f t="shared" ref="G5:G66" si="1">ROUND(E5+F5,0)</f>
        <v>0</v>
      </c>
    </row>
    <row r="6" spans="1:7" ht="15" customHeight="1">
      <c r="A6" s="47">
        <v>3</v>
      </c>
      <c r="B6" s="48" t="s">
        <v>23</v>
      </c>
      <c r="C6" s="49">
        <v>2935</v>
      </c>
      <c r="D6" s="1"/>
      <c r="E6" s="52">
        <f t="shared" si="0"/>
        <v>0</v>
      </c>
      <c r="F6" s="2"/>
      <c r="G6" s="52">
        <f t="shared" si="1"/>
        <v>0</v>
      </c>
    </row>
    <row r="7" spans="1:7" ht="15" customHeight="1">
      <c r="A7" s="47">
        <v>4</v>
      </c>
      <c r="B7" s="48" t="s">
        <v>24</v>
      </c>
      <c r="C7" s="49">
        <v>13303</v>
      </c>
      <c r="D7" s="1"/>
      <c r="E7" s="52">
        <f t="shared" si="0"/>
        <v>0</v>
      </c>
      <c r="F7" s="2"/>
      <c r="G7" s="52">
        <f t="shared" si="1"/>
        <v>0</v>
      </c>
    </row>
    <row r="8" spans="1:7" ht="15" customHeight="1">
      <c r="A8" s="47">
        <v>5</v>
      </c>
      <c r="B8" s="48" t="s">
        <v>25</v>
      </c>
      <c r="C8" s="49">
        <v>2429</v>
      </c>
      <c r="D8" s="1"/>
      <c r="E8" s="52">
        <f t="shared" si="0"/>
        <v>0</v>
      </c>
      <c r="F8" s="2"/>
      <c r="G8" s="52">
        <f t="shared" si="1"/>
        <v>0</v>
      </c>
    </row>
    <row r="9" spans="1:7" ht="15" customHeight="1">
      <c r="A9" s="47">
        <v>6</v>
      </c>
      <c r="B9" s="48" t="s">
        <v>26</v>
      </c>
      <c r="C9" s="49">
        <v>11603</v>
      </c>
      <c r="D9" s="1"/>
      <c r="E9" s="52">
        <f t="shared" si="0"/>
        <v>0</v>
      </c>
      <c r="F9" s="2"/>
      <c r="G9" s="52">
        <f t="shared" si="1"/>
        <v>0</v>
      </c>
    </row>
    <row r="10" spans="1:7" ht="15" customHeight="1">
      <c r="A10" s="47">
        <v>7</v>
      </c>
      <c r="B10" s="48" t="s">
        <v>27</v>
      </c>
      <c r="C10" s="49">
        <v>11371</v>
      </c>
      <c r="D10" s="1"/>
      <c r="E10" s="52">
        <f t="shared" si="0"/>
        <v>0</v>
      </c>
      <c r="F10" s="2"/>
      <c r="G10" s="52">
        <f t="shared" si="1"/>
        <v>0</v>
      </c>
    </row>
    <row r="11" spans="1:7" ht="15" customHeight="1">
      <c r="A11" s="47">
        <v>8</v>
      </c>
      <c r="B11" s="48" t="s">
        <v>28</v>
      </c>
      <c r="C11" s="49">
        <v>11583</v>
      </c>
      <c r="D11" s="1"/>
      <c r="E11" s="52">
        <f t="shared" si="0"/>
        <v>0</v>
      </c>
      <c r="F11" s="2"/>
      <c r="G11" s="52">
        <f t="shared" si="1"/>
        <v>0</v>
      </c>
    </row>
    <row r="12" spans="1:7" ht="15" customHeight="1">
      <c r="A12" s="47">
        <v>9</v>
      </c>
      <c r="B12" s="48" t="s">
        <v>29</v>
      </c>
      <c r="C12" s="49">
        <v>668</v>
      </c>
      <c r="D12" s="1"/>
      <c r="E12" s="52">
        <f t="shared" si="0"/>
        <v>0</v>
      </c>
      <c r="F12" s="2"/>
      <c r="G12" s="52">
        <f t="shared" si="1"/>
        <v>0</v>
      </c>
    </row>
    <row r="13" spans="1:7" ht="15" customHeight="1">
      <c r="A13" s="47">
        <v>10</v>
      </c>
      <c r="B13" s="48" t="s">
        <v>30</v>
      </c>
      <c r="C13" s="49">
        <v>1774</v>
      </c>
      <c r="D13" s="1"/>
      <c r="E13" s="52">
        <f t="shared" si="0"/>
        <v>0</v>
      </c>
      <c r="F13" s="2"/>
      <c r="G13" s="52">
        <f t="shared" si="1"/>
        <v>0</v>
      </c>
    </row>
    <row r="14" spans="1:7" ht="15" customHeight="1">
      <c r="A14" s="47">
        <v>11</v>
      </c>
      <c r="B14" s="48" t="s">
        <v>31</v>
      </c>
      <c r="C14" s="49">
        <v>11037</v>
      </c>
      <c r="D14" s="1"/>
      <c r="E14" s="52">
        <f t="shared" si="0"/>
        <v>0</v>
      </c>
      <c r="F14" s="2"/>
      <c r="G14" s="52">
        <f t="shared" si="1"/>
        <v>0</v>
      </c>
    </row>
    <row r="15" spans="1:7" ht="15" customHeight="1">
      <c r="A15" s="47">
        <v>12</v>
      </c>
      <c r="B15" s="48" t="s">
        <v>32</v>
      </c>
      <c r="C15" s="49">
        <v>1140</v>
      </c>
      <c r="D15" s="1"/>
      <c r="E15" s="52">
        <f t="shared" si="0"/>
        <v>0</v>
      </c>
      <c r="F15" s="2"/>
      <c r="G15" s="52">
        <f t="shared" si="1"/>
        <v>0</v>
      </c>
    </row>
    <row r="16" spans="1:7" ht="15" customHeight="1">
      <c r="A16" s="47">
        <v>13</v>
      </c>
      <c r="B16" s="48" t="s">
        <v>33</v>
      </c>
      <c r="C16" s="49">
        <v>11371</v>
      </c>
      <c r="D16" s="1"/>
      <c r="E16" s="52">
        <f t="shared" si="0"/>
        <v>0</v>
      </c>
      <c r="F16" s="2"/>
      <c r="G16" s="52">
        <f t="shared" si="1"/>
        <v>0</v>
      </c>
    </row>
    <row r="17" spans="1:7" ht="15" customHeight="1">
      <c r="A17" s="47">
        <v>14</v>
      </c>
      <c r="B17" s="48" t="s">
        <v>34</v>
      </c>
      <c r="C17" s="49">
        <v>739</v>
      </c>
      <c r="D17" s="1"/>
      <c r="E17" s="52">
        <f t="shared" si="0"/>
        <v>0</v>
      </c>
      <c r="F17" s="2"/>
      <c r="G17" s="52">
        <f t="shared" si="1"/>
        <v>0</v>
      </c>
    </row>
    <row r="18" spans="1:7" ht="15" customHeight="1">
      <c r="A18" s="47">
        <v>15</v>
      </c>
      <c r="B18" s="48" t="s">
        <v>35</v>
      </c>
      <c r="C18" s="49">
        <v>1737</v>
      </c>
      <c r="D18" s="1"/>
      <c r="E18" s="52">
        <f t="shared" si="0"/>
        <v>0</v>
      </c>
      <c r="F18" s="2"/>
      <c r="G18" s="52">
        <f t="shared" si="1"/>
        <v>0</v>
      </c>
    </row>
    <row r="19" spans="1:7" ht="15" customHeight="1">
      <c r="A19" s="47">
        <v>16</v>
      </c>
      <c r="B19" s="48" t="s">
        <v>36</v>
      </c>
      <c r="C19" s="49">
        <v>0</v>
      </c>
      <c r="D19" s="1"/>
      <c r="E19" s="52">
        <f t="shared" si="0"/>
        <v>0</v>
      </c>
      <c r="F19" s="2"/>
      <c r="G19" s="52">
        <f t="shared" si="1"/>
        <v>0</v>
      </c>
    </row>
    <row r="20" spans="1:7" ht="15" customHeight="1">
      <c r="A20" s="47">
        <v>17</v>
      </c>
      <c r="B20" s="48" t="s">
        <v>37</v>
      </c>
      <c r="C20" s="49">
        <v>1122</v>
      </c>
      <c r="D20" s="1"/>
      <c r="E20" s="52">
        <f t="shared" si="0"/>
        <v>0</v>
      </c>
      <c r="F20" s="2"/>
      <c r="G20" s="52">
        <f t="shared" si="1"/>
        <v>0</v>
      </c>
    </row>
    <row r="21" spans="1:7" ht="15" customHeight="1">
      <c r="A21" s="47">
        <v>18</v>
      </c>
      <c r="B21" s="48" t="s">
        <v>38</v>
      </c>
      <c r="C21" s="49">
        <v>81</v>
      </c>
      <c r="D21" s="1"/>
      <c r="E21" s="52">
        <f t="shared" si="0"/>
        <v>0</v>
      </c>
      <c r="F21" s="2"/>
      <c r="G21" s="52">
        <f t="shared" si="1"/>
        <v>0</v>
      </c>
    </row>
    <row r="22" spans="1:7">
      <c r="A22" s="47">
        <v>19</v>
      </c>
      <c r="B22" s="48" t="s">
        <v>39</v>
      </c>
      <c r="C22" s="49">
        <v>5761</v>
      </c>
      <c r="D22" s="1"/>
      <c r="E22" s="52">
        <f t="shared" si="0"/>
        <v>0</v>
      </c>
      <c r="F22" s="2"/>
      <c r="G22" s="52">
        <f t="shared" si="1"/>
        <v>0</v>
      </c>
    </row>
    <row r="23" spans="1:7" ht="15" customHeight="1">
      <c r="A23" s="47">
        <v>20</v>
      </c>
      <c r="B23" s="48" t="s">
        <v>40</v>
      </c>
      <c r="C23" s="49">
        <v>6953</v>
      </c>
      <c r="D23" s="1"/>
      <c r="E23" s="52">
        <f t="shared" si="0"/>
        <v>0</v>
      </c>
      <c r="F23" s="2"/>
      <c r="G23" s="52">
        <f t="shared" si="1"/>
        <v>0</v>
      </c>
    </row>
    <row r="24" spans="1:7">
      <c r="A24" s="47">
        <v>21</v>
      </c>
      <c r="B24" s="48" t="s">
        <v>41</v>
      </c>
      <c r="C24" s="49">
        <v>61</v>
      </c>
      <c r="D24" s="1"/>
      <c r="E24" s="52">
        <f t="shared" si="0"/>
        <v>0</v>
      </c>
      <c r="F24" s="2"/>
      <c r="G24" s="52">
        <f t="shared" si="1"/>
        <v>0</v>
      </c>
    </row>
    <row r="25" spans="1:7">
      <c r="A25" s="47">
        <v>22</v>
      </c>
      <c r="B25" s="48" t="s">
        <v>42</v>
      </c>
      <c r="C25" s="49">
        <v>20</v>
      </c>
      <c r="D25" s="1"/>
      <c r="E25" s="52">
        <f t="shared" si="0"/>
        <v>0</v>
      </c>
      <c r="F25" s="2"/>
      <c r="G25" s="52">
        <f t="shared" si="1"/>
        <v>0</v>
      </c>
    </row>
    <row r="26" spans="1:7">
      <c r="A26" s="47">
        <v>23</v>
      </c>
      <c r="B26" s="48" t="s">
        <v>43</v>
      </c>
      <c r="C26" s="49">
        <v>1944</v>
      </c>
      <c r="D26" s="1"/>
      <c r="E26" s="52">
        <f t="shared" si="0"/>
        <v>0</v>
      </c>
      <c r="F26" s="2"/>
      <c r="G26" s="52">
        <f t="shared" si="1"/>
        <v>0</v>
      </c>
    </row>
    <row r="27" spans="1:7">
      <c r="A27" s="47">
        <v>24</v>
      </c>
      <c r="B27" s="48" t="s">
        <v>44</v>
      </c>
      <c r="C27" s="49">
        <v>154</v>
      </c>
      <c r="D27" s="1"/>
      <c r="E27" s="52">
        <f t="shared" si="0"/>
        <v>0</v>
      </c>
      <c r="F27" s="2"/>
      <c r="G27" s="52">
        <f t="shared" si="1"/>
        <v>0</v>
      </c>
    </row>
    <row r="28" spans="1:7">
      <c r="A28" s="47">
        <v>25</v>
      </c>
      <c r="B28" s="48" t="s">
        <v>45</v>
      </c>
      <c r="C28" s="49">
        <v>587</v>
      </c>
      <c r="D28" s="1"/>
      <c r="E28" s="52">
        <f t="shared" si="0"/>
        <v>0</v>
      </c>
      <c r="F28" s="2"/>
      <c r="G28" s="52">
        <f t="shared" si="1"/>
        <v>0</v>
      </c>
    </row>
    <row r="29" spans="1:7">
      <c r="A29" s="47">
        <v>26</v>
      </c>
      <c r="B29" s="48" t="s">
        <v>46</v>
      </c>
      <c r="C29" s="49">
        <v>659</v>
      </c>
      <c r="D29" s="1"/>
      <c r="E29" s="52">
        <f t="shared" si="0"/>
        <v>0</v>
      </c>
      <c r="F29" s="2"/>
      <c r="G29" s="52">
        <f t="shared" si="1"/>
        <v>0</v>
      </c>
    </row>
    <row r="30" spans="1:7">
      <c r="A30" s="47">
        <v>27</v>
      </c>
      <c r="B30" s="48" t="s">
        <v>47</v>
      </c>
      <c r="C30" s="49">
        <v>3097</v>
      </c>
      <c r="D30" s="1"/>
      <c r="E30" s="52">
        <f t="shared" si="0"/>
        <v>0</v>
      </c>
      <c r="F30" s="2"/>
      <c r="G30" s="52">
        <f t="shared" si="1"/>
        <v>0</v>
      </c>
    </row>
    <row r="31" spans="1:7">
      <c r="A31" s="47">
        <v>28</v>
      </c>
      <c r="B31" s="48" t="s">
        <v>48</v>
      </c>
      <c r="C31" s="49">
        <v>11899</v>
      </c>
      <c r="D31" s="1"/>
      <c r="E31" s="52">
        <f t="shared" si="0"/>
        <v>0</v>
      </c>
      <c r="F31" s="2"/>
      <c r="G31" s="52">
        <f t="shared" si="1"/>
        <v>0</v>
      </c>
    </row>
    <row r="32" spans="1:7">
      <c r="A32" s="47">
        <v>29</v>
      </c>
      <c r="B32" s="48" t="s">
        <v>49</v>
      </c>
      <c r="C32" s="49">
        <v>587</v>
      </c>
      <c r="D32" s="1"/>
      <c r="E32" s="52">
        <f t="shared" si="0"/>
        <v>0</v>
      </c>
      <c r="F32" s="2"/>
      <c r="G32" s="52">
        <f t="shared" si="1"/>
        <v>0</v>
      </c>
    </row>
    <row r="33" spans="1:7">
      <c r="A33" s="47">
        <v>30</v>
      </c>
      <c r="B33" s="48" t="s">
        <v>50</v>
      </c>
      <c r="C33" s="49">
        <v>18399</v>
      </c>
      <c r="D33" s="1"/>
      <c r="E33" s="52">
        <f t="shared" si="0"/>
        <v>0</v>
      </c>
      <c r="F33" s="2"/>
      <c r="G33" s="52">
        <f t="shared" si="1"/>
        <v>0</v>
      </c>
    </row>
    <row r="34" spans="1:7">
      <c r="A34" s="47">
        <v>31</v>
      </c>
      <c r="B34" s="48" t="s">
        <v>51</v>
      </c>
      <c r="C34" s="49">
        <v>2516</v>
      </c>
      <c r="D34" s="1"/>
      <c r="E34" s="52">
        <f t="shared" si="0"/>
        <v>0</v>
      </c>
      <c r="F34" s="2"/>
      <c r="G34" s="52">
        <f t="shared" si="1"/>
        <v>0</v>
      </c>
    </row>
    <row r="35" spans="1:7">
      <c r="A35" s="47">
        <v>32</v>
      </c>
      <c r="B35" s="48" t="s">
        <v>52</v>
      </c>
      <c r="C35" s="49">
        <v>11583</v>
      </c>
      <c r="D35" s="1"/>
      <c r="E35" s="52">
        <f t="shared" si="0"/>
        <v>0</v>
      </c>
      <c r="F35" s="2"/>
      <c r="G35" s="52">
        <f t="shared" si="1"/>
        <v>0</v>
      </c>
    </row>
    <row r="36" spans="1:7">
      <c r="A36" s="47">
        <v>33</v>
      </c>
      <c r="B36" s="48" t="s">
        <v>53</v>
      </c>
      <c r="C36" s="49">
        <v>1211</v>
      </c>
      <c r="D36" s="1"/>
      <c r="E36" s="52">
        <f t="shared" si="0"/>
        <v>0</v>
      </c>
      <c r="F36" s="2"/>
      <c r="G36" s="52">
        <f t="shared" si="1"/>
        <v>0</v>
      </c>
    </row>
    <row r="37" spans="1:7">
      <c r="A37" s="47">
        <v>34</v>
      </c>
      <c r="B37" s="48" t="s">
        <v>54</v>
      </c>
      <c r="C37" s="49">
        <v>1317</v>
      </c>
      <c r="D37" s="1"/>
      <c r="E37" s="52">
        <f t="shared" si="0"/>
        <v>0</v>
      </c>
      <c r="F37" s="2"/>
      <c r="G37" s="52">
        <f t="shared" si="1"/>
        <v>0</v>
      </c>
    </row>
    <row r="38" spans="1:7">
      <c r="A38" s="47">
        <v>35</v>
      </c>
      <c r="B38" s="48" t="s">
        <v>55</v>
      </c>
      <c r="C38" s="49">
        <v>618</v>
      </c>
      <c r="D38" s="1"/>
      <c r="E38" s="52">
        <f t="shared" si="0"/>
        <v>0</v>
      </c>
      <c r="F38" s="2"/>
      <c r="G38" s="52">
        <f t="shared" si="1"/>
        <v>0</v>
      </c>
    </row>
    <row r="39" spans="1:7">
      <c r="A39" s="47">
        <v>36</v>
      </c>
      <c r="B39" s="48" t="s">
        <v>56</v>
      </c>
      <c r="C39" s="49">
        <v>1998</v>
      </c>
      <c r="D39" s="1"/>
      <c r="E39" s="52">
        <f t="shared" si="0"/>
        <v>0</v>
      </c>
      <c r="F39" s="2"/>
      <c r="G39" s="52">
        <f t="shared" si="1"/>
        <v>0</v>
      </c>
    </row>
    <row r="40" spans="1:7">
      <c r="A40" s="47">
        <v>37</v>
      </c>
      <c r="B40" s="48" t="s">
        <v>57</v>
      </c>
      <c r="C40" s="49">
        <v>668</v>
      </c>
      <c r="D40" s="1"/>
      <c r="E40" s="52">
        <f t="shared" si="0"/>
        <v>0</v>
      </c>
      <c r="F40" s="2"/>
      <c r="G40" s="52">
        <f t="shared" si="1"/>
        <v>0</v>
      </c>
    </row>
    <row r="41" spans="1:7">
      <c r="A41" s="47">
        <v>38</v>
      </c>
      <c r="B41" s="48" t="s">
        <v>58</v>
      </c>
      <c r="C41" s="49">
        <v>17794</v>
      </c>
      <c r="D41" s="1"/>
      <c r="E41" s="52">
        <f t="shared" si="0"/>
        <v>0</v>
      </c>
      <c r="F41" s="2"/>
      <c r="G41" s="52">
        <f t="shared" si="1"/>
        <v>0</v>
      </c>
    </row>
    <row r="42" spans="1:7">
      <c r="A42" s="47">
        <v>39</v>
      </c>
      <c r="B42" s="48" t="s">
        <v>59</v>
      </c>
      <c r="C42" s="49">
        <v>1998</v>
      </c>
      <c r="D42" s="1"/>
      <c r="E42" s="52">
        <f t="shared" si="0"/>
        <v>0</v>
      </c>
      <c r="F42" s="2"/>
      <c r="G42" s="52">
        <f t="shared" si="1"/>
        <v>0</v>
      </c>
    </row>
    <row r="43" spans="1:7" ht="15" customHeight="1">
      <c r="A43" s="47">
        <v>40</v>
      </c>
      <c r="B43" s="48" t="s">
        <v>60</v>
      </c>
      <c r="C43" s="49">
        <v>739</v>
      </c>
      <c r="D43" s="1"/>
      <c r="E43" s="52">
        <f t="shared" si="0"/>
        <v>0</v>
      </c>
      <c r="F43" s="2"/>
      <c r="G43" s="52">
        <f t="shared" si="1"/>
        <v>0</v>
      </c>
    </row>
    <row r="44" spans="1:7" ht="15" customHeight="1">
      <c r="A44" s="47">
        <v>41</v>
      </c>
      <c r="B44" s="48" t="s">
        <v>61</v>
      </c>
      <c r="C44" s="49">
        <v>607</v>
      </c>
      <c r="D44" s="1"/>
      <c r="E44" s="52">
        <f t="shared" si="0"/>
        <v>0</v>
      </c>
      <c r="F44" s="2"/>
      <c r="G44" s="52">
        <f t="shared" si="1"/>
        <v>0</v>
      </c>
    </row>
    <row r="45" spans="1:7" ht="15" customHeight="1">
      <c r="A45" s="47">
        <v>42</v>
      </c>
      <c r="B45" s="48" t="s">
        <v>62</v>
      </c>
      <c r="C45" s="49">
        <v>20</v>
      </c>
      <c r="D45" s="1"/>
      <c r="E45" s="52">
        <f t="shared" si="0"/>
        <v>0</v>
      </c>
      <c r="F45" s="2"/>
      <c r="G45" s="52">
        <f t="shared" si="1"/>
        <v>0</v>
      </c>
    </row>
    <row r="46" spans="1:7" ht="15" customHeight="1">
      <c r="A46" s="47">
        <v>43</v>
      </c>
      <c r="B46" s="48" t="s">
        <v>63</v>
      </c>
      <c r="C46" s="49">
        <f>14465+272</f>
        <v>14737</v>
      </c>
      <c r="D46" s="1"/>
      <c r="E46" s="52">
        <f t="shared" si="0"/>
        <v>0</v>
      </c>
      <c r="F46" s="2"/>
      <c r="G46" s="52">
        <f t="shared" si="1"/>
        <v>0</v>
      </c>
    </row>
    <row r="47" spans="1:7" ht="15" customHeight="1">
      <c r="A47" s="47">
        <v>44</v>
      </c>
      <c r="B47" s="48" t="s">
        <v>64</v>
      </c>
      <c r="C47" s="49">
        <v>5589</v>
      </c>
      <c r="D47" s="1"/>
      <c r="E47" s="52">
        <f t="shared" si="0"/>
        <v>0</v>
      </c>
      <c r="F47" s="2"/>
      <c r="G47" s="52">
        <f t="shared" si="1"/>
        <v>0</v>
      </c>
    </row>
    <row r="48" spans="1:7">
      <c r="A48" s="47">
        <v>45</v>
      </c>
      <c r="B48" s="48" t="s">
        <v>65</v>
      </c>
      <c r="C48" s="49">
        <v>668</v>
      </c>
      <c r="D48" s="1"/>
      <c r="E48" s="52">
        <f t="shared" si="0"/>
        <v>0</v>
      </c>
      <c r="F48" s="2"/>
      <c r="G48" s="52">
        <f t="shared" si="1"/>
        <v>0</v>
      </c>
    </row>
    <row r="49" spans="1:7">
      <c r="A49" s="47">
        <v>46</v>
      </c>
      <c r="B49" s="48" t="s">
        <v>66</v>
      </c>
      <c r="C49" s="49">
        <v>19734</v>
      </c>
      <c r="D49" s="1"/>
      <c r="E49" s="52">
        <f t="shared" si="0"/>
        <v>0</v>
      </c>
      <c r="F49" s="2"/>
      <c r="G49" s="52">
        <f t="shared" si="1"/>
        <v>0</v>
      </c>
    </row>
    <row r="50" spans="1:7">
      <c r="A50" s="47">
        <v>47</v>
      </c>
      <c r="B50" s="48" t="s">
        <v>67</v>
      </c>
      <c r="C50" s="49">
        <v>12510</v>
      </c>
      <c r="D50" s="1"/>
      <c r="E50" s="52">
        <f t="shared" si="0"/>
        <v>0</v>
      </c>
      <c r="F50" s="2"/>
      <c r="G50" s="52">
        <f t="shared" si="1"/>
        <v>0</v>
      </c>
    </row>
    <row r="51" spans="1:7">
      <c r="A51" s="47">
        <v>48</v>
      </c>
      <c r="B51" s="48" t="s">
        <v>68</v>
      </c>
      <c r="C51" s="49">
        <v>20</v>
      </c>
      <c r="D51" s="1"/>
      <c r="E51" s="52">
        <f t="shared" si="0"/>
        <v>0</v>
      </c>
      <c r="F51" s="2"/>
      <c r="G51" s="52">
        <f t="shared" si="1"/>
        <v>0</v>
      </c>
    </row>
    <row r="52" spans="1:7">
      <c r="A52" s="47">
        <v>49</v>
      </c>
      <c r="B52" s="48" t="s">
        <v>69</v>
      </c>
      <c r="C52" s="49">
        <v>2025</v>
      </c>
      <c r="D52" s="1"/>
      <c r="E52" s="52">
        <f t="shared" si="0"/>
        <v>0</v>
      </c>
      <c r="F52" s="2"/>
      <c r="G52" s="52">
        <f t="shared" si="1"/>
        <v>0</v>
      </c>
    </row>
    <row r="53" spans="1:7">
      <c r="A53" s="47">
        <v>50</v>
      </c>
      <c r="B53" s="48" t="s">
        <v>70</v>
      </c>
      <c r="C53" s="49">
        <v>234</v>
      </c>
      <c r="D53" s="1"/>
      <c r="E53" s="52">
        <f t="shared" si="0"/>
        <v>0</v>
      </c>
      <c r="F53" s="2"/>
      <c r="G53" s="52">
        <f t="shared" si="1"/>
        <v>0</v>
      </c>
    </row>
    <row r="54" spans="1:7">
      <c r="A54" s="47">
        <v>51</v>
      </c>
      <c r="B54" s="48" t="s">
        <v>71</v>
      </c>
      <c r="C54" s="49">
        <v>61</v>
      </c>
      <c r="D54" s="1"/>
      <c r="E54" s="52">
        <f t="shared" si="0"/>
        <v>0</v>
      </c>
      <c r="F54" s="2"/>
      <c r="G54" s="52">
        <f t="shared" si="1"/>
        <v>0</v>
      </c>
    </row>
    <row r="55" spans="1:7">
      <c r="A55" s="47">
        <v>52</v>
      </c>
      <c r="B55" s="48" t="s">
        <v>72</v>
      </c>
      <c r="C55" s="49">
        <v>668</v>
      </c>
      <c r="D55" s="1"/>
      <c r="E55" s="52">
        <f t="shared" si="0"/>
        <v>0</v>
      </c>
      <c r="F55" s="2"/>
      <c r="G55" s="52">
        <f t="shared" si="1"/>
        <v>0</v>
      </c>
    </row>
    <row r="56" spans="1:7">
      <c r="A56" s="47">
        <v>53</v>
      </c>
      <c r="B56" s="48" t="s">
        <v>73</v>
      </c>
      <c r="C56" s="49">
        <v>739</v>
      </c>
      <c r="D56" s="1"/>
      <c r="E56" s="52">
        <f t="shared" si="0"/>
        <v>0</v>
      </c>
      <c r="F56" s="2"/>
      <c r="G56" s="52">
        <f t="shared" si="1"/>
        <v>0</v>
      </c>
    </row>
    <row r="57" spans="1:7" ht="17.25" customHeight="1">
      <c r="A57" s="47">
        <v>54</v>
      </c>
      <c r="B57" s="48" t="s">
        <v>74</v>
      </c>
      <c r="C57" s="49">
        <v>11980</v>
      </c>
      <c r="D57" s="1"/>
      <c r="E57" s="52">
        <f t="shared" si="0"/>
        <v>0</v>
      </c>
      <c r="F57" s="2"/>
      <c r="G57" s="52">
        <f t="shared" si="1"/>
        <v>0</v>
      </c>
    </row>
    <row r="58" spans="1:7">
      <c r="A58" s="47">
        <v>55</v>
      </c>
      <c r="B58" s="57" t="s">
        <v>129</v>
      </c>
      <c r="C58" s="49">
        <v>668</v>
      </c>
      <c r="D58" s="1"/>
      <c r="E58" s="52">
        <f t="shared" si="0"/>
        <v>0</v>
      </c>
      <c r="F58" s="2"/>
      <c r="G58" s="52">
        <f t="shared" si="1"/>
        <v>0</v>
      </c>
    </row>
    <row r="59" spans="1:7">
      <c r="A59" s="47">
        <v>56</v>
      </c>
      <c r="B59" s="48" t="s">
        <v>75</v>
      </c>
      <c r="C59" s="49">
        <v>11583</v>
      </c>
      <c r="D59" s="1"/>
      <c r="E59" s="52">
        <f t="shared" si="0"/>
        <v>0</v>
      </c>
      <c r="F59" s="2"/>
      <c r="G59" s="52">
        <f t="shared" si="1"/>
        <v>0</v>
      </c>
    </row>
    <row r="60" spans="1:7">
      <c r="A60" s="47">
        <v>57</v>
      </c>
      <c r="B60" s="48" t="s">
        <v>76</v>
      </c>
      <c r="C60" s="49">
        <v>679</v>
      </c>
      <c r="D60" s="1"/>
      <c r="E60" s="52">
        <f t="shared" si="0"/>
        <v>0</v>
      </c>
      <c r="F60" s="2"/>
      <c r="G60" s="52">
        <f t="shared" si="1"/>
        <v>0</v>
      </c>
    </row>
    <row r="61" spans="1:7">
      <c r="A61" s="47">
        <v>58</v>
      </c>
      <c r="B61" s="48" t="s">
        <v>77</v>
      </c>
      <c r="C61" s="49">
        <v>68220</v>
      </c>
      <c r="D61" s="1"/>
      <c r="E61" s="52">
        <f t="shared" si="0"/>
        <v>0</v>
      </c>
      <c r="F61" s="2"/>
      <c r="G61" s="52">
        <f t="shared" si="1"/>
        <v>0</v>
      </c>
    </row>
    <row r="62" spans="1:7">
      <c r="A62" s="47">
        <v>59</v>
      </c>
      <c r="B62" s="48" t="s">
        <v>78</v>
      </c>
      <c r="C62" s="49">
        <v>659</v>
      </c>
      <c r="D62" s="1"/>
      <c r="E62" s="52">
        <f t="shared" si="0"/>
        <v>0</v>
      </c>
      <c r="F62" s="2"/>
      <c r="G62" s="52">
        <f t="shared" si="1"/>
        <v>0</v>
      </c>
    </row>
    <row r="63" spans="1:7" ht="12.75" customHeight="1">
      <c r="A63" s="47">
        <v>60</v>
      </c>
      <c r="B63" s="48" t="s">
        <v>79</v>
      </c>
      <c r="C63" s="49">
        <v>61</v>
      </c>
      <c r="D63" s="1"/>
      <c r="E63" s="52">
        <f t="shared" si="0"/>
        <v>0</v>
      </c>
      <c r="F63" s="2"/>
      <c r="G63" s="52">
        <f t="shared" si="1"/>
        <v>0</v>
      </c>
    </row>
    <row r="64" spans="1:7">
      <c r="A64" s="47">
        <v>61</v>
      </c>
      <c r="B64" s="48" t="s">
        <v>80</v>
      </c>
      <c r="C64" s="49">
        <v>2025</v>
      </c>
      <c r="D64" s="1"/>
      <c r="E64" s="52">
        <f t="shared" si="0"/>
        <v>0</v>
      </c>
      <c r="F64" s="2"/>
      <c r="G64" s="52">
        <f t="shared" si="1"/>
        <v>0</v>
      </c>
    </row>
    <row r="65" spans="1:7">
      <c r="A65" s="47">
        <v>62</v>
      </c>
      <c r="B65" s="48" t="s">
        <v>81</v>
      </c>
      <c r="C65" s="49">
        <v>234</v>
      </c>
      <c r="D65" s="1"/>
      <c r="E65" s="52">
        <f t="shared" si="0"/>
        <v>0</v>
      </c>
      <c r="F65" s="2"/>
      <c r="G65" s="52">
        <f t="shared" si="1"/>
        <v>0</v>
      </c>
    </row>
    <row r="66" spans="1:7">
      <c r="A66" s="47">
        <v>63</v>
      </c>
      <c r="B66" s="48" t="s">
        <v>82</v>
      </c>
      <c r="C66" s="49">
        <v>668</v>
      </c>
      <c r="D66" s="1"/>
      <c r="E66" s="52">
        <f t="shared" si="0"/>
        <v>0</v>
      </c>
      <c r="F66" s="2"/>
      <c r="G66" s="52">
        <f t="shared" si="1"/>
        <v>0</v>
      </c>
    </row>
    <row r="67" spans="1:7">
      <c r="A67" s="47">
        <v>64</v>
      </c>
      <c r="B67" s="48" t="s">
        <v>83</v>
      </c>
      <c r="C67" s="49">
        <v>11980</v>
      </c>
      <c r="D67" s="1"/>
      <c r="E67" s="52">
        <f t="shared" ref="E67:E75" si="2">ROUND(+C67*D67,0)</f>
        <v>0</v>
      </c>
      <c r="F67" s="2"/>
      <c r="G67" s="52">
        <f t="shared" ref="G67:G75" si="3">ROUND(E67+F67,0)</f>
        <v>0</v>
      </c>
    </row>
    <row r="68" spans="1:7">
      <c r="A68" s="47">
        <v>65</v>
      </c>
      <c r="B68" s="48" t="s">
        <v>84</v>
      </c>
      <c r="C68" s="49">
        <v>739</v>
      </c>
      <c r="D68" s="1"/>
      <c r="E68" s="52">
        <f t="shared" si="2"/>
        <v>0</v>
      </c>
      <c r="F68" s="2"/>
      <c r="G68" s="52">
        <f t="shared" si="3"/>
        <v>0</v>
      </c>
    </row>
    <row r="69" spans="1:7">
      <c r="A69" s="47">
        <v>66</v>
      </c>
      <c r="B69" s="48" t="s">
        <v>85</v>
      </c>
      <c r="C69" s="49">
        <v>668</v>
      </c>
      <c r="D69" s="1"/>
      <c r="E69" s="52">
        <f t="shared" si="2"/>
        <v>0</v>
      </c>
      <c r="F69" s="2"/>
      <c r="G69" s="52">
        <f t="shared" si="3"/>
        <v>0</v>
      </c>
    </row>
    <row r="70" spans="1:7">
      <c r="A70" s="47">
        <v>67</v>
      </c>
      <c r="B70" s="48" t="s">
        <v>86</v>
      </c>
      <c r="C70" s="49">
        <v>20</v>
      </c>
      <c r="D70" s="1"/>
      <c r="E70" s="52">
        <f t="shared" si="2"/>
        <v>0</v>
      </c>
      <c r="F70" s="2"/>
      <c r="G70" s="52">
        <f t="shared" si="3"/>
        <v>0</v>
      </c>
    </row>
    <row r="71" spans="1:7">
      <c r="A71" s="47">
        <v>68</v>
      </c>
      <c r="B71" s="48" t="s">
        <v>87</v>
      </c>
      <c r="C71" s="49">
        <v>739</v>
      </c>
      <c r="D71" s="1"/>
      <c r="E71" s="52">
        <f t="shared" si="2"/>
        <v>0</v>
      </c>
      <c r="F71" s="2"/>
      <c r="G71" s="52">
        <f t="shared" si="3"/>
        <v>0</v>
      </c>
    </row>
    <row r="72" spans="1:7">
      <c r="A72" s="47">
        <v>69</v>
      </c>
      <c r="B72" s="48" t="s">
        <v>88</v>
      </c>
      <c r="C72" s="49">
        <v>739</v>
      </c>
      <c r="D72" s="1"/>
      <c r="E72" s="52">
        <f t="shared" si="2"/>
        <v>0</v>
      </c>
      <c r="F72" s="2"/>
      <c r="G72" s="52">
        <f t="shared" si="3"/>
        <v>0</v>
      </c>
    </row>
    <row r="73" spans="1:7">
      <c r="A73" s="47">
        <v>70</v>
      </c>
      <c r="B73" s="48" t="s">
        <v>89</v>
      </c>
      <c r="C73" s="49">
        <v>20</v>
      </c>
      <c r="D73" s="1"/>
      <c r="E73" s="52">
        <f t="shared" si="2"/>
        <v>0</v>
      </c>
      <c r="F73" s="2"/>
      <c r="G73" s="52">
        <f t="shared" si="3"/>
        <v>0</v>
      </c>
    </row>
    <row r="74" spans="1:7">
      <c r="A74" s="47">
        <v>71</v>
      </c>
      <c r="B74" s="48" t="s">
        <v>90</v>
      </c>
      <c r="C74" s="49">
        <v>20</v>
      </c>
      <c r="D74" s="1"/>
      <c r="E74" s="52">
        <f t="shared" si="2"/>
        <v>0</v>
      </c>
      <c r="F74" s="2"/>
      <c r="G74" s="52">
        <f t="shared" si="3"/>
        <v>0</v>
      </c>
    </row>
    <row r="75" spans="1:7">
      <c r="A75" s="47">
        <v>72</v>
      </c>
      <c r="B75" s="48" t="s">
        <v>91</v>
      </c>
      <c r="C75" s="49">
        <v>739</v>
      </c>
      <c r="D75" s="1"/>
      <c r="E75" s="52">
        <f t="shared" si="2"/>
        <v>0</v>
      </c>
      <c r="F75" s="2"/>
      <c r="G75" s="52">
        <f t="shared" si="3"/>
        <v>0</v>
      </c>
    </row>
    <row r="76" spans="1:7" ht="15.75" customHeight="1">
      <c r="A76" s="113" t="s">
        <v>92</v>
      </c>
      <c r="B76" s="114"/>
      <c r="C76" s="114"/>
      <c r="D76" s="115"/>
      <c r="E76" s="52">
        <f>SUM(E4:E75)</f>
        <v>0</v>
      </c>
      <c r="F76" s="52">
        <f>SUM(F4:F75)</f>
        <v>0</v>
      </c>
      <c r="G76" s="52">
        <f>SUM(G4:G75)</f>
        <v>0</v>
      </c>
    </row>
    <row r="78" spans="1:7" ht="8.25" customHeight="1">
      <c r="B78" s="65" t="s">
        <v>130</v>
      </c>
      <c r="C78" s="65"/>
      <c r="D78" s="65"/>
      <c r="E78" s="65"/>
      <c r="F78" s="65"/>
      <c r="G78" s="65"/>
    </row>
    <row r="79" spans="1:7" ht="8.25" customHeight="1">
      <c r="B79" s="65"/>
      <c r="C79" s="65"/>
      <c r="D79" s="65"/>
      <c r="E79" s="65"/>
      <c r="F79" s="65"/>
      <c r="G79" s="65"/>
    </row>
    <row r="80" spans="1:7" ht="8.25" customHeight="1">
      <c r="B80" s="65"/>
      <c r="C80" s="65"/>
      <c r="D80" s="65"/>
      <c r="E80" s="65"/>
      <c r="F80" s="65"/>
      <c r="G80" s="65"/>
    </row>
    <row r="81" spans="2:7" ht="8.25" customHeight="1">
      <c r="B81" s="65"/>
      <c r="C81" s="65"/>
      <c r="D81" s="65"/>
      <c r="E81" s="65"/>
      <c r="F81" s="65"/>
      <c r="G81" s="65"/>
    </row>
  </sheetData>
  <sheetProtection password="A511" sheet="1" objects="1" scenarios="1" selectLockedCells="1"/>
  <autoFilter ref="A3:G3">
    <filterColumn colId="0" showButton="0"/>
  </autoFilter>
  <mergeCells count="5">
    <mergeCell ref="B78:G81"/>
    <mergeCell ref="A1:G1"/>
    <mergeCell ref="A2:G2"/>
    <mergeCell ref="A3:B3"/>
    <mergeCell ref="A76:D76"/>
  </mergeCells>
  <dataValidations count="1">
    <dataValidation type="whole" operator="greaterThan" allowBlank="1" showInputMessage="1" showErrorMessage="1" sqref="D4:D75">
      <formula1>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</vt:lpstr>
      <vt:lpstr>SABER TYT</vt:lpstr>
      <vt:lpstr>SABER 11A</vt:lpstr>
      <vt:lpstr>SABER PRO Y T&amp;T</vt:lpstr>
      <vt:lpstr>Kits aplicación SABER TYT</vt:lpstr>
      <vt:lpstr>Kits aplicación SABER 11A</vt:lpstr>
      <vt:lpstr>Kits aplicación SABER PRO Y T&amp;T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jasalazar</dc:creator>
  <cp:lastModifiedBy>smartinez</cp:lastModifiedBy>
  <cp:lastPrinted>2018-02-22T15:17:07Z</cp:lastPrinted>
  <dcterms:created xsi:type="dcterms:W3CDTF">2018-02-06T12:41:08Z</dcterms:created>
  <dcterms:modified xsi:type="dcterms:W3CDTF">2018-02-22T15:20:06Z</dcterms:modified>
</cp:coreProperties>
</file>