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never" hidePivotFieldList="1" autoCompressPictures="0" defaultThemeVersion="166925"/>
  <mc:AlternateContent xmlns:mc="http://schemas.openxmlformats.org/markup-compatibility/2006">
    <mc:Choice Requires="x15">
      <x15ac:absPath xmlns:x15ac="http://schemas.microsoft.com/office/spreadsheetml/2010/11/ac" url="C:\Users\janino\Downloads\"/>
    </mc:Choice>
  </mc:AlternateContent>
  <xr:revisionPtr revIDLastSave="0" documentId="8_{7FAC2BFD-80A8-4512-BBF0-3ACD76503108}" xr6:coauthVersionLast="47" xr6:coauthVersionMax="47" xr10:uidLastSave="{00000000-0000-0000-0000-000000000000}"/>
  <bookViews>
    <workbookView xWindow="-108" yWindow="-108" windowWidth="23256" windowHeight="12456" tabRatio="716" xr2:uid="{00000000-000D-0000-FFFF-FFFF00000000}"/>
  </bookViews>
  <sheets>
    <sheet name="DES -FT009 V3" sheetId="17" r:id="rId1"/>
    <sheet name="Hoja de enlaces" sheetId="23" r:id="rId2"/>
    <sheet name="Hoja2" sheetId="21" state="hidden" r:id="rId3"/>
    <sheet name="2026" sheetId="20" state="hidden" r:id="rId4"/>
    <sheet name="Listas" sheetId="19" state="hidden" r:id="rId5"/>
    <sheet name="Hoja3" sheetId="22" state="hidden" r:id="rId6"/>
    <sheet name="Hoja1" sheetId="15" state="hidden" r:id="rId7"/>
  </sheets>
  <externalReferences>
    <externalReference r:id="rId8"/>
  </externalReferences>
  <definedNames>
    <definedName name="_xlnm._FilterDatabase" localSheetId="3" hidden="1">'2026'!$A$1:$D$218</definedName>
    <definedName name="_xlnm._FilterDatabase" localSheetId="0" hidden="1">'DES -FT009 V3'!$Z$4:$AC$5</definedName>
    <definedName name="_xlnm.Print_Area" localSheetId="0">'DES -FT009 V3'!$A$4:$T$81</definedName>
    <definedName name="_xlnm.Print_Area" localSheetId="6">Hoja1!$A$1:$E$12</definedName>
    <definedName name="Dependencia">Listas!$I$2:$I$21</definedName>
    <definedName name="DO">Listas!$O$7:$O$8</definedName>
    <definedName name="FI">Listas!$O$9</definedName>
    <definedName name="FINANCIACIÓN">Listas!$F$3:$F$5</definedName>
    <definedName name="Fuente">[1]Datos!$J$26:$J$28</definedName>
    <definedName name="FUENTES">Listas!$B$3:$B$17</definedName>
    <definedName name="MIPG">[1]Datos!$A$40:$A$59</definedName>
    <definedName name="MS">Listas!$O$4:$O$6</definedName>
    <definedName name="Objetivo1">Listas!$S$2</definedName>
    <definedName name="Objetivo2">Listas!$S$3</definedName>
    <definedName name="Objetivo3">Listas!$S$4</definedName>
    <definedName name="Objetivo4">Listas!$S$5:$S$9</definedName>
    <definedName name="Objetivo5">Listas!$S$10:$S$11</definedName>
    <definedName name="Objetivo6">Listas!$S$12:$S$13</definedName>
    <definedName name="Objetivo7">Listas!$S$14:$S$17</definedName>
    <definedName name="Objetivo8">Listas!$S$18</definedName>
    <definedName name="Perspectiva">Listas!$K$2:$K$5</definedName>
    <definedName name="POLITICAS">Listas!$D$3:$D$22</definedName>
    <definedName name="Procesos">Listas!$U$2:$U$21</definedName>
    <definedName name="PROYECTOS">Listas!$G$3:$G$5</definedName>
    <definedName name="_xlnm.Print_Titles" localSheetId="0">'DES -FT009 V3'!$4:$5</definedName>
    <definedName name="VP">Listas!$O$2:$O$3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AA59" i="17" l="1"/>
  <c r="AA58" i="17"/>
  <c r="AA57" i="17"/>
  <c r="AA55" i="17"/>
  <c r="AA54" i="17"/>
  <c r="AA53" i="17"/>
  <c r="AA52" i="17"/>
  <c r="AA51" i="17"/>
  <c r="AA50" i="17"/>
  <c r="AA49" i="17"/>
  <c r="AA48" i="17"/>
  <c r="AA47" i="17"/>
  <c r="AA46" i="17"/>
  <c r="AA45" i="17"/>
  <c r="AA44" i="17"/>
  <c r="AA43" i="17"/>
  <c r="AA42" i="17"/>
  <c r="AA41" i="17"/>
  <c r="AA40" i="17"/>
  <c r="AA66" i="17"/>
  <c r="AA65" i="17"/>
  <c r="AA64" i="17"/>
  <c r="AA63" i="17"/>
  <c r="AA36" i="17"/>
  <c r="V45" i="17"/>
  <c r="W45" i="17" s="1"/>
  <c r="W44" i="17"/>
  <c r="W43" i="17"/>
  <c r="W42" i="17"/>
  <c r="V41" i="17"/>
  <c r="W41" i="17" s="1"/>
  <c r="W40" i="17"/>
  <c r="W65" i="17"/>
  <c r="W64" i="17"/>
  <c r="W63" i="17"/>
  <c r="U81" i="17"/>
  <c r="U80" i="17"/>
  <c r="U79" i="17"/>
  <c r="U63" i="17" l="1"/>
  <c r="U64" i="17"/>
  <c r="U65" i="17"/>
  <c r="U66" i="17"/>
  <c r="U7" i="17"/>
  <c r="U6" i="17"/>
  <c r="U8"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tc={09ABB96A-7AF9-41AB-9E46-878C4E3FB936}</author>
    <author>tc={3DB12619-0AE0-43AB-810F-602FA23E9CB6}</author>
    <author>tc={F92A69B1-F39B-4DDD-9853-5273C4DB822C}</author>
    <author>tc={BB22DEA6-8224-417E-8878-FC3017E573CC}</author>
    <author>tc={1C818DFC-14A8-4E13-856C-AA0446573B6D}</author>
    <author>tc={A8697F92-0244-46CA-9752-B1940C197C2F}</author>
    <author>tc={2A28CF42-83C0-47F6-844C-1EDB80248547}</author>
    <author>tc={88F4200C-E3E5-4702-B52A-7DEB8EE07FEB}</author>
  </authors>
  <commentList>
    <comment ref="U19" authorId="0" shapeId="0" xr:uid="{09ABB96A-7AF9-41AB-9E46-878C4E3FB93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Funcionamiento 32.250.000
Operación Comercial 341.833.334</t>
        </r>
      </text>
    </comment>
    <comment ref="U24" authorId="1" shapeId="0" xr:uid="{3DB12619-0AE0-43AB-810F-602FA23E9CB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Hola @Luisa Fernanda Perea Muñoz , nos ayudas a complementar la información del proyecto de inversión para las actividades de la OAP
Reply:
    Funcionamiento 433.333.333
Operacion Comercial 164.833.333
Reply:
    El valor está bien, son dos mensuales para un total de 24 al año</t>
        </r>
      </text>
    </comment>
    <comment ref="L29" authorId="2" shapeId="0" xr:uid="{F92A69B1-F39B-4DDD-9853-5273C4DB822C}">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@Jorge Leonardo Rodriguez Arenas por favor para reportar</t>
        </r>
      </text>
    </comment>
    <comment ref="I34" authorId="3" shapeId="0" xr:uid="{BB22DEA6-8224-417E-8878-FC3017E573CC}">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@Jorge Leonardo Rodriguez Arenas </t>
        </r>
      </text>
    </comment>
    <comment ref="Z36" authorId="4" shapeId="0" xr:uid="{1C818DFC-14A8-4E13-856C-AA0446573B6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@Diana Marcela Caucali Beltran</t>
        </r>
      </text>
    </comment>
    <comment ref="Z37" authorId="5" shapeId="0" xr:uid="{A8697F92-0244-46CA-9752-B1940C197C2F}">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@Diana Marcela Caucali Beltran</t>
        </r>
      </text>
    </comment>
    <comment ref="Z38" authorId="6" shapeId="0" xr:uid="{2A28CF42-83C0-47F6-844C-1EDB8024854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@Erlyzeth Feria Valdes</t>
        </r>
      </text>
    </comment>
    <comment ref="Z39" authorId="7" shapeId="0" xr:uid="{88F4200C-E3E5-4702-B52A-7DEB8EE07FE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@Jonathan Fabricio Ortiz Reyes</t>
        </r>
      </text>
    </comment>
  </commentList>
</comments>
</file>

<file path=xl/sharedStrings.xml><?xml version="1.0" encoding="utf-8"?>
<sst xmlns="http://schemas.openxmlformats.org/spreadsheetml/2006/main" count="2657" uniqueCount="1054">
  <si>
    <t>PLAN DE ACCIÓN INSTITUCIONAL</t>
  </si>
  <si>
    <t>DES -FT009</t>
  </si>
  <si>
    <t>Fecha: 18-11-2025</t>
  </si>
  <si>
    <t>Version: 005</t>
  </si>
  <si>
    <t>IDENTIFICACIÓN</t>
  </si>
  <si>
    <t>ALINEACIÓN PLAN ESTRATÉGICO INSTITUCIONAL</t>
  </si>
  <si>
    <t>PLAN DE ACCIÓN</t>
  </si>
  <si>
    <t>FUENTE DE FINANCIAMIENTO</t>
  </si>
  <si>
    <t>Seguimiento Trimestre I</t>
  </si>
  <si>
    <t>Seguimiento Trimestre 2</t>
  </si>
  <si>
    <t>Código</t>
  </si>
  <si>
    <t xml:space="preserve">Dependencia </t>
  </si>
  <si>
    <t>Perspectiva</t>
  </si>
  <si>
    <t xml:space="preserve">Objetivo Estratégico </t>
  </si>
  <si>
    <t>Iniciativa estratégica</t>
  </si>
  <si>
    <t xml:space="preserve">Politica MIPG </t>
  </si>
  <si>
    <t>Fuente</t>
  </si>
  <si>
    <t>Proceso Asociado</t>
  </si>
  <si>
    <t>Actividad - Líneas de acción para la anualidad.</t>
  </si>
  <si>
    <t>Producto- Resultado</t>
  </si>
  <si>
    <t>Dependencia Responsable</t>
  </si>
  <si>
    <t>Indicador</t>
  </si>
  <si>
    <t>Fecha Inicio</t>
  </si>
  <si>
    <t xml:space="preserve">Fecha Fin </t>
  </si>
  <si>
    <t>Meta T1</t>
  </si>
  <si>
    <t>Meta T2</t>
  </si>
  <si>
    <t>Meta T3</t>
  </si>
  <si>
    <t>Meta T4</t>
  </si>
  <si>
    <t xml:space="preserve">Fuente de Financiación </t>
  </si>
  <si>
    <t>Proyecto de Inversión</t>
  </si>
  <si>
    <t>Valor</t>
  </si>
  <si>
    <t>Valor del indicador en Trimestre 1</t>
  </si>
  <si>
    <t>Porcentaje de cumplimiento del indicador T1</t>
  </si>
  <si>
    <t>Análisis cualitativo T1</t>
  </si>
  <si>
    <t>Ubicación y ruta de la evidencia T1</t>
  </si>
  <si>
    <t>Valor del indicador en Trimestre 2</t>
  </si>
  <si>
    <t>Porcentaje de cumplimiento del indicador T2</t>
  </si>
  <si>
    <t>Análisis cualitativo T2</t>
  </si>
  <si>
    <t>Ubicación y ruta de la evidencia T2</t>
  </si>
  <si>
    <t>PAI-DE-01</t>
  </si>
  <si>
    <t>Dirección de Evaluación</t>
  </si>
  <si>
    <t>Misional</t>
  </si>
  <si>
    <t>OBJ4:Fortalecer los procesos de evaluación para abordar de manera efectiva las particularidades y necesidades específicas con carácter diferencial</t>
  </si>
  <si>
    <t>Implementación de proyectos de evaluación y de preparación para la evaluación con carácter Territorial</t>
  </si>
  <si>
    <t>Política de Planeación Institucional</t>
  </si>
  <si>
    <t>Plan Anual de Adquisiciones</t>
  </si>
  <si>
    <t xml:space="preserve">API Aplicación de Instrumentos de Evaluación </t>
  </si>
  <si>
    <t>Consolidar documentos con lineamientos técnicos a partir de las iniciativas o proyectos de innovación adelantadas en el Laboratorio de Evaluación.</t>
  </si>
  <si>
    <t>Informe de recomendaciones desde el área en el marco de implementación del proyecto de inclusión</t>
  </si>
  <si>
    <t>Porcentaje de avance en informes con lineamientos técnicos en los tiempos definidos para el proyecto estratégico de inclusión.</t>
  </si>
  <si>
    <t>Inversión</t>
  </si>
  <si>
    <t>Fortalecimiento Institucional</t>
  </si>
  <si>
    <t>Durante el primer trimestre de 2026, la Dirección de Evaluación avanzó en la consolidación técnica y operativa del Laboratorio de Evaluación (IcfesLab), orientado a la estructuración de lineamientos y fortalecimiento de capacidades en innovación en evaluación. Se organizó el repositorio del laboratorio, garantizando la trazabilidad documental y la gestión del conocimiento. 
En línea con el fortalecimiento técnico del equipo, se iniciará un proceso formativo enfocado en psicometría avanzada, diseño centrado en evidencias, modelos TRI, uso de inteligencia artificial en evaluación, entre otros con la Universidad del Rosario. De manera transversal, el laboratorio contribuyó al proyecto de inclusión mediante la participación en mesas técnicas (CONTCEPI, reglamentación del artículo 129 del PND y mesas de diversidad), donde se emitieron observaciones técnicas orientadas a fortalecer la evaluación con enfoque diferencial. Estas acciones constituyen insumos clave para la consolidación de lineamientos técnicos derivados de iniciativas de innovación.</t>
  </si>
  <si>
    <t>https://icfesgovco-my.sharepoint.com/my?id=%2Fpersonal%2Ficfeslab%5Ficfes%5Fgov%5Fco%2FDocuments%2FDocumentos%20y%20otros%20laboratorio&amp;viewid=9b06627b%2D316e%2D4dfc%2D8b8c%2D1c62656183bd</t>
  </si>
  <si>
    <t>PAI-DE-02</t>
  </si>
  <si>
    <t>OBJ2:Contribuir al desarrollo educativo y social mediante la divulgación de resultados e investigaciones</t>
  </si>
  <si>
    <t>Fortalecimiento en la Generación, y Promoción de Investigaciones Aplicadas generadas en el instituto que aporten al mejoramiento de la Calidad de la Educación</t>
  </si>
  <si>
    <t>Elaborar y consolidar  informes de nuevas mediciones que se implementen en el área.</t>
  </si>
  <si>
    <t>Informe de nuevas mediciones adelantas en el área</t>
  </si>
  <si>
    <t>Porcentaje de avance en informes de nuevas mediciones adelantas en el área</t>
  </si>
  <si>
    <t>Fortalecimiento Servicios de Evaluación</t>
  </si>
  <si>
    <t>En el marco del desarrollo de nuevas mediciones, la Dirección de Evaluación adelantó actividades orientadas a la estructuración técnica de cuestionarios auxiliares, particularmente en los módulos socioeconómico y socioemocional asociados a la prueba Saber 11. Durante el periodo, se realizó la revisión de consistencia y detección de posibles registros atípicos en los cuestionarios socioeconómicos, así como la validación de versiones diagramadas del instrumento, garantizando la calidad de la información.
De manera complementaria, se inició la construcción de antecedentes técnicos y normativos, incluyendo la revisión de literatura especializada en medición socioemocional y el análisis del marco normativo. Este proceso se articula con la fase inicial del proyecto de medición socioemocional, centrada en la revisión bibliográfica y el levantamiento del estado del arte, con el objetivo de diseñar un instrumento válido y confiable alineado con estándares psicométricos internacionales.</t>
  </si>
  <si>
    <t xml:space="preserve">https://icfesgovco-my.sharepoint.com/:p:/r/personal/lsantiusti_icfes_gov_co/_layouts/15/Doc.aspx?sourcedoc=%7B6E7B2EE0-F483-4602-A5B5-9CB2A3D17723%7D&amp;file=Medicion_Socioemocional.pptx&amp;action=edit&amp;mobileredirect=true </t>
  </si>
  <si>
    <t>PAI-DE-03</t>
  </si>
  <si>
    <t>OBJ3: Consolidar y potenciar las relaciones estratégicas con el sector educativo y diversas partes interesadas</t>
  </si>
  <si>
    <t>Generación de alianzas estrategias, nacionales e internacionales</t>
  </si>
  <si>
    <t>Gestionar la correcta implementación, análisis y difusión de estudios internacionales (PISA, ERCE, SSES, TALIS SS)</t>
  </si>
  <si>
    <t>La Dirección de Evaluación coordina los compromisos adquiridos (durante la vigencia) con los consorcios internacionales para la correcta implementación, análisis y difusión de estas pruebas en el país. 
A. Análisis y difusión de resultados de estudio Principal PISA que se realizó en 2025
B. Análisis de resultados de estudio Principal ERCE 2025
C. Aplicación principal SSES 2026 
D. Difusión TALIS Starting Strong y análisis y difusión Vol II de TALIS Core Survey</t>
  </si>
  <si>
    <t>Porcentaje de avance del cumplimiento de las actividades pactadas con los consorcios (durante la vigencia) de cara a cada uno de los estudios internacionales activos</t>
  </si>
  <si>
    <t>Operación Comercial</t>
  </si>
  <si>
    <t>Durante el primer trimestre de 2026, la Dirección de Evaluación gestionó de manera integral la implementación, análisis y seguimiento de los estudios internacionales, en cumplimiento de los compromisos adquiridos con los consorcios (OCDE, LLECE/UNESCO e IEA). En relación con PISA 2025, se coordinó la recepción, validación y retroalimentación de bases de datos y reportes nacionales (SPSS y datafiles), así como la revisión de la base internacional (IDB1), codebooks y reportes de ponderación, garantizando el cumplimiento de estándares técnicos y de confidencialidad. Asimismo, se realizó seguimiento a iniciativas complementarias como PISA for Schools y procesos de articulación interinstitucional.
En el caso del ERCE 2025, se adelantó el proceso de validación y depuración de la base de datos en coordinación con el consorcio, incluyendo la revisión de inconsistencias, ajuste de información en plataformas especializadas y consolidación final para el cierre de validación. Paralelamente, se participó en espacios técnicos internacionales (LLECE–CTAN) y se gestionaron insumos para futuras aplicaciones (ERCE 2026 y proyección ERCE 2030). Respecto al estudio SSES 2026, se realizó seguimiento técnico a la preparación de la aplicación principal, incluyendo revisión de manuales, validación de formularios de muestreo para ciudades focalizadas y participación en entrenamientos y reuniones internacionales (Sampling Training y Site Project Managers Meeting).
Finalmente, en el marco de TALIS, se adelantaron actividades de revisión y difusión de resultados, incluyendo el análisis de productos internacionales y la participación en grupos de trabajo del estudio TALIS Starting Strong. De manera transversal, se implementaron herramientas de gestión como repositorios documentales y matrices de seguimiento para el control de cronogramas, así como la organización del equipo mediante el kickoff de la vigencia. Estas acciones aseguran la correcta implementación, análisis y difusión de los estudios internacionales, en línea con los compromisos institucionales de la Dirección de Evaluación.</t>
  </si>
  <si>
    <t>https://icfesgovco.sharepoint.com/sites/direcciondeevaluacion/Documentos%20compartidos/Forms/AllItems.aspx?id=%2Fsites%2Fdirecciondeevaluacion%2FDocumentos%20compartidos%2FGerencias%2FPruebas%20Internacionales%2F2026&amp;viewid=ff339533%2D3179%2D4e0b%2Da093%2D6668eb4db9be&amp;CT=1745423362458&amp;OR=OWA%2DNT%2DMail&amp;CID=9a9fe8de%2Dffe9%2D2724%2D4fc2%2D623977e8059c&amp;sharingv2=true&amp;fromShare=true&amp;at=9&amp;FolderCTID=0x01200012840415D8059F46B168D5155593DAE0</t>
  </si>
  <si>
    <t>PAI-DPO-01</t>
  </si>
  <si>
    <t>Dirección de Producción y Operaciones</t>
  </si>
  <si>
    <t>Implementación de proyectos de evaluación con carácter Diferencial y Territorial</t>
  </si>
  <si>
    <t>Política de Transparencia, Integridad y Lucha Contra la Corrupción</t>
  </si>
  <si>
    <t>Otros Planes</t>
  </si>
  <si>
    <t>Realizar seguimiento para la planeación y ejecución operativa de las pruebas de estado, pruebas internacionales y demás evaluaciones que requiera el Instituto para la vigencia, conforme con las particularidades y necesidades específicas con carácter diferencial</t>
  </si>
  <si>
    <t xml:space="preserve">Gestión en la producción y aplicación de instrumentos </t>
  </si>
  <si>
    <t>Numero de actividades a cargo de la DPO realizadas en el trimestre por prueba/ Numero  de actividades a cargo de la DPO proyectadas para el trimestre por prueba * 100</t>
  </si>
  <si>
    <t>Funcionamiento</t>
  </si>
  <si>
    <t>N/A</t>
  </si>
  <si>
    <t>Durante el primer trimestre de 2026 se adelantaron diversas actividades enmarcadas en la planificación y los cronogramas de pruebas correspondientes a la vigencia.
A nivel interno se avanzó en el desarrollo de la producción editorial de los instrumentos de evaluación correspondientes a la prueba Saber 11 calendario B y el alistamiento operativo y logístico para la aplicación de la prueba, la cual se aplicó el 15 de marzo en todos los departamentos del país.
En relación con las actividades correspondientes a las pruebas programadas para el segundo trimestre, se realizó la planificación y el alistamiento del despliegue logístico y operativo requerido para la aplicación de las pruebas psicotécnicas y de conocimientos policiales del concurso de patrulleros, previo al curso de capacitación para el ingreso al grado de subintendente 2026, las cuales se aplicarán el 19 de abril. Asimismo, se adelantó la preparación para la aplicación de las Pruebas Saber Pro y TyT del primer semestre, previstas para el 26 de abril. Lo anterior, con el objetivo de dar continuidad a la ejecución de las acciones programadas durante el segundo trimestre.</t>
  </si>
  <si>
    <t xml:space="preserve"> PV Cloud del Icfes </t>
  </si>
  <si>
    <t>Durante el segundo trimestre de 2026 se desarrollaron actividades enmarcadas en la planificación institucional y en los cronogramas de pruebas establecidos para la vigencia.
En relación con las pruebas programadas para dicho periodo, se adelantaron procesos de producción editorial, planificación y alistamiento logístico y operativo requeridos para la aplicación de las pruebas psicotécnicas y de conocimientos policiales del concurso de patrulleros, previo al curso de capacitación para el ingreso al grado de subintendente 2026, realizadas el 19 de abril. Asimismo, se ejecutó el despliegue logístico para la aplicación de las Pruebas Saber Pro y TyT correspondientes al primer semestre, efectuadas el 26 de abril.
Respecto a las actividades previstas para el tercer trimestre, se avanzó en la planificación y alistamiento operativo y logístico para la aplicación de la Prueba Saber 11 calendario A, programada para el 26 de julio, así como de las Pruebas Saber Pro y TyT del segundo semestre, proyectadas para el 6 de septiembre.
En concordancia con lo anterior, la Dirección mantiene como objetivo dar continuidad a la ejecución de las acciones programadas durante el segundo trimestre.</t>
  </si>
  <si>
    <t>PAI-DTI-01</t>
  </si>
  <si>
    <t>Dirección de Tecnología e Información</t>
  </si>
  <si>
    <t>Desarrollo Organizacional</t>
  </si>
  <si>
    <t>OBJ6: Desarrollar capacidades internas para adaptarse a las demandas cambiantes del entorno educativo.</t>
  </si>
  <si>
    <t>Estrategia de modernización Tecnológica para el Fortalecimiento Institucional</t>
  </si>
  <si>
    <t>Política de Defensa Jurídica</t>
  </si>
  <si>
    <t xml:space="preserve">GTI Gestión de Tecnología e Información </t>
  </si>
  <si>
    <t>PPDA - Remitir dos informes al comité de conciliación sobre la implementacion y optimización de herramientas tecnológicas para la atención de las PQRSD y el impacto esperado en la reducción de tiempos de respuesta.</t>
  </si>
  <si>
    <t>Informes DTI</t>
  </si>
  <si>
    <t>[Núm. Informes DTI / 2] x 100</t>
  </si>
  <si>
    <t>PAI-DTI-02</t>
  </si>
  <si>
    <t>Política de Gobierno Digital</t>
  </si>
  <si>
    <t>Plan Estratégico de Tecnologías de la Información y las Comunicaciones -­ PETI</t>
  </si>
  <si>
    <t>Infaestructura Tecnológica</t>
  </si>
  <si>
    <t>Mantener las infraestructuras tecnologicas actualizadas e incorporar nuevas tecnologias segun lo demanden el entorno; facilitando la incorporacion de una arquitectura interoperable y escalable basadas en tecnologias emergentes que promuevan  soluciones de inteligencia de negocios y tecnologías emergentes (inteligencia artificial, blockchain, big data) para optimizar procesos, potenciar la analítica avanzada y mejorar la toma de decisiones.</t>
  </si>
  <si>
    <t>Porcentaje de avance en la implementación de las Herramientas tecnológicas que permitan la transformación difital del ICFES</t>
  </si>
  <si>
    <t>01/20/2026</t>
  </si>
  <si>
    <t>Fortalecimiento Tecnológico</t>
  </si>
  <si>
    <t>PAI-DTI-03</t>
  </si>
  <si>
    <t>Transformación Digital</t>
  </si>
  <si>
    <t>La automatización de procesos misionales y administrativos, orientada a reducir tiempos, optimizar recursos y mejorar la eficiencia operativa. Esta automatización permitirá que las áreas del Icfes cuenten con herramientas digitales que faciliten la gestión y el seguimiento de sus actividades.</t>
  </si>
  <si>
    <t>PAI-DTI-04</t>
  </si>
  <si>
    <t>Política de Seguridad Digital</t>
  </si>
  <si>
    <t>Plan de Tratamiento de Riesgos de Seguridad y Privacidad de la Información</t>
  </si>
  <si>
    <t>Cyberseguridad y protección de datos</t>
  </si>
  <si>
    <t>Fortalecer y mantener las herramientas con las que cuenta el Instituto del  sistema  de ciberseguridad que aumente  la protección de los activos digitales del Icfes,  la integridad, confidencialidad y disponibilidad de la información crítica. Este sistema incluirá políticas, procedimientos y herramientas alineadas con estándares internacionales como ISO 27001.</t>
  </si>
  <si>
    <t>PAI-DTI-05</t>
  </si>
  <si>
    <t>Innovación y gobierno de datos y digital</t>
  </si>
  <si>
    <t>Fortalecer  las herramientas digitales  y los procedimientos  que nos permitan contribuir a la construccion del modelo de gobierno de datos que apoyen  la gestión, calidad, seguridad y disponibil idad de la información institucional.</t>
  </si>
  <si>
    <t>PAI-OAC-01</t>
  </si>
  <si>
    <t>Oficina Asesora de Comunicaciones y Mercadeo</t>
  </si>
  <si>
    <t>OBJ7:Mejorar la eficiencia operativa y la calidad en la gestión interna.</t>
  </si>
  <si>
    <t>Fortalecimiento de la Cultura organización y la Comunicación Interna</t>
  </si>
  <si>
    <t>Política de Fortalecimiento Organizacional</t>
  </si>
  <si>
    <t>DYC Divulgación y Comunicaciones</t>
  </si>
  <si>
    <t>Fortalecer la comunicación interna mediante la implementación de la estrategia de comunicación con las diferentes dependencias del Instituto.</t>
  </si>
  <si>
    <t>Informe de análisis de  resultados de la encuesta semestral de comunicación interna formulada y aplicada a los colaboradores del Instituto</t>
  </si>
  <si>
    <t>Nivel de satisfacción de los Colaboradores en relación con los procesos internos y la comunicación organizacional.</t>
  </si>
  <si>
    <t>Se esta trabajando en la encuesta de comunicación interna para publicarla a mitad de año.</t>
  </si>
  <si>
    <t>Se realizó una encuesta dirigida a los colaboradores y funcionarios del Instituto. La participación alcanzada permitió recopilar las percepciones de un grupo representativo sobre la claridad, oportunidad y pertinencia de las comunicaciones internas. El número de respuestas evidencia un alto nivel de interés y compromiso con los procesos de comunicación institucional, lo que fortalece la confiabilidad de los resultados obtenidos y contribuye a la identificación de oportunidades de mejora.</t>
  </si>
  <si>
    <t>Evidencia encuesta comunicación interna</t>
  </si>
  <si>
    <t>PAI-OAC-02</t>
  </si>
  <si>
    <t>Diseñar y ejecutar el programa institucional de lenguaje claro</t>
  </si>
  <si>
    <t>Capacitación de lenguaje claro a los colaboradores del Instituto</t>
  </si>
  <si>
    <t>Realizar capacitación virtual de expertos en lenguaje claro</t>
  </si>
  <si>
    <t>Se ha contactado al Departamento Nacional de Planeación para gestionar la capacitación requerida. En respuesta, se diligenció el formulario correspondiente, solicitando su realización el 10 de junio en el horario de 9:00 a. m. a 11:00 a. m.</t>
  </si>
  <si>
    <t>Capacitación lenguaje claro</t>
  </si>
  <si>
    <t>Se le solicita por correo electrónico la capacitación a Función Publica puesto que el DNP no comparter el enlace de la capacitación con anterioridad para poder hacer la convocatoria interna y por esta razón no se pudo hacer la capacitación el 10 de junio. Función Publica contesto y envio fechas con enlaces para difundir la capacitación. Fechas posibles agosto 12, octubre 14 o diciembre 9.</t>
  </si>
  <si>
    <t>Evidencia capacitación Lenguaje Claro</t>
  </si>
  <si>
    <t>PAI-OAC-03</t>
  </si>
  <si>
    <t>Gestionar la participación del Instituto en eventos estratégicos, tanto nacionales, regionales e internacionales, con el fin de fortalecer el posicionamiento de marca.</t>
  </si>
  <si>
    <t>Material audiovisual de los eventos a los que se participa</t>
  </si>
  <si>
    <t>Número de eventos estratégicos con participación documentada.</t>
  </si>
  <si>
    <t>Por demanda</t>
  </si>
  <si>
    <t>Se llevó a cabo el Consejo Nacional de Educación Superior (CESU) en las instalaciones del Instituto, con el objetivo de orientar, planificar y recomendar políticas públicas que contribuyan al mejoramiento de la calidad y el desarrollo de la educación superior en el país.</t>
  </si>
  <si>
    <t>Evidencias eventos institucionales</t>
  </si>
  <si>
    <t>Se llevaron a cabo los encuentros regionales "Ruta del Saber" en las ciudades de Cúcuta, Turbo, Riohacha y San José del Guaviare, espacios orientados a fortalecer la comprensión de las evaluaciones como herramientas para el mejoramiento de la calidad educativa. A través de estas jornadas se promovió el diálogo con los actores del sector educativo, facilitando la apropiación de los resultados de las evaluaciones y su uso para la toma de decisiones orientadas al fortalecimiento de los procesos de enseñanza y aprendizaje.</t>
  </si>
  <si>
    <t>Evidencias eventos segundo trimestre</t>
  </si>
  <si>
    <t>PAI-OAC-04</t>
  </si>
  <si>
    <t>PPDA - Realizar dos publicaciones en los medios de comunicación interna del Instituto sobre la «Politica de Prevención del Daño Antijuridico 2026 - 2028».</t>
  </si>
  <si>
    <t>Impactos en medios internos de comunicación</t>
  </si>
  <si>
    <t>[Núm. Impactos / 2] x 100</t>
  </si>
  <si>
    <t>Se realizó un acercamiento y reunión con la Oficina Asesora Jurídica, con el fin de elaborar la pieza comunicativa y programar su publicación durante el segundo trimestre.</t>
  </si>
  <si>
    <t>Evidencia publicaciones PPDA</t>
  </si>
  <si>
    <t>En articulación con la Oficina Asesora Jurídica, se implementó una estrategia de comunicaciones mediante la divulgación de dos piezas gráficas, publicadas los días 25 de mayo y 2 de junio. Estas fueron difundidas a través del correo electrónico institucional y la comunidad de WhatsApp, con el propósito de fortalecer la divulgación de la información y promover el conocimiento de los temas abordados entre los colaboradores.</t>
  </si>
  <si>
    <t>Evidencias publicaciones PPDA</t>
  </si>
  <si>
    <t>PAI-OAP-01</t>
  </si>
  <si>
    <t>Oficina Asesora de Planeación</t>
  </si>
  <si>
    <t>Implementación del Sistema integrado de Gestión</t>
  </si>
  <si>
    <t xml:space="preserve">DES Direccionamiento Estratégico </t>
  </si>
  <si>
    <t>Implementar un sistema inteligente para la gestión organizacional (SIGO)</t>
  </si>
  <si>
    <t>Implementación del Plan de trabajo SIGO</t>
  </si>
  <si>
    <t>% de cumplimiento del Plan de trabajo SIGO</t>
  </si>
  <si>
    <t>PAI-OAP-02</t>
  </si>
  <si>
    <t>Fortalecimiento del Modelo integrado de Planeación y Gestión.</t>
  </si>
  <si>
    <t>Plan de Seguridad y Privacidad de la Información</t>
  </si>
  <si>
    <t>Implementar el plan del modelo de seguridad y privacidad de información.</t>
  </si>
  <si>
    <t>% de avance en implementación del Plan de Seguridad y Privacidad de la información</t>
  </si>
  <si>
    <t>PAI-OAP-03</t>
  </si>
  <si>
    <t>Implementación de estrategia sostenibilidad</t>
  </si>
  <si>
    <t>Implementar plan de trabajo para obtener el sello de sostenibilidad y calculo de la huella de carbono.</t>
  </si>
  <si>
    <t>Sello de Sostenibilidad</t>
  </si>
  <si>
    <t>% cumplimiento plan de trabajo sello de sostenibilidad</t>
  </si>
  <si>
    <t>PAI-OAP-04</t>
  </si>
  <si>
    <t>OBJ8: Asegurar la sostenibilidad financiera mediante la diversificación de fuentes de ingresos.</t>
  </si>
  <si>
    <t>Establecer estrategias comerciales que permitan la generación de nuevos negocios</t>
  </si>
  <si>
    <t>GEC Gestión Comercial</t>
  </si>
  <si>
    <t>Ejecutar estrategia de diversificación de negocios mediante 3 ruedas de negocios con actores del sector educativo</t>
  </si>
  <si>
    <t>Ruedas de negocios realizadas</t>
  </si>
  <si>
    <t>Número de ruedas de negocios realizadas y alianzas establecidas / 3 eventos</t>
  </si>
  <si>
    <t>Rueda de negocios Educativos Nacional 2026</t>
  </si>
  <si>
    <t>Alianzas estrategicas comerciales Internacionales para segundo semestre 2026</t>
  </si>
  <si>
    <t>Proyeccion negocios comerciales en Secretarias educativas departamentales en Colombia para el segundo semestre 2026</t>
  </si>
  <si>
    <t>Crecimiento en ingresos utilidades comerciales en 2026</t>
  </si>
  <si>
    <t xml:space="preserve"> $ 21.808.861.856,00 </t>
  </si>
  <si>
    <t>Esta actividad es de cumplimiento semestral</t>
  </si>
  <si>
    <t>PAI-OAP-05</t>
  </si>
  <si>
    <t>Fortalecer arquitectura empresarial con mapeo de procesos MIPG y actualización de portafolio de servicios</t>
  </si>
  <si>
    <t>Informe de Arquitectura empresarial</t>
  </si>
  <si>
    <t>% de actualización del portafolio de servicios y arquitectura empresarial</t>
  </si>
  <si>
    <t>PAI-OAP-06</t>
  </si>
  <si>
    <t>GEP Gestión de Proyectos</t>
  </si>
  <si>
    <t>Monitoreo a los proyectos formulados por el Icfes</t>
  </si>
  <si>
    <t>Seguimiento a los proyectos formulados por el Icfes</t>
  </si>
  <si>
    <t>Número de de proyectos con seguimiento oportuno/  numero total de proyectos</t>
  </si>
  <si>
    <t>PAI-OAJ-01</t>
  </si>
  <si>
    <t xml:space="preserve">Oficina Asesora Jurídica </t>
  </si>
  <si>
    <t>Valor Público</t>
  </si>
  <si>
    <t>GJU Gestión Jurídica</t>
  </si>
  <si>
    <t>PPDA - Remitir al comité de conciliación dos informes sobre los avances de la «Politica de Prevención del Daño Antijuridico»</t>
  </si>
  <si>
    <t>Informes PPDA</t>
  </si>
  <si>
    <t>Oficina Asesora Jurídica</t>
  </si>
  <si>
    <t>[Núm. Informes PPPDA / 2] x 100</t>
  </si>
  <si>
    <t>El indicador es de cumplimiento semestral</t>
  </si>
  <si>
    <t>PAI-OAJ-02</t>
  </si>
  <si>
    <t>PPDA - Remitir al grupo de asuntos disciplinarios el listado de las tutelas originadas por acciones de tutela deficiente o extemporaneamente atendidas.</t>
  </si>
  <si>
    <t>Informes a disciplinarios</t>
  </si>
  <si>
    <t>[Núm. Informes disciplinarios / 2] x 100</t>
  </si>
  <si>
    <t>PAI-OCI-01</t>
  </si>
  <si>
    <t>Oficina de Control Interno</t>
  </si>
  <si>
    <t>Política de Control Interno</t>
  </si>
  <si>
    <t xml:space="preserve">CSE Control y Seguimiento </t>
  </si>
  <si>
    <t>Realizar auditorías internas orientadas a evaluar la gestión y los resultados de los procesos y proyectos incluidos en el Plan Anual de Auditoría, aprobado por el Comité Institucional de Coordinación de Control Interno, así como elaborar los informes de ley, los informes de seguimiento y demás actividades que correspondan.</t>
  </si>
  <si>
    <t>Plan Anual de Auditoría</t>
  </si>
  <si>
    <t>% de cumplimiento del plan anual de auditoría</t>
  </si>
  <si>
    <t>Durante el primer trimestre de la vigencia 2026 se programó la culminación de cinco (5) actividades del Plan Anual de Auditoría, las cuales fueron ejecutadas en su totalidad, dando cumplimiento a la programación establecida para el periodo. Como resultado de esta ejecución, el avance acumulado del Plan Anual de Auditoría alcanzó cinco (5) de las veintiséis (26) actividades programadas para la vigencia, equivalente al 19,23 %, superando la meta del 15 % establecida para el trimestre.
El avance refleja un desempeño favorable en el desarrollo de las actividades y los informes de ley y seguimiento de la Oficina de Control Interno, conforme a los lineamientos normativos establecidos. Los informes realizados durante el periodo, fueron: 
1. Evaluación del Sistema de Control Interno Contable. 
2. Informe sobre Derechos de Autor de Software. 
3. Informe semestral de la Evaluación Independiente del estado del Sistema de Control Interno. 
4. Seguimiento al Sistema Único de Gestión e Información Litigiosa del Estado-EKOGUI. 
5. Seguimiento a la gestión de cajas menores.
Con la elaboración y presentación de estos informes, se dio cumplimiento a la meta establecida para el primer trimestre, evidenciando una adecuada ejecución del Plan Anual de Auditoría durante el periodo evaluado.</t>
  </si>
  <si>
    <t>Evidencias T1 PAI Oficina de Control Interno</t>
  </si>
  <si>
    <t>Durante el segundo trimestre de la vigencia 2026 se programó la culminación de siete (7) actividades del Plan Anual de Auditoría. De estas, cinco (5) fueron ejecutadas durante el periodo y dos (2) fueron reprogramadas debido a situaciones operativas y de coordinación institucional. Como resultado de la ejecución realizada, el avance acumulado del Plan Anual de Auditoría alcanzó diez (10) de las veintiséis (26) actividades programadas para la vigencia, equivalente al 38,46 %, superando la meta acumulada del 30 % establecida para el periodo.
Durante el trimestre se culminaron satisfactoriamente las siguientes actividades programadas:
1. Informe de Evaluación a la Gestión por Dependencias de la vigencia 2025.
2. Seguimiento al Programa de Transparencia y Ética Pública.
3. Seguimiento específico a los Estándares de Conducta y Práctica de los Principios y Valores del Servicio Público en el Instituto.
4. Diligenciamiento e informe de los resultados obtenidos en el FURAG.
5. Informe de Austeridad del gastos trimestre 1.
Algunas actividades inicialmente previstas para el segundo trimestre requirieron su reprogramación debido a situaciones operativas y de coordinación institucional. En el caso del informe semestral de seguimiento a las PQRS, se presentó una confusión respecto a las fechas de entrega por parte del responsable de la actividad y el seguimiento a la Circular 100-04 de 2024 se vio afectado por la solicitud de prórroga realizada por la dependencia responsable del suministro de la información, la cual fue concedida hasta el 15 de julio de 2026.
Las actividades reprogramadas continúan incorporadas en el cronograma del Plan Anual de Auditoría y serán ejecutadas durante el tercer trimestre, por lo que no representan un incumplimiento del plan sino un ajuste en la programación derivado de circunstancias operativas y de la disponibilidad de información por parte de las dependencias involucradas.
En términos de gestión, el comportamiento del indicador evidencia un avance favorable en la ejecución del Plan Anual de Auditoría, permitiendo fortalecer el Sistema de Control Interno mediante la evaluación de procesos, el seguimiento al cumplimiento de obligaciones legales y la formulación de recomendaciones orientadas a la mejora continua. La Oficina de Control Interno continuará realizando el seguimiento permanente al cronograma con el fin de ejecutar las actividades pendientes y garantizar el cumplimiento de los objetivos y metas establecidos para la vigencia 2026.</t>
  </si>
  <si>
    <t>Evidencias PAI T2 Oficina de Control Interno</t>
  </si>
  <si>
    <t>PAI-OGPI-01</t>
  </si>
  <si>
    <t>Oficina Gestión de Proyectos de Investigación</t>
  </si>
  <si>
    <t xml:space="preserve">OBJ5:Incentivar la investigación, el uso y aplicación de los Datos y la Información generada, con enfoque Diferencial y territorial </t>
  </si>
  <si>
    <t>Generación de investigación de alta calidad con enfoque diferencial y Territorial</t>
  </si>
  <si>
    <t>Política de Gestión del Conocimiento y la Innovación</t>
  </si>
  <si>
    <t>DFI Desarrollo y Fomento de la Investigación</t>
  </si>
  <si>
    <t xml:space="preserve">Implementar estrategia de socialización y divulgación  interna y externa de la investigación </t>
  </si>
  <si>
    <t>Productos de comunicación y socialización  sobre investigación publicadas en canales Icfes</t>
  </si>
  <si>
    <t xml:space="preserve">
Porcentaje de avance en la ejecución de la estrategia de socialización y divulgación.
</t>
  </si>
  <si>
    <t>En el primer trimestre se publicaron 17 de las 116 piezas proyectadas para la vigencia, lo que ubica el avance en 14,66% y supera la meta del corte en 4,66 puntos porcentuales. La ejecución se concentró en convocatorias, con 9 piezas de las 17 proyectadas para ese componente (52,9%), y en SiiCE, con 5 de 31 (16,1%). Los productos de investigación aportaron 3 piezas de 54 (5,6%) y corresponden a investigaciones de agendas anteriores en fase de cierre: paz y migración, covid y factores asociados. DataIcfes y VA y AR no registraron publicaciones en el corte. El resultado obedece al calendario de convocatorias, que concentra sus piezas al inicio de la vigencia, y no al ritmo de producción de la agenda de investigación, cuyas infografías dependen del cierre de cada estudio, de los dos coloquios y de la revisión de pares. El sobrecumplimiento es de composición y no de holgura: el componente de mayor peso en el denominador, productos de investigación con 46,6% del total, es el más rezagado al cierre del trimestre.</t>
  </si>
  <si>
    <t>https://icfesgovco.sharepoint.com/:f:/s/Oficinadeinvestigaciones/IgAWdvxNZKgfQJQmPpz9GMsnAdspaT7R7h1ubKUYOC46RSU?e=4B7are</t>
  </si>
  <si>
    <t>En el segundo trimestre se publicaron 24 piezas, equivalentes a 20,69% del total proyectado. Con las 17 del primer trimestre, el acumulado llega a 41 de 116 piezas, es decir 35,34%, con lo cual la meta acumulada de 30% queda cumplida y superada en 5,34 puntos porcentuales. La composición se invierte frente al corte anterior: 23 de las 24 piezas corresponden a productos de investigación y 1 a DataIcfes. Con ello el componente de productos de investigación pasa de 5,6% a 48,1% de ejecución y se alinea con el avance total del indicador. Las publicaciones se organizan en pares de infografía de resultados e infografía documental para sostenibilidad, salud mental, PEDT, matemáticas, IA, IA Medellín, generación E, conectividad y campos feminizados. Transmicable, etnoeducación y demografía quedaron con una sola pieza publicada en el corte. El comportamiento es consistente con el seguimiento a la agenda de investigación del 17 de junio de 2026, que confirmó 10 investigaciones para el semestre con dos productos pendientes cada una, es decir 20 productos, cifra del mismo orden que las 21 piezas de investigación efectivamente documentadas. El rezago se traslada a SiiCE, con 16,1% de ejecución y 26 piezas pendientes, y a DataIcfes, con 8,3% y 11 piezas pendientes. Estos dos componentes concentran 37 de las 75 piezas por publicar en el segundo semestre, por lo que el cumplimiento anual ya no depende de la agenda de investigación sino de la programación de esos dos frentes.</t>
  </si>
  <si>
    <t>PAI-OGPI-02</t>
  </si>
  <si>
    <t>Participar en eventos académicos para difundir resultados de investigaciones del Icfes</t>
  </si>
  <si>
    <t>Eventos de socialización de investigación con participación del ICFES</t>
  </si>
  <si>
    <t>Porcentaje de avance en la participación de eventos académicos de investigación.</t>
  </si>
  <si>
    <t>Transversal</t>
  </si>
  <si>
    <t>Se registraron 2 espacios de socialización con participación del Icfes frente a los 5,4 que exigía la meta del 20% sobre 27 productos proyectados. El déficit es de 12,59 puntos porcentuales, equivalentes a 3 eventos. Los investigadores de la Oficina son quienes postulan y definen en qué espacios se socializa cada investigación, pero la materialización del evento depende de que la entidad o el escenario externo confirme la participación. Entre la postulación y la confirmación media un tiempo que no está bajo control de la Oficina, y las convocatorias de los principales escenarios académicos se resuelven a partir del segundo trimestre. Por eso una meta lineal de 20% en el primer corte no corresponde al comportamiento real del indicador.</t>
  </si>
  <si>
    <t xml:space="preserve">2026.03.09 Connect or Provide Locally (EAFIT).pdf
Presentación ESPE brechas de genero.pdf
</t>
  </si>
  <si>
    <t>En el segundo trimestre se registraron 8 eventos, equivalentes a 29,63%. El acumulado del semestre llega a 10 eventos sobre 27 productos proyectados, es decir 37,04%, y supera la meta acumulada de 25% en 12,04 puntos porcentuales, unos 3 eventos por encima de lo exigido. Leída como meta trimestral independiente, la ejecución también la supera, con 29,63% frente a 25%. El resultado refleja la confirmación efectiva de los espacios gestionados por los investigadores de la Oficina durante el corte, junto con la disponibilidad de resultados en estado presentable, condición necesaria para participar en escenarios académicos con actores externos. El déficit del primer trimestre queda absorbido y el indicador se ubica en una senda que permite cerrar la vigencia sin presión adicional.</t>
  </si>
  <si>
    <t>PAI-OGPI-03</t>
  </si>
  <si>
    <t>Generar productos de investigación de alta calidad con enfoque diferencial y territorial para publicación</t>
  </si>
  <si>
    <t xml:space="preserve">Productos académicos de investigación Icfes generados con enfoque diferencial y/o territorial  </t>
  </si>
  <si>
    <t>Porcentaje de avance productos académicos de investigación</t>
  </si>
  <si>
    <t>Se generaron 3 productos académicos frente a los 6,75 que exigía la meta del 25% sobre 27 productos proyectados. El déficit es de 13,89 puntos porcentuales, equivalentes a 4 productos. Los tres productos corresponden a trabajos elaborados en coautoría con investigadores externos y publicados en series de otras entidades: un documento en el repositorio institucional de la Universidad de los Andes, un Borrador de Economía del Banco de la República y un artículo en Ensayos sobre Política Económica, revista indexada. Estas publicaciones amplían los canales por los que circula la producción de la Oficina y consolidan el trabajo conjunto con otras entidades. El resultado del corte responde al perfil de producción de la Oficina, concentrado en el último trimestre de la vigencia, cuando las investigaciones cierran su fase técnica y las notas quedan listas para publicación.</t>
  </si>
  <si>
    <t>En el segundo trimestre se generaron 10 productos, con lo cual el acumulado del semestre llega a 13 de 27 proyectados, es decir 48,15%. La ejecución del trimestre supera la meta en 12,04 puntos porcentuales y el semestre cierra con casi la mitad de la producción anual proyectada. Los 10 productos se publicaron en las series propias del Icfes: 8 notas de investigación (salud mental, expectativas, ansiedad, generación E, base de datos, puntajes, PDET e inteligencia artificial en aulas de Medellín), 1 documento Ofinves sobre campos feminizados y 1 documento de la serie Saber Investigar sobre demografía. El enfoque diferencial y territorial que exige el indicador aparece de forma explícita en varios de ellos: rendimiento en Saber 11 y acceso universitario en municipios PDET y uso de inteligencia artificial en aulas de Medellín tienen anclaje territorial directo, y campos feminizados aborda enfoque diferencial de género. Vistos los dos cortes en conjunto, el semestre combina publicación en las series propias del Icfes con publicación en series de otras entidades, lo que da cuenta de una estrategia editorial diversificada. El resultado corrige el rezago del primer trimestre y deja 14 productos pendientes para el segundo semestre, periodo en el que se concentra habitualmente la producción.</t>
  </si>
  <si>
    <t>PAI-OGPI-04</t>
  </si>
  <si>
    <t>Registrar productos de investigación en GrupLAC y consolidar base de datos de investigadores del Instituto</t>
  </si>
  <si>
    <t>Productos de investigación registrados en GrupLAC conforme lineamientos MinCiencias</t>
  </si>
  <si>
    <t>Número de productos registrados en GrupLAC / (Número de  investigadores activos en GrupLAC * Número de investigaciones activas en GrupLAC )</t>
  </si>
  <si>
    <t>Se registraron los siguientes productos de investigación en GRUPLAC:
1.  Publicado en revista especializada: Explorando las brechas de género en Colombia Colombia, ENSAYOS SOBRE POLITICA ECONOMICA ISSN: 2665-1327, 2026 vol:111 fasc: págs: 1 - 125, DOI:10.32468/espe111. Autores: JORGE LEONARDO RODRIGUEZ ARENAS, LIGIA ALBA MELO BECERRA, ANA MARIA IREGUI BOHORQUEZ
2. Documento de trabajo (Working Paper) : Impacto fiscal del cambio demográfico sobre la educación en Colombia. 2026, Nro. Paginas: 83, Instituciones participantes: Banco de la República Instituto Colombiano para la Evaluación de la Educación - ICFES, URL: https://www.icfes.gov.co/wp-content/uploads/2026/07/saber-investigar-24-demografia.pdf, DOI: Autores: JORGE LEONARDO RODRIGUEZ ARENAS
3. Documento de trabajo (Working Paper) : Teaming Up Hinders Moving Up: Team Interactions and Social Mobility 2026, Nro. Paginas: 42, Instituciones participantes: Northeastern University Departamento Nacional de Planeación (DNP) Universidad de los Andes Instituto Colombiano para la Evaluación de la Educación (Icfes) University of Toronto, URL: https://hdl.handle.net/1992/78363, DOI:
Autores: JORGE LEONARDO RODRIGUEZ ARENAS</t>
  </si>
  <si>
    <t>https://scienti.minciencias.gov.co/gruplac/jsp/visualiza/visualizagr.jsp?nro=00000000021205</t>
  </si>
  <si>
    <t>%</t>
  </si>
  <si>
    <t>Se registraron los siguientes productos de investigación en GRUPLAC:	1.- Boletín : Campos feminizados: una mirada estructural al desempeño en el Examen Saber Pro en Antioquia durante el periodo 2022¿2024 2026-07-01, Ambito: Nacional, Medio de circulación:
Lugar de publicación: , Sitio web: https://www.icfes.gov.co/investigaciones/socializacion-y-apropiacion-social-del-conocimiento/ Autores: JULIANA ZULUAGA TAFUR
2.- Boletín : Análisis del rendimiento sobre la prueba Examen Saber 11° y su relación con el ingreso a la educación superior en estudiantes de instituciones públicas en municipios priorizados tras el Acuerdo de Paz (PDET) 2026-07-01, Ambito: Nacional, Medio de circulación: Lugar de publicación: Bogotá - Colombia, Sitio web: https://www.icfes.gov.co/wp-content/uploads/2026/07/nota-de-investigacion-no-25-rendimiento-del-examen-saber-11-impacto-en-el-acceso-universitario-en-municipios-pdet.pdf Autores: EDUARD ALONSO MENJURA SUAREZ, FABIAN CAMILO GAITAN CARDOZO
3.- Boletín : Salud mental en la transición hacia la educación superior: Evidencia de registros administrativos en Colombia 2026-06-30, Ambito: Nacional, Medio de circulación: Lugar de publicación: , Sitio web: https://www.icfes.gov.co/wp-content/uploads/2026/07/nota-iInvestigacion-19-salud-mental.pdf Autores: JORGE LEONARDO RODRIGUEZ ARENAS
4.- Boletín : Cómo el diseño de la ayuda financiera moldea la fecundidad: evidencia de las becas de educación superior en Colombia
2026-06-30, Ambito: Nacional, Medio de circulación: Lugar de publicación: , Sitio web: https://www.icfes.gov.co/wp-content/uploads/2026/07/nota-investigacion-22-generacion-E.pdf
Autores: JORGE LEONARDO RODRIGUEZ ARENAS
5.- Boletín : Ansiedad generalizada entre adolescentes en Colombia: prevalencia al finalizar la educación secundaria 2026-06-30, Ambito: Nacional, Medio de circulación: Lugar de publicación: , Sitio web: https://www.icfes.gov.co/wp-content/uploads/2026/07/nota-investigacion-21-ansiedad.pdf Autores: JORGE LEONARDO RODRIGUEZ ARENAS
6.- Boletín : ¿La educación superior sigue siendo un sueño por alcanzar para los jóvenes? 2026-06-30, Ambito: Nacional, Medio de circulación: Lugar de publicación: , Sitio web: https://www.icfes.gov.co/wp-content/uploads/2026/07/nota-investigacion-20-expectativas.pdf Autores: JORGE LEONARDO RODRIGUEZ ARENAS
7.- Boletín : Reconstrucción de trayectorias educativas, laborales y de salud en Colombia: construcción y potencial analítico de una base de datos longitudinal integrada 2026-06-30, Ambito: Nacional, Medio de circulación: Lugar de publicación: , Sitio web: https://www.icfes.gov.co/wp-content/uploads/2026/07/nota-investigacion-23-base-datos.pdf Autores: JORGE LEONARDO RODRIGUEZ ARENAS
8.- Boletín : Desigualdades Injustas en el Logro Educativo a Nivel Regional 2025-12-27, Ambito: Nacional, Medio de circulación:
Lugar de publicación: , Sitio web: https://www.icfes.gov.co/wp-content/uploads/2025/12/nota-iInvestigacion-15-trayectorias.pdf
Autores: JORGE LEONARDO RODRIGUEZ ARENAS</t>
  </si>
  <si>
    <t>PAI-OGPI-05</t>
  </si>
  <si>
    <t>Incentivar, acompañar y monitorear investigaciones externas que hagan uso de los datos del ICFES.</t>
  </si>
  <si>
    <t>Documento de trabajo con resultados de investigación externa (Saber Investigar - Nota de Investigación)</t>
  </si>
  <si>
    <t xml:space="preserve">Porcentaje de productos académicos de investigación externa generados </t>
  </si>
  <si>
    <t>Los productos de investigación externa se ejecutarán conforme al presupuesto anual asignado para el proceso de fomento a la investigación 2026. Bajo este esquema, se financiarán dos grupos de investigación y dos estudiantes de posgrado (maestría o doctorado). El compromiso incluye la entrega de tres informes bimestrales, culminando con la presentación del producto final, titulado "Saber Investigar", el 16 de noviembre de 2026</t>
  </si>
  <si>
    <t>PAI-OGPI-06</t>
  </si>
  <si>
    <t>Desarrollar talleres virtuales o presenciales de convocatoria abierta que incentiven a la investigación externa.</t>
  </si>
  <si>
    <t>Formularios de inscrpición y asistencia de los participantes a los talleres en mención</t>
  </si>
  <si>
    <t>Porcentaje de avance en la realización de talleres de incentivo a la investigación externa.</t>
  </si>
  <si>
    <t>Se impartieron 2 de los 4 talleres proyectados para la vigencia, con lo cual la mitad de la programación anual quedó ejecutada en el primer corte. El avance corresponde a los talleres asociados a convocatorias, cuya realización se concentra en la fase de apertura y acompañamiento a los proponentes, coherente con el comportamiento observado en el indicador de socialización y divulgación, donde el componente de convocatorias también ejecutó más de la mitad de lo proyectado en este mismo trimestre.</t>
  </si>
  <si>
    <t>2026.03.05 Presentación Taller DataIcfes.pptx</t>
  </si>
  <si>
    <t>No se impartieron talleres durante el segundo trimestre, por lo que el indicador no registró avance en el corte.</t>
  </si>
  <si>
    <t>PAI-OGPI-07</t>
  </si>
  <si>
    <t>Generar reporte de valor agregado y aporte relativo</t>
  </si>
  <si>
    <t>Reporte de valor agregado y aporte relativo</t>
  </si>
  <si>
    <t>Porcentaje de avance reporte de valor agregado y aporte relativo</t>
  </si>
  <si>
    <t>Se ejecutó 1 de las 6 actividades proyectadas, correspondiente al primer taller de valor agregado, soportado en la presentación empleada en la sesión. El avance se ubica 6,67 puntos porcentuales por encima de la meta.</t>
  </si>
  <si>
    <t>2026.04.09 Presentación DataIcfes - UPC.pptx
https://icfesgovco.sharepoint.com/:p:/s/Oficinadeinvestigaciones/IQBnEPDJWrD_TqdObqS2UfiqATnvZfBAag2YUwihTHTnnIw?e=CKnG9c</t>
  </si>
  <si>
    <t>En el segundo trimestre se ejecutaron 2 actividades: el segundo taller de valor agregado y el documento de informe metodológico, que corresponde al componente de elaboración de informe. Con ello el acumulado llega a 3 de 6 actividades, es decir 50%, y supera la meta acumulada de 30% en 20 puntos porcentuales.</t>
  </si>
  <si>
    <t>PAI-OGPI-08</t>
  </si>
  <si>
    <t>Publicar y fomentar los datos abiertos generados por el Instituto para promover  la investigación externa en el sector educativo</t>
  </si>
  <si>
    <t>Publicaciones de datos abiertos en DataIcfes y talleres de uso del repositorio que sean insumo para promover investigaciones y estudios sobre la calidad de la educación</t>
  </si>
  <si>
    <t>Porcentaje de cumplimiento del calendario de publicaciones y talleres de DataIcfes.</t>
  </si>
  <si>
    <t>Se ejecutó 1 de las 19 actividades proyectadas, correspondiente a un taller de uso de datos. El componente de publicaciones de datos no registró avance en el corte, pese a que el calendario de publicaciones contempla 9 salidas para la vigencia. El déficit es de 19,74 puntos porcentuales. Con un denominador de 19, la meta de 25% exige 4,75 actividades, de modo que el corte quedó cerca de 4 actividades por debajo de lo programado. A la magnitud de la desviación se suma la ausencia total de publicaciones de datos en el trimestre, que es el componente sujeto a calendario y por tanto el que menos margen de reprogramación admite.</t>
  </si>
  <si>
    <t>En el segundo trimestre se ejecutaron 7 actividades: 6 talleres de uso de datos y 1 publicación de datos. La ejecución del corte supera la meta trimestral en 11,84 puntos porcentuales. El acumulado del semestre llega a 8 de 19 actividades, es decir 42,11%, y queda 7,89 puntos porcentuales por debajo de la meta acumulada de 50%, equivalentes a 1,5 actividades. El avance está concentrado en talleres: 7 de los 10 proyectados quedaron ejecutados en el semestre, equivalentes a 70% de ese componente. Las publicaciones de datos avanzan al 11,1%, con 8 salidas pendientes de las 9 previstas en el calendario. El buen desempeño del trimestre no alcanza a compensar el rezago del primer corte, y el incumplimiento acumulado se explica íntegramente por el componente sujeto a calendario.</t>
  </si>
  <si>
    <t>PAI-SASG-01</t>
  </si>
  <si>
    <t>Subdirección de Abastecimiento y Servicios Generales</t>
  </si>
  <si>
    <t>Política de Gestión Documental</t>
  </si>
  <si>
    <t>Plan Institucional de Archivos de la Entidad ­PINAR</t>
  </si>
  <si>
    <t xml:space="preserve">GAB Gestión de Abastecimiento </t>
  </si>
  <si>
    <t>Cumplimiento 100% del Plan Institucional de Archivos (PINAR) con gestión documental sistematizada</t>
  </si>
  <si>
    <t>% de ejecución del plan Institucional de Archivos - PINAR de la vigencia</t>
  </si>
  <si>
    <t>% de avance en ejecución del PINAR</t>
  </si>
  <si>
    <t>-</t>
  </si>
  <si>
    <t>Se logro cumplir con un 100% que corresponde al 15% de las actividades programadas para el primer trimestre de 2026.
Se da cumplimiento  a la proyección de actividades del POA - Plan Operativo de Acción, actividades de seguimiento de TRD y mesas de trabajo con las dependencias con las cuales se adelantaran transferencias documentales primarias de documentos físicos.</t>
  </si>
  <si>
    <t>Plan Institucional de Archivos -PINAR-</t>
  </si>
  <si>
    <t>Se logro cumplir con un 100% que corresponde al 100% de las actividades programadas para el primer trimestre de 2026.
Se da cumplimiento  a la proyección de actividades del POA - Plan Operativo de Acción de las siguientes actividades, asi: 
- Implementación y seguimiento de la  TRD
- Mesas de trabajo y acompañamiento a las dependencias con las cuales se adelantaran transferencias documentales primarias de documentos físicos.
- Mesas de trabajo y acompañamiento para el desarrollo e implementación del SGDEA - HyperGenIA de mejoras evolutivas del sistema.
- EstructuraExpedientesElectronicos_SharePoint_SAySG para la serie CONTRATOS
- Solicitud de publicación en la intranet y sistema de gestión de calidad en el aplicativo DARUMA del Plan Institucional de Archivos –PINAR 2026-2030</t>
  </si>
  <si>
    <t>PAI-SASG-02</t>
  </si>
  <si>
    <t>Ejecutar Plan de Conservación Documental con digitalización de 100% de archivos estratégicos</t>
  </si>
  <si>
    <t>% de ejecución del Plan de Conservación Documental de la vigencia</t>
  </si>
  <si>
    <t>% de documentos conservados y digitalizados</t>
  </si>
  <si>
    <t>Se logro cumplir con el 100% que corresponde al 15% de  las actividades programadas para el  primer trimestre de 2026, que corresponde a: 
- Limpieza de archivos de gestión y archivo central
- Saneamiento ambiental del archivo central
- Monitero de instalaciones archivo central
- Plan de emergencias
- Informes de almacenamiento y calibración de archivo central
- Contrato 673 de 2025 custidia y administración de archivo central</t>
  </si>
  <si>
    <t>Plan de Conservación Documental -PCD-</t>
  </si>
  <si>
    <t>Se logro cumplir con el 100% que corresponde al 35% de  las actividades programadas para el  segundo trimestre de 2026, que corresponde a: 
- Limpieza de archivos de gestión y archivo central
- Saneamiento ambiental del archivo central
- Monitero de instalaciones archivo central
- Plan de emergencias
- Informes de almacenamiento y calibración de archivo central</t>
  </si>
  <si>
    <t>PAI-SASG-03</t>
  </si>
  <si>
    <t>Implementar Plan de Preservación Digital con almacenamiento seguro y recuperación de datos</t>
  </si>
  <si>
    <t>% de ejecución del Plan de Preservación Digital de la vigencia</t>
  </si>
  <si>
    <t>% de implementación del plan de preservación digital / Índice de disponibilidad de datos</t>
  </si>
  <si>
    <t>Se ejecutó el 100% de las actividades programadas para el primer trimestre de 2025 (15% del plan anual). Se diseñó el formato de caracterización de sistemas de información, se verificó el modelo de requisitos frente al SGDEA identificando cumplimientos y brechas, y se elaboró y socializó el documento de requerimientos con la Dirección de Tecnología de la Información y el proveedor. Asimismo, se definieron los requerimientos que debe cumplir el SGDEA en la funcionalidad de anulación de radicados, se inició la formulación del Programa Específico de Documentos Electrónicos y se establecieron lineamientos para el uso de iferentes tipos de firmas mediante la proyección de una resolución.</t>
  </si>
  <si>
    <t>Plan de Preservación Digital a Largo Plazo –PPDLP–</t>
  </si>
  <si>
    <t>Se ejecutó el 100% de las actividades programadas para el primer trimestre de 2025 (35% del plan anual).En articulación con el proveedor del SGDEA, los días 10, 11 y 12 de junio de 2026 se realizaron dos sesiones diarias de capacitación sobre la creación de expedientes electrónicos y la incorporación de radicados en expedientes; Se diseñó el Programa de Gestión de Documentos Electrónicos (PGDE), definiendo objetivos, lineamientos técnicos, roles, responsabilidades, recursos y mecanismos de seguimiento; Se inició la conformación de la matriz de roles y perfiles para definir los permisos y habilidades de los usuarios en el SGDEA, conforme con sus responsabilidades y las políticas de operación y seguridad de la información de la entidad; Se verificó el cumplimiento del Modelo de Requisitos Institucional y de los lineamientos del AGN con base en las funcionalidades activas del SGDEA a enero de 2026. Se requiere una nueva validación frente a las actualizaciones implementadas posteriormente por el proveedor.</t>
  </si>
  <si>
    <t>PAI-SASG-04</t>
  </si>
  <si>
    <t>Política de Gestión Presupuestal y Eficiencia del Gasto Público</t>
  </si>
  <si>
    <t>Ejecutar Plan Anual de Adquisiciones con 95% de cumplimiento de metas presupuestales</t>
  </si>
  <si>
    <t>% de seguimiento al cumplimiento del Plan Anual de Adquisiciones de la vigencia</t>
  </si>
  <si>
    <t>% de ejecución del Plan Anual de Adquisiciones</t>
  </si>
  <si>
    <t>Se evidencia una ejecución del 88% del plan anual de adquisiciones, esto debido a que la gran mayoría de necesidades se realizó en el mes de enero antes de entrar en rigor la ley de garantías.</t>
  </si>
  <si>
    <t>Seguimiento Presupuestal_ y PAA 2026.xlsx</t>
  </si>
  <si>
    <t>El (PAA) del ICFES alcanzó una ejecución del 91%, lo que representa un incremento de 3 puntos porcentuales frente al 88% registrado en el primer trimestre. Este avance se logró a pesar de las limitaciones asociadas a la Ley de Garantías y obedeció principalmente a la suscripción de contratos estratégicos para la operación institucional, como la adquisición de licencias Microsoft Dynamics 365 y Power Apps, y la prestación del servicio de vigilancia. Estas contrataciones contribuyeron al fortalecimiento de la gestión institucional y al cumplimiento de las metas establecidas en el plan de acción para la vigencia.</t>
  </si>
  <si>
    <t>PAI-SAYD-04</t>
  </si>
  <si>
    <t>Subdirección de Análisis y Divulgación</t>
  </si>
  <si>
    <t>Definición de una Estrategia que visibilice el instituto en todos los territorios</t>
  </si>
  <si>
    <t>Política de Participación Ciudadana en la Gestión Pública</t>
  </si>
  <si>
    <t xml:space="preserve">AYD Análisis y Difusión </t>
  </si>
  <si>
    <t>Aplicar la estrategia de difusión de resultados a partir de sesiones especializadas de las evaluaciones y mediciones con análisis territorial mediante 12 Encuentros Regionales por la apropiación social de los resultados: Ruta del SaberEs 2026, el sentido de la evaluación para el mejoramiento de la calidad educativa en 16 ETC focalizadas de acuerdo a sus situaciones de contexto y resultados obtenidos en las diferentes evaluaciones aplicadas como Saber 11º y Saber 3º, 5º, 7º y 9º.</t>
  </si>
  <si>
    <t>Número de asistencias técnicas realizadas</t>
  </si>
  <si>
    <t>A= ERSaberES realizados
B= 40 
C=(A/B)*100</t>
  </si>
  <si>
    <t>1. Se desarrolló la focalización de las ETC de acuerdo a tres variables: conectividad, asistencias técnicas previas y porcentaje de establecimientos educativos en clasificación de planteles C y D, y de ahí salió la selección inicial de 16 ETC priorizadas para la vigencia.
2. Se realizó la asistencia técnica a la ETC Ibagué y ETC Tolima para sus equipos técnicos  de Calidad, Evaluación y Mejoramiento en las Pruebas Saber 3º, 5º, 7º y 9º, Medición de la Calidad de la Educación Inicial y el examen Saber 11º.
3. Se realizó el taller con aproximadamente 500 docentes de las  ETC Ibagué y ETC Tolima en el análisis y uso de los resultados del examen Saber 11º.</t>
  </si>
  <si>
    <t>DA1. Ruta del Saber</t>
  </si>
  <si>
    <t>Durante el segundo trimestre se realizarón 8 asistencias técnicas y talleres con docentes de las ETC Focalizadas: 
1. Vaupés - 2. Guaviare - 3. La Guajira - 4. Riohacha - 5. Turbo - 6. Cúcuta - 7. Norte de Sanander - 8. Antioquia</t>
  </si>
  <si>
    <t>PAI-SAYD-05</t>
  </si>
  <si>
    <t>Realizar 5 sesiones y/o productos de divulgación de los informes nacionales e internacionales de las evaluaciones y mediciones realizadas por el Instituto de Saber 11º, Saber TyT/Pro, TALIS Starting and Strong - Volumen II, TALIS Consolidado - Volumen III y ERCE.</t>
  </si>
  <si>
    <t>Número de sesiones de difusión ejecutadas</t>
  </si>
  <si>
    <t>A= sesiones realizadas
B= sesiones planificadas 
C=(A/B)*100</t>
  </si>
  <si>
    <t xml:space="preserve">Se realizó la propuesta de articulación para la difusión y campaña de comunicación de resultado del informe TALIS Starting and Strong. Volumen No. 2. La cuál fue presentado y aprobada por parte del equipo directivo DG / DE / OACyM / SAyD. </t>
  </si>
  <si>
    <t>DA2. Divulgación de informes</t>
  </si>
  <si>
    <t>Durante el segundo trimestre se realizó: 
1. Lanzamiento del informe TALIS 2024 SS.​
2. Alistamiento para el lanzamiento del informe nacional Saber 11.º 2025 + visor de clasificación de planteles: 30 de julio de 2026.</t>
  </si>
  <si>
    <t>PAI-SAYD-06</t>
  </si>
  <si>
    <t xml:space="preserve">Desarrollar la IX versión del Encuentro Nacional de Líderes y Líderesas de Evaluación de las 97 Entidades Territoriales Certificadas - ENLE 2026, incluyendo un día de trabajo por mesas regionales de acuerdo a la división realizada en las pruebas Saber 3º, 5º, 7º y 9º.
</t>
  </si>
  <si>
    <t xml:space="preserve">Un evento nacional y seis mesas regionales </t>
  </si>
  <si>
    <t>A=Fases desarrolladas de planeación del evento/ 7 fases de planeación ejecutadas</t>
  </si>
  <si>
    <t>Durante este periodo se avanzarón en temas de planeación y verificación de recursos, se tendra reporte en el segundo trimestre con la presentación de la propuesta del ENLE/ERLE para la vigencia 2026.</t>
  </si>
  <si>
    <t xml:space="preserve">Se realizó la presentación de la propuesta ante DG y DEno obstante no se cuenta con disponibilidad presupuestal para su avance en esta actividad. </t>
  </si>
  <si>
    <t>No aplica</t>
  </si>
  <si>
    <t>PAI-SAYD-07</t>
  </si>
  <si>
    <t>Implementar la estrategia de Comunidad de aprendizaje (CdA), la cuál consta de realización de 3 espacios virtuales o presenciales de Juntanzas del Saber, mediante la recopilación y sistematización del uso de resultados en la comunidad educativa.</t>
  </si>
  <si>
    <t>Implementación de la estrategia de Comunidad de Aprendizaje 2026</t>
  </si>
  <si>
    <t>A= actividades realizadas
B= MacrpACT planificadas = 4
C=(A/B)*100</t>
  </si>
  <si>
    <t>Se realizó el listado de actividades, tareas y fases secuenciales para la planeación de la convocatoria de Comunidad de Aprendizaje 2026: recopilación de buenas prácticas con la comunidad educativa.</t>
  </si>
  <si>
    <t>DA4.Comunidad de aprendizaje</t>
  </si>
  <si>
    <t xml:space="preserve">Durante este periodo se realizó: 
1. Matriz de tareas y actividades del proceso de CdA.  2. Formulario de recopilación de Buenas practicas. 3. Borrador de Convocatoria.
4. Rubrica de las practicas y experiencias. 5. Documento de Planeación de Lanzamiento_V1. 6. Parrilla_V1. 7. Propuesta de lanzamiento. </t>
  </si>
  <si>
    <t>PAI-SAYD-08</t>
  </si>
  <si>
    <t>Realizar 4 sesiones de gestión del conocimiento de las diferentes mediciones y evaluaciones realizadas por el Icfes para la capacitación interna del equipo SAyD</t>
  </si>
  <si>
    <t>A= sesiones realizadas
B= sesiones planificadas =4
C=(A/B)*100</t>
  </si>
  <si>
    <t>Se realizó un formulario con la necesidades información del equipo para estructurar las sesiones de la vigencia basados en las necesidades de capacitación del área, consolidando una matriz con los temas que solicita el equipo de la subdirección.</t>
  </si>
  <si>
    <t>DA5. Gestión del conocimiento</t>
  </si>
  <si>
    <t>Durante este periodo se implementaron 3 sesiones de gestión del conocimiento:
Sesión No. 1: Taller de escritura ​
Sesión No. 2: Portafolio de metodología​
Sesión No. 3: ERCE</t>
  </si>
  <si>
    <t>PAI-SAYD-09</t>
  </si>
  <si>
    <t xml:space="preserve">Preparar, apoyar, líderar y/o ajustar los 10 contenidos, talleres, difusiones y/o sesiones solicitadas por la Dirección de Evaluación, la Dirección General y/o clientes externos como SENA, SDMujer, Cómites Técicos de Área - CTA, entre otros que puedan surgir de la operación comercial del Instituo o necesidades misionales. </t>
  </si>
  <si>
    <t>Número de eventos apoyados o gestionados</t>
  </si>
  <si>
    <t>A= eventos apoyados
B= 10
C=(A/B)*100</t>
  </si>
  <si>
    <t>Se desarrolló el taller en la Universidad del Sinú con docentes y estudiantes del programa de Trabajo Social en articulación con el Consejo Nacional de Trabajo Social - CONETS, los días 11 y 12 de marzo.</t>
  </si>
  <si>
    <t>DA6. Contenidos para difusiónes</t>
  </si>
  <si>
    <t>Durante este periodo se desarrolló, apoyó y/o articulo según la solicitud: 
01. Informe de los ERLE 2026. ​
02. CTA de Módulo de Producción Agropecuaria. ​
03. CTA Ciencias Naturales ​
04. CTA Módulo de Intervención en Procesos Sociales​
05. CTA Módulo de Gestión de Organizaciones ​
06. Lanzamiento del informe poblacional e institucional SENA 2025.</t>
  </si>
  <si>
    <t>PAI-SAYD-10</t>
  </si>
  <si>
    <t>Aplicar dos metodologías, del portafolio de metodologías de la SAyD, para la co-creación, la identificación de necesidades o caracterización de grupos de interés, en desarrollo de las actividades de difusión de la subdirección</t>
  </si>
  <si>
    <t>2 Informes de resultados de la aplicación de las metodologías</t>
  </si>
  <si>
    <t>Número de informes realizados/ 2</t>
  </si>
  <si>
    <t xml:space="preserve">Se encuentra en proceso de validación y articulación para el desarrollo de la actividad. </t>
  </si>
  <si>
    <t>Actividad programada para desarrollarse en el tercer trimestre del año en curso según la programación del equipo y cierre de actividades en curso del PAI.</t>
  </si>
  <si>
    <t>PAI-SAYD-14</t>
  </si>
  <si>
    <t>Diseño, ilustración y diagramación de los pruebas Nacionales e internacionales, manteniendo la coherencia institucional, accesibilidad y usabilidad</t>
  </si>
  <si>
    <t>9 informes nacionales e internacionales de las diferentes pruebas</t>
  </si>
  <si>
    <t>Número de informes realizados/ 9</t>
  </si>
  <si>
    <t>Se diseñaron, diagramaron y construyeron los sigueintes informes productos de las preuebas nacionales e internacionales:
1 - Nota politíca Clasificación de Planteles
3- Informe Saber Superior
2 -Informe TALIS VOLII
4 - Informe Portafolio de Metodologías</t>
  </si>
  <si>
    <t>D4</t>
  </si>
  <si>
    <t xml:space="preserve">Se diseñaron, diagramaron y construyeron los sigueintes informes productos de las preuebas nacionales e internacionales:
1 - Informe Saber 11°
2 - Informe Sena Poblacional
3 - Informe institucional </t>
  </si>
  <si>
    <t>PAI-SAYD-15</t>
  </si>
  <si>
    <t>Producción de presentaciones, infografías y piezas gráficas como apoyo a las diferentes solitudes de los  equipos internos de la Subdirección d Análisis y Divulgación</t>
  </si>
  <si>
    <t>30 Productos digitales según solicitud</t>
  </si>
  <si>
    <t>Productos digitales/30</t>
  </si>
  <si>
    <t>Se diseñaron y produjeron presentaciones, infografías y piezas gráficas como apoyo a las diferentes solicitudes de los equipos internos y externos del Instituto.: 1 - Presentación ACOFACHS
2 - Presentación Encuentro Internacional Alfabetización, Equidad y Futuro
3 - Ciclo-vida-pruebas-Icfes-2026</t>
  </si>
  <si>
    <t>D5</t>
  </si>
  <si>
    <t xml:space="preserve">Se diseñaron y produjeron presentaciones, infografías y piezas gráficas como apoyo a las diferentes solicitudes de los equipos internos y externos del Instituto.: 
1 - Resumen infografico SENA
2 - " Resumen Infografico SABER 11
3 - Presentación Icfes Instituional
</t>
  </si>
  <si>
    <t>PAI-SAYD-16</t>
  </si>
  <si>
    <t>2 Actualizaciónes mensulaes de la sección de ABC del saber y Análisis de datos con datos destacados y piezas graficas producto  de las difusiones de los informes nacionales e internacionales</t>
  </si>
  <si>
    <t xml:space="preserve"> 2 Actualizaciónes de la sección de ABC del saber y Análisis de datos</t>
  </si>
  <si>
    <t>Actualizaciones portal web/24</t>
  </si>
  <si>
    <t>Se realizaron dos actualizaciones en las secciones de estadísticas y en el Observatorio de Datos.
Estas incluyeron ajustes en la visualización, organización y consistencia de la información.
Se garantizó la actualización oportuna de contenidos y la correcta integración con los datos disponibles.</t>
  </si>
  <si>
    <t>D6</t>
  </si>
  <si>
    <t xml:space="preserve">Se realizaron las 2 actualizaciones mensuales correspondientes  a la sección de 
1 -Analisis de datos 
2 - Sección de niños del Icfes 
3 - Sección Revista Institucional </t>
  </si>
  <si>
    <t>PAI-SAYD-17</t>
  </si>
  <si>
    <t>Elaborar ocho (8) resúmenes infográficos con los resultados obtenidos en las pruebas internacionales y nacionales que contribuya a la toma de decisiones estratégicas e involcre el enfoque diferencial en el análisis de los resultados.</t>
  </si>
  <si>
    <t>Número de resumenes finalizados</t>
  </si>
  <si>
    <t>((número de resumenes finalizados)/8)x100</t>
  </si>
  <si>
    <t>Se realizaron 3 resumenes infográficos: 
- Resultados de los exámenes
Saber Pro y Saber TyT
Publicación de resultados individuales
Marzo de 2026
-Resultados de Talis Starting Strong 2024
- Análisis de resultados de las pruebas Saber: relación
entre la educación media y la educación superior
Instituto Colombiano para la Evaluación de la Educación
Febrero de 2026</t>
  </si>
  <si>
    <t>A1</t>
  </si>
  <si>
    <t>"Se realizaron 3 resumenes infográficos: 
- Resumen infográfico de resultados Saber 11 Calendario B 2026
Junio de 2026
-Resumen infográfico de resultados Saber TyT SENA 2025
Junio de 2026</t>
  </si>
  <si>
    <t>PAI-SAYD-19</t>
  </si>
  <si>
    <t>Actualizar y/o elaboración de tres (3) visores de resultados sobre la evaluación de la educación para estar al tanto de los resultados que se obtienen a nivel territorial en el marco del Observatorio de Datos del Icfes.</t>
  </si>
  <si>
    <t>Número de visores desarrollados</t>
  </si>
  <si>
    <t>((número de visores)/3)x100</t>
  </si>
  <si>
    <t>Se elaboró un Visor Clasificación de Planteles Actualización 2025</t>
  </si>
  <si>
    <t>A2</t>
  </si>
  <si>
    <t>Se avanzó en el desarrollo del visor de resultados Saber 11 2025</t>
  </si>
  <si>
    <t>PAI-SAYD-20</t>
  </si>
  <si>
    <t>Elaborar cinco (5) informes de resultados con resultados de las pruebas nacionales e internacionales obtenidos en las pruebas Saber 11°, Saber TyT, Saber Pro, TALIS, ERCE y PISA</t>
  </si>
  <si>
    <t>Número de informes finalizados</t>
  </si>
  <si>
    <t>((número de informes finalizados)/5)x100</t>
  </si>
  <si>
    <t>Se planea ejecutar los productos para los trimestres 2, 3 y 4 acorde  al cronograma de aplicación y resultados de las pruebas y estudios nacionales e internacionales.</t>
  </si>
  <si>
    <t>A3</t>
  </si>
  <si>
    <t>Se realizó un informe nacional de resultados
Informe Nacional de resultados del examen Saber 11 - 2025</t>
  </si>
  <si>
    <t>PAI-SAYD-21</t>
  </si>
  <si>
    <t>Elaborar cinco (5) apuntes del Icfes para la política educativa a partir de los resultados de las pruebas nacionales e internacionales.</t>
  </si>
  <si>
    <t>Número de notas de política publicadas</t>
  </si>
  <si>
    <t>((número de notas de política publicadas)/5) x100</t>
  </si>
  <si>
    <t>A4</t>
  </si>
  <si>
    <t>Se desarrollaron dos notas de política educativa 
Nota de política TALIS SS 2024
Mayo de 2026
Nota de política Brechas de una decada en Saber 11 
Junio de 2026</t>
  </si>
  <si>
    <t>PAI-SAYD-22</t>
  </si>
  <si>
    <t>Automatización de 2 reportes a nivel de Entidad Territorial Certificada (97) con los resultados del examen Saber 11° y Clasificación de Planteles 2025</t>
  </si>
  <si>
    <t>97 de reportes automatizados</t>
  </si>
  <si>
    <t>((número de reportes finalizados)/97) x100</t>
  </si>
  <si>
    <t>A5</t>
  </si>
  <si>
    <t>Se avanzo en el procesamiento de la base de datos para la automatización de reportes por ETC</t>
  </si>
  <si>
    <t>PAI-SAYD-23</t>
  </si>
  <si>
    <t xml:space="preserve">Elaborar cuatro (4) informes de resultados para clientes externos del Icfes con los resultados obtenidos en las pruebas Saber 3°, 5°, 7° y 9°, Saber 11°, Saber TyT, Saber Pro y del examen de Patrulleros. </t>
  </si>
  <si>
    <t>((número de informes finalizados)/4)x100</t>
  </si>
  <si>
    <t>A6</t>
  </si>
  <si>
    <t>Se desarrollaron dos informes nacionales para clientes externos
- Informe poblacional de resultados Saber TyT 2025 - SENA
Mayo de 2026
- Informe institucional de resultados Saber TyT 2025 - SENA
Junio de 2026</t>
  </si>
  <si>
    <t>PAI-SAYD-25</t>
  </si>
  <si>
    <t>Implementar y monitorear los indicadores del proceso de análisis y difusión referente a la calidad de los productos de análisis de resultados, la percepción de las audiencias de los eventos y la apropiación de los resultados para los mismos.</t>
  </si>
  <si>
    <t>3 reportes de retroalimentación</t>
  </si>
  <si>
    <t>Número de reportes realizados/ 3</t>
  </si>
  <si>
    <t>Se planea ejecutar los productos para los trimestres  3 y 4 acorde  al cronograma de aplicación de los instruemntos</t>
  </si>
  <si>
    <t>PAI-SAYD-01</t>
  </si>
  <si>
    <t>Realización, producción y diseño  de 3 multimedias productos de las pruebas Nacionales e internacionales.</t>
  </si>
  <si>
    <t>3 multimedias productos de las pruebas nacionales e internacionales , y clientes externos</t>
  </si>
  <si>
    <t>Subdirección de Análisis y
Divulgación</t>
  </si>
  <si>
    <t>Producción de multimedias/3</t>
  </si>
  <si>
    <t>Se realizaron los cambios y ajustes a las cajas de herramientas de Saber Pro, de acuerdo con la solicitud de la OACM.</t>
  </si>
  <si>
    <t>D1</t>
  </si>
  <si>
    <t>Se  diseño , desarrollo e implemento la multimedia SENA - 2025 en sus versiones online y offline,</t>
  </si>
  <si>
    <t>PAI-SAYD-02</t>
  </si>
  <si>
    <t>Diseño de 100 piezas gráficas que apoyen la difusión de las pruebas Nacionales e internacionales</t>
  </si>
  <si>
    <t>100 piezas gráficas de difusión de los diferentes resultados</t>
  </si>
  <si>
    <t>Piezas gráficas /100</t>
  </si>
  <si>
    <t>Se realizarón 25  piezas gráficas que apoyaron la difusión de las pruebas Nacionales e internacionales:
DIA NINAS MUJERES STEAM
DIA LENGUA MATERNAS
DIA MUJER
NOTA POLITICA
PIEZAS MUJERES DIA CIENCIA
PIEZAS AJUSTES PUBLICACION DIA DISCRIMINACION RACIAL
DIA LENGUA MATERNAS</t>
  </si>
  <si>
    <t>D2</t>
  </si>
  <si>
    <t xml:space="preserve">Se realizarón 25  piezas gráficas que apoyaron la difusión de las pruebas Nacionales e internacionales:
Clasificacion planteles
Talis invitacion 08 mayo
Talis invitacion
Talis piezas hoy
Talis invitacion expectativa
Saber Pro 2025
Dia trabajo
Dia nino
Dia idioma
Ninas tic
Saberes 2026 expectativa
</t>
  </si>
  <si>
    <t>PAI-SAYD-03</t>
  </si>
  <si>
    <t>Producción y diseño  de 10 cápsulas de video en formato reels e historias  para redes sociales que apoyen la difusión de informes nacionales e internacioles, socializaciones como productos de las pruebas.</t>
  </si>
  <si>
    <t>10 videocápsulas informativas</t>
  </si>
  <si>
    <t>Video cápsulas / 10</t>
  </si>
  <si>
    <t>Se desarrolló el contenido, guion y dirección de la videocápsula informativa en conmemoración del Día Internacional de la Mujer.</t>
  </si>
  <si>
    <t>D3</t>
  </si>
  <si>
    <t>Se desarrolló el contenido, guion y dirección de la videocápsula Saber 11°
  1 - Participación de los estudiantes en el calendario A 
2 -  Resultados globales Saber 11 - CAl _A</t>
  </si>
  <si>
    <t>PAI-SAI-01</t>
  </si>
  <si>
    <t>Subdirección de Aplicación de Instrumentos</t>
  </si>
  <si>
    <t>Realizar planeación y ejecución operativa de pruebas de estado con cobertura territorial y demás evaluaciones que requiera el Instituto para la vigencia</t>
  </si>
  <si>
    <t xml:space="preserve">Aplicación de pruebas </t>
  </si>
  <si>
    <t>Numero de pruebas aplicadas en el trimestre / Numero de pruebas proyectadas para aplicarse en el trimestre *100</t>
  </si>
  <si>
    <t>Durante el primer trimestre de la vigencia 2026 se llevó a cabo la aplicación de la Prueba Saber 11, correspondiente al Calendario B, la cual se realizó el 15 de marzo en todos los departamentos del país. Para esta jornada fueron citados aproximadamente 111.811 examinandos. De este total, se registraron 100.420 asistentes y 11.391 ausentes. La prueba se aplicó en 251 sitios de aplicación a nivel nacional.
En el marco de la fase de planificación y alistamiento, durante el mes de enero se desarrolló el proceso de contratación del integrador y de los proveedores responsables de los servicios de impresión, empaque, transporte y lectura de las pruebas que se aplicarán durante el primer semestre del año.
Es importante resaltar que, desde el mes de octubre de 2025, se inició el alistamiento de los documentos técnicos y de los requerimientos necesarios, con el fin de garantizar un proceso de contratación ágil y el estricto cumplimiento de los tiempos establecidos.
De igual manera, se adelantaron las actividades preparatorias para la aplicación de las Pruebas Saber Pro y TyT del primer semestre, programadas para el 26 de abril. En este sentido, se desarrollaron los procesos de registro, aprovisionamiento de la planta física, seguimiento a la ejecución de los procesos productivos y aseguramiento del recurso humano vinculado a la logística de aplicación.
Finalmente, en relación con los proyectos de evaluación, se llevaron a cabo las actividades previas a la aplicación de las pruebas psicotécnicas y de conocimientos policiales del concurso de patrulleros, previo al curso de capacitación para el ingreso al grado de subintendente 2026, las cuales se realizarán el 19 de abril.</t>
  </si>
  <si>
    <t>Durante el segundo trimestre de la vigencia 2026 se llevó a cabo la aplicación de las Pruebas Saber Pro y TyT del primer semestre, la cual se realizó el 26 de abril en todos los departamentos del país. Para esta jornada fueron citados aproximadamente 247.695 examinandos. De este total, se registraron 237.766 asistentes y 9.929 ausentes. En este sentido, se desarrollaron los procesos de registro, aprovisionamiento de la planta física, seguimiento a la ejecución de los procesos productivos y aseguramiento del recurso humano vinculado a la logística de aplicación.
En relación con los proyectos de evaluación, se llevó a cabo la aplicación de las pruebas psicotécnicas y de conocimientos policiales del concurso de patrulleros, previo al curso de capacitación para el ingreso al grado de subintendente 2026, las cuales se realizaron el 19 de abril.
Finalmente se adelantan las actividades la para la aplicación de la Prueba Saber 11 calendario A la cual se aplicará en todos los departamentos del país y que se tiene programada para el 26 de julio, así como de las Pruebas Saber Pro y TyT del segundo semestre, proyectadas para el 6 de septiembre.</t>
  </si>
  <si>
    <t>PAI-SDI-01</t>
  </si>
  <si>
    <t>Subdirección de Diseño de Instrumentos</t>
  </si>
  <si>
    <t xml:space="preserve">DIE Diseño de Instrumentos de Evaluación </t>
  </si>
  <si>
    <t>Brindar a la población con discapacidad mayor acceso a los exámenes de Estado, por medio del diseño de ítems con ajustes razonables.</t>
  </si>
  <si>
    <t>Diseños de armado con ajustes para personas con discapacidad para los exámenes de Estado.</t>
  </si>
  <si>
    <t>Ajuste de diseños de armado de exámenes de Estado para población con discapacidad
(No. de Diseños de Armado de exámenes de Estado adaptados / No. de Diseños de Armado de exámenes de Estado por aplicar durante la vigencia)*100</t>
  </si>
  <si>
    <t>Durante el segundo trimestre de la vigencia 2026, en articulación con la Comisión Pedagógica Nacional (CPN) y en cumplimiento de los lineamientos definidos en las mesas de trabajo adelantadas entre el ICFES y la CPN por áreas, se avanzó en la construcción de ítems para el examen Saber 11 con la participación de constructores etnoeducadores. En desarrollo de dichos acuerdos, el 10 % de los ítems fue construido por etnoeducadores que participaron en los talleres realizados con la Comisión durante 2026, y se garantizó que el 25 % del total de constructores vinculados para el examen Saber 11 correspondiera a esta población.</t>
  </si>
  <si>
    <t>Se precisa que las evidencias asociadas a este indicador no pueden ser anexadas, en razón a que cuentan con reserva de información y su acceso se encuentra restringido al público.</t>
  </si>
  <si>
    <t>PAI-SDI-02</t>
  </si>
  <si>
    <t>Construcción de ítems con comunidades étnicas</t>
  </si>
  <si>
    <t>Construcción comunitaria de ítems</t>
  </si>
  <si>
    <t>No. de ítems construidos con enfoque étnico en la evaluación educativa externa.</t>
  </si>
  <si>
    <t xml:space="preserve">Respecto a las formas adaptadas y armadas, se encuentra en curso el trámite de contratación con el Instituto Nacional para Sordos (INSOR), gestionado a través del operador Innovatech, para la adaptación de instrumentos de evaluación a población con discapacidad auditiva. Este proceso comprende un total de 71 ítems.
</t>
  </si>
  <si>
    <t>PAI-SE-01</t>
  </si>
  <si>
    <t>Subdirección de Estadísticas</t>
  </si>
  <si>
    <t xml:space="preserve">Implementación de proyectos de evaluación con carácter Diferencial y territorial. </t>
  </si>
  <si>
    <t>PYC Procesamiento y Calificación</t>
  </si>
  <si>
    <t>Desarrollar dos investigaciones sobre procedimientos técnicos que propendan por la generación de estimaciones precisas y busquen minimizar los posibles sesgos asociados a subpoblaciones a la hora de realizar los procesos de calificación y análisis de ítems dentro del  marco de la nueva línea base del exámen Saber 11</t>
  </si>
  <si>
    <t>Documento de investigación con referentes teóricos, metodología, resultados y recomendaciones para garantizar estimaciones precisas y la minimización de posibles sesgos en el marco de la nueva línea base del examen Saber 11</t>
  </si>
  <si>
    <t>Subdirección de Estadisticas</t>
  </si>
  <si>
    <t>Entregables cumplidos en el trimestre/total entregables planificados en el año</t>
  </si>
  <si>
    <t xml:space="preserve">Durante el primer trimestre la subdirección trabajo en los referentes teóricos de las  investigaciones sobre procedimientos técnicos que propendan por la generación de estimaciones precisas y busquen minimizar los posibles sesgos asociados a subpoblaciones a la hora de realizar los procesos de calificación y análisis de ítems dentro del  marco de la nueva línea base del examen Saber 11. Esto como la base conceptual y respaldo académico al estudio, que delimiten, enfoquen el estudio y orienten la metodología. </t>
  </si>
  <si>
    <t>https://icfesgovco.sharepoint.com/:f:/s/SDE/IgCJ00pg-v_mQLPpTrXpuGqYAd1sRihIfFjpTJmQ31r6DGo?e=JJzLyF</t>
  </si>
  <si>
    <t>Durante el segundo trimestre de 2026, el equipo de la Subdirección de Estadísticas, avanzó en diversas investigaciones técnicas orientadas a fortalecer los fundamentos conceptuales y metodológicos de distintos componentes de la estructura y del modelo de calificación del examen Saber 11°. Entre los temas abordados se encuentran: 
a) Análisis de la longitud de la prueba: se evalúan distintos escenarios de longitud del examen y su impacto sobre la precisión de las estimaciones, la confiabilidad y otros indicadores psicométricos. 
b) Evaluación de modelos alternativos de calificación: se exploran diferentes modelos de calificación para pruebas con ítems dicotómicos, con el fin de analizar sus ventajas, limitaciones y posibles aplicaciones. 
c) Análisis del comportamiento de los evaluados validantes: se estudian las características de la población de validantes, el comportamiento de sus resultados y la metodología actualmente utilizada, revisando además referentes internacionales para formular posibles ajustes metodológicos. 
d) Comparabilidad entre los formatos de aplicación en computador (CBT) y papel (PPT): se analizan las condiciones necesarias para garantizar la comparabilidad de los resultados cuando la evaluación se administra en ambos formatos. 
e) DIF, igualdad e interseccionalidad: se revisan metodologías para el análisis de estos temas dentro del examen, así como su aplicación en diferentes subpoblaciones de evaluados. 
f) Análisis de la prueba de Inglés: se estudian aspectos relacionados con la estructura de la prueba, sus especificaciones y el modelo de calificación utilizado. 
g) Agregados, reportes y documentación: se evalúan los reportes, agregados estadísticos y documentos técnicos actualmente disponibles, así como posibles propuestas de mejora y fortalecimiento de estos productos. 
h) Pruebas no cognitivas: se profundiza en metodologías de medición y modelos de calificación para pruebas compuestas principalmente por ítems politómicos. 
En la evidencia adjunta se relacionan las carpetas con  ficha del proyectos, documentación, procesamiento de cada una de los temas .</t>
  </si>
  <si>
    <t>PAI-SE-02</t>
  </si>
  <si>
    <t>Generar y divulgar boletines sobre temas estadísticos que aborda el Icfes, como insumo bibliográfico para investigadores y demás actores interesados.</t>
  </si>
  <si>
    <t>PDF de saber al Detalle diagramado y publicado</t>
  </si>
  <si>
    <t>Número de boletines elaborados y publicados / Total de boletines planificados para el año</t>
  </si>
  <si>
    <t xml:space="preserve">Se elaboró el boletín Saber al Detalle No. 21 “¿Cómo se generan los resultados agregados en las pruebas Saber del ICFES?” . En este documento se abordan los criterios para el cálculo de agregados, los estudiantes que son tomados en cuenta, las medidas estadísticas que se generan  y la forma en que se generan las estadísticas  que componen dichos resultados.
Así mismo, se explica la frecuencia de publicación, la manera en que se genera los resultados agregados para cado examen y como consultarlos. A lo largo del texto también se desarrollan otras inquietudes que pueden tener los usuarios frente a esta información. En conjunto, el boletín describe los resultados agregados como el cálculo de medidas estadísticas sobre los resultados de los evaluados, las cuales brindan información sobre las pruebas de Estado a partir distintas formas de desagregación de interés. </t>
  </si>
  <si>
    <t>https://icfesgovco.sharepoint.com/:w:/s/SDE/IQBI9FfSsKLjSaMDs4sNzWAaAQcU6es3cW9HILLQa5CxSfI?e=aLLAdC</t>
  </si>
  <si>
    <t>Durante el trimestre se elaboró el boletín de Saber al Detalle No. 22 titulado "¿Qué hace comparables los resultados de los exámenes Saber? ". El documento presenta como el Icfes mantiene la estabilidad de los componentes fundamentales del examen y emplea procedimientos de equiparación que permiten vincular diferentes aplicaciones a una misma escala de medición. No obstante, cuando se producen cambios en componentes esenciales de la evaluación, la comparabilidad puede verse afectada, por lo que el articulo analiza las condiciones bajo las cuales las comparaciones entre resultados pueden considerarse válidas.  Por lo anterior el articulo desarrolla en su contenido temas relacionados con: Componentes de los exámenes estandarizados a gran escala; Comparabilidad de puntajes mediante equiparación; Otros tipos de comparación y escalamiento; Efecto de los cambios sobre la comparabilidad de los resultados; Principales cambios en los Exámenes Saber; Comparaciones inadecuadas.</t>
  </si>
  <si>
    <t>PAI-SE-03</t>
  </si>
  <si>
    <t>Política de Gestión de la Información Estadistica</t>
  </si>
  <si>
    <t>Fortalecimiento de las estadisticas oficiales para mejorar accesibilidad a información sectorial</t>
  </si>
  <si>
    <t>Nuevas desagregaciones publicadas en la pagina web</t>
  </si>
  <si>
    <t>Número de desagregaciones entregadas/ total de desagregaciones planificadas y publicadas para la anualidad</t>
  </si>
  <si>
    <t>Con el fin de fortalecer las estadísticas oficiales y mejorar la accesibilidad a la información sectorial, durante el primer trimestre se avanzó en las actividades orientadas a la inclusión de nuevas variables de desagregación en los productos estadísticos.
Inicialmente, se evaluó la incorporación de las variables etnia y víctima del conflicto armado; sin embargo, el análisis realizado evidenció algunas inconsistencias en la información disponible, por lo que actualmente no se recomienda su inclusión en los cuadros de salida.
Como alternativa, se propone incluir la variable zona–sector dentro de las desagregaciones de los resultados, así como realizar la desagregación por grado 11 y grado 26, con el propósito de mejorar el nivel de detalle de la información reportada. De igual forma, se identificó la necesidad de lograr uniformidad en la presentación de resultados entre los exámenes Saber 11 y Saber Pro (incluyendo TyT), así como elaborar un inventario de nuevas variables y actualizar el visor de resultados.
Como soporte de las actividades desarrolladas durante el primer semestre, se adjuntan grabaciones y actas de reuniones en las que se definió la posible inclusión de estas nuevas variables y se documentan los avances del proceso.</t>
  </si>
  <si>
    <t>https://icfesgovco.sharepoint.com/:f:/s/SDE/IgCcYmKYUr06QpnOwhEU5tHSAVzfoWdHNeF7NSLQDqd6SVA?e=ONkZXr</t>
  </si>
  <si>
    <t xml:space="preserve">En el segundo trimestre de 2026, a los resultados agregados desde el 2016 a 2025 en el examen Saber 11, se incluyeron las nuevas variables de Zona-Sector y Departamento-Zona-Sector, esto, atendiendo al compromiso de generar nuevas variables para los cuadros de salida. Por otra parte, en cuanto a examen Saber Pro y TyT, actualmente se está  consolidando los resultados institucionales para publicación definitiva, una vez se surta este paso se generaran los cuadros de Salidas con resultados agregados. </t>
  </si>
  <si>
    <t>PAI-SE-04</t>
  </si>
  <si>
    <t>Fortalecer los procedimientos de calificación y análisis de items  de las pruebas con la implementación de metodologías de detección de Funcionamiento Diferencial de los items - DIF por subplobación para el examén Saber Pro</t>
  </si>
  <si>
    <t>Carpetas con salidas de los procesamientos y envío a los gestores de prueba</t>
  </si>
  <si>
    <t>Número de ítems en medición con generación de estadísticas de DIF para la respectiva aplicación (segundo semestre 2025 y primer semestre 2026 )</t>
  </si>
  <si>
    <t xml:space="preserve">Se realizó el análisis de funcionamiento diferencial de ítems (DIF) por subpoblaciones para la calificación del examen Saber Pro-2025 segundo semestre. Las variables consideradas en el estudio fueron etnia, discapacidad, genero, sector e índice socioeconómico. </t>
  </si>
  <si>
    <t>PAI-SPI-01</t>
  </si>
  <si>
    <t>Subdirección de Producción de Instrumentos</t>
  </si>
  <si>
    <t xml:space="preserve">CIE Construcción de Instrumentos de Evaluación </t>
  </si>
  <si>
    <t>Ejecutar la producción editorial para las pruebas de estado, proyectos de evaluación y nuevos negocios siguiendo altos estandares de calidad y oportunidad, basados en un enfoque diferencial o territorial según se requiera.</t>
  </si>
  <si>
    <t xml:space="preserve">Instrumentos de evaluación producidos </t>
  </si>
  <si>
    <t>Porcentaje de cumplimiento en la ejecución de planes de producción editorial</t>
  </si>
  <si>
    <t>Se llevo a cabo la producción editorial de los siguientes exámenes:
- Saber 11 B (Papel)
- Saber 11 INSOR
- Saber Pro y Saber TyT Primer Semestre
-Ponal Patrulleros</t>
  </si>
  <si>
    <t>Banco de pruebas e ítems, Plainview, Repositorio DPO (csanchez)</t>
  </si>
  <si>
    <t>Se llevo a cabo la producción editorial de los siguientes exámenes:
- Saber 11 A 2026-2			
- CSJ 2026-1 PLEXI
- CSJ 2026-1 COGNOS</t>
  </si>
  <si>
    <t>PAI-SPI-02</t>
  </si>
  <si>
    <t>Ejecutar la codificación de las respuestas a las preguntas abiertas aplicadas por el Instituto, en las pruebas de estado, pruebas internacionales, proyectos de evaluación y nuevos negocios siguiendo altos estandares técnicos, de calidad y oportunidad, basados en un enfoque diferencial o territorial según se requiera.</t>
  </si>
  <si>
    <t>Bases de datos de codificación entregadas</t>
  </si>
  <si>
    <t>Porcentaje de cumplimiento en la ejecución de planes de codificación</t>
  </si>
  <si>
    <t>NA</t>
  </si>
  <si>
    <t>Se llevo a cabo la mayor parte de la codificación los siguientes exámenes:
- Saber Pro y Saber TyT 2026-1</t>
  </si>
  <si>
    <t>PAI-STH-01</t>
  </si>
  <si>
    <t>Subdirección de Talento Humano</t>
  </si>
  <si>
    <t>Política de Talento Humano</t>
  </si>
  <si>
    <t>Plan Estratégico de Talento Humano</t>
  </si>
  <si>
    <t>GTH Gestión de Talento Humano</t>
  </si>
  <si>
    <t>Ejecutar el Plan Anual de Vacantes  </t>
  </si>
  <si>
    <t>Vinculaciones a la Planta de Personal</t>
  </si>
  <si>
    <t>Proveer las vacantes que se presenten</t>
  </si>
  <si>
    <t>Se diseñó el Plan Anual de Vacantes, se adoptó como parte de la Dimensión de Talento Humano y fue aprobado mediante reunión del Comité Institucional de Gestión y Desempeño del 29 de enero de 2026.
Durante el 1o trimestre de 2026 se realizaron 15 vinculaciones a la Planta de Personal del Icfes, de las cuales 2 fueron de LNR y 13 en periodo de prueba.
El rubro asignado a este plan fue ejecutado y pagado con recursos del año 2026.</t>
  </si>
  <si>
    <t>Portal de Transparencia de la página Web del Icfes:
Ver 4.3.4 Planes Institucionales MIPG / Planes Institucionales 2026
chrome-extension://efaidnbmnnnibpcajpcglclefindmkaj/https://www.icfes.gov.co/wp-content/uploads/2026/01/plan-anual-de-vacantes-mipg-2026-v1.pdf
Archivos de Historias Laborales
Consulta: Mónica Liliana Cárdenas Estupiñán
Se anexa archivo Excel con la relación de las 15 vinculaciones realizadas durante el 1o trimestre de 2026</t>
  </si>
  <si>
    <t>Se diseñó el Plan Anual de Vacantes, se adoptó como parte de la Dimensión de Talento Humano y fue aprobado mediante reunión del Comité Institucional de Gestión y Desempeño del 29 de enero de 2026.
Durante el 2o trimestre de 2026 se realizaron 8 vinculaciones a la Planta de Personal del Icfes.
El rubro asignado a este plan fue ejecutado y pagado con recursos del año 2026.
MAYBETH JULIANA ORDÓÑEZ ORDÓÑEZ - TÉCNICO ADMINISRATIVO 01 - SECRETARÍA GENERAL - 06/04/2026
MIGUEL ALEXANDER QUINTERO TOVAR - GESTOR DE PRUEBAS 02 - SUBDIRECCIÓN DE DISEÑO DE INSTRUMENTOS - 06/04/2026
JUAN CAMILO HERNÁNDEZ RIVERA - PROFESIONAL ESPECIALIZADO 04 - OFICINA ASESORA JURÍDICA - 04/05/2026
CLAUDIA LORENA CUÉLLAR ÁVILA - PROFESIONAL UNIVERSITARIO 02 - OFICINA DE CONTROL INTERNO - 04/05/2026
DANIEL VALLEJO SERNA - TÉCNICO ADMINISTRATIVO 01 - DIRECCIÓN DE PRODUCCIÓN Y OPERACIONES - 04/05/2026
YEIMY KATERINE MUNEVAR GELACIO - PROFESIONAL ESPECIALIZADO 03 - OFICINA ASESORA DE PLANEACIÓN - 01/06/2026
TANIA CECILIA PRIETO RUÍZ - PROFESIONAL ESPECIALIZADO 04 - OFICINA ASESORA DE COMUNICACIONES Y MERCADEO - 10/06/2026
YEIMI YULIETH SANTA MONTAÑA - PROFESIONAL ESPECIALIZADO 04 - SUBDIRECCIÓN FINANCIERA Y CONTABLE - 11/06/2026</t>
  </si>
  <si>
    <t>PAI-STH-02</t>
  </si>
  <si>
    <t>Plan de Previsión de Recursos Humanos</t>
  </si>
  <si>
    <t>Ejecutar el Plan de Previsión de Recursos Humanos</t>
  </si>
  <si>
    <t>Plan de Previsión de Recursos Humanos ejecutado</t>
  </si>
  <si>
    <t>Diseñar y adoptar el Plan de Previsión de Recursos Humanos</t>
  </si>
  <si>
    <t>Se diseñó el Plan de Previsión de Recursos Humanos, se adoptó como parte de la Dimensión de Talento Humano y fue aprobado mediante reunión del Comité Institucional de Gestión y Desempeño del 29 de enero de 2026.
El rubro asignado a este plan fue ejecutado y pagado con recursos del año 2024</t>
  </si>
  <si>
    <t>Portal de Transparencia de la página Web del Icfes:
Ver 4.3.4 Planes Institucionales MIPG / Planes Institucionales 2026
chrome-extension://efaidnbmnnnibpcajpcglclefindmkaj/https://www.icfes.gov.co/wp-content/uploads/2026/01/plan-de-prevision-de-recursos-humanos-2026-v1.pdf</t>
  </si>
  <si>
    <t>PAI-STH-03</t>
  </si>
  <si>
    <t>Ejecutar el Plan Estratégico de Talento Humano  </t>
  </si>
  <si>
    <t>Plan Estratégico de Talento Humano ejecutado</t>
  </si>
  <si>
    <t>Diseñar y adoptar el Plan Estratégico de Talento Humano</t>
  </si>
  <si>
    <t>Se diseñó el Plan Estratégico de Talento Humano, se adoptó como parte de la Dimensión de Talento Humano y fue aprobado mediante reunión del Comité Institucional de Gestión y Desempeño del 29 de enero de 2026</t>
  </si>
  <si>
    <t>Portal de Transparencia de la página Web del Icfes:
Ver 4.3.4 Planes Institucionales MIPG / Planes Institucionales 2026
chrome-extension://efaidnbmnnnibpcajpcglclefindmkaj/https://www.icfes.gov.co/wp-content/uploads/2026/01/plan-estrategico-de-talento-humano-2026-v1.pdf</t>
  </si>
  <si>
    <t>PAI-STH-04</t>
  </si>
  <si>
    <t>Plan Institucional de Capacitación</t>
  </si>
  <si>
    <t>Ejecutar el Plan Institucional de Capacitación   </t>
  </si>
  <si>
    <t>Plan Institucional de Capacitación ejecutado</t>
  </si>
  <si>
    <t>( No de capacitaciones realizadas (XX) / No de capacitaciones programadas (XX) )  * 100</t>
  </si>
  <si>
    <t>( No de capacitaciones realizadas (14) / No de capacitaciones programadas (14) )  * 100</t>
  </si>
  <si>
    <t>Se diseñó el Plan Institucional de Capacitación, se adoptó como parte de la Dimensión de Talento Humano y fue aprobado mediante reunión del Comité Institucional de Gestión y Desempeño del 29 de enero de 2026.
En el primer trimestre de 2026 se realizaron 14 capacitaciones del Plan Institucional de Capacitación - PIC, de las cuales, 9 fueron internas y 5 externas. Los eventos se realizaron conforme a lo previsto para este periodo de tiempo.</t>
  </si>
  <si>
    <t>Portal de Transparencia de la página Web del Icfes:
Ver 4.3.4 Planes Institucionales MIPG / Planes Institucionales 2026
chrome-extension://efaidnbmnnnibpcajpcglclefindmkaj/https://www.icfes.gov.co/wp-content/uploads/2026/01/plan-institucional-de-capacitacion-2026-v1.pdf
Archivos de STH sobre seguimiento del PIC, con asistencia y memorias.
Carpeta compartida STH.
Consulta: César Steven Sánchez Cárdenas</t>
  </si>
  <si>
    <t>( No de capacitaciones realizadas (24) / No de capacitaciones programadas (24) )  * 100</t>
  </si>
  <si>
    <t>Se diseñó el Plan Institucional de Capacitación, se adoptó como parte de la Dimensión de Talento Humano y fue aprobado mediante reunión del Comité Institucional de Gestión y Desempeño del 29 de enero de 2026.
En el segundo trimestre de 2026 se realizaron 24 capacitaciones del Plan Institucional de Capacitación - PIC, de las cuales, 13 fueron internas y 11 externas. Los eventos se realizaron conforme a lo previsto para este periodo de tiempo.</t>
  </si>
  <si>
    <t>PAI-STH-05</t>
  </si>
  <si>
    <t>Plan de Incentivos Institucionales</t>
  </si>
  <si>
    <t>Ejecutar el Plan de Incentivos Institucionales  </t>
  </si>
  <si>
    <t>Plan de Incentivos Institucionales ejecutado</t>
  </si>
  <si>
    <t>( No de actividades realizadas (XX) / No de actividades programadas (XX) )  * 100</t>
  </si>
  <si>
    <t>( No de actividades realizadas (8) / No de actividades programadas (8) )  * 100</t>
  </si>
  <si>
    <t>Se diseñó el Plan de Incentivos Institucionales, se adoptó como parte de la Dimensión de Talento Humano y fue aprobado mediante reunión del Comité Institucional de Gestión y Desempeño del 29 de enero de 2026.
Durante el primer trimestre de 2026 se programaron 8 actividades y se ejecutaron 8:
- Entrega Kits de Bienvenida
- Imposición miércoles de ceniza
- Conmemoración día de la mujer
- Celebración día del hombre
- Programa de acondicionamiento físico
- Celebración día de la felicidad
- Convocatoria proyectos por equipo de trabajo
- Bono auxilio escolar para hijos de funcionarios en etapa escolar</t>
  </si>
  <si>
    <t>Portal de Transparencia de la página Web del Icfes:
Ver 4.3.4 Planes Institucionales MIPG / Planes Institucionales 2026
chrome-extension://efaidnbmnnnibpcajpcglclefindmkaj/https://www.icfes.gov.co/wp-content/uploads/2026/01/plan-de-bienestar-e-incentivos-2026-v1.pdf
Carpetas de seguimiento a las actividades de bienestar e incentivos.
Carpeta compartida de la STH.
Consulta: Pablo Yesid Caro Rojas</t>
  </si>
  <si>
    <t>( No de actividades realizadas (22) / No de actividades programadas (22) )  * 100</t>
  </si>
  <si>
    <t xml:space="preserve">Se diseñó el Plan de Incentivos Institucionales, se adoptó como parte de la Dimensión de Talento Humano y fue aprobado mediante reunión del Comité Institucional de Gestión y Desempeño del 29 de enero de 2026.
Durante el segundo trimestre de 2026 se programaron 22 actividades y se ejecutaron 22:
- Entrega kits de bienvenida
- Celebración Día de La Mujer
- Celebración Día del Hombre
- Feria de Servicios
- Día de la Secretaria
- Participación Encuentro Deportivo MEN
- Programa de acondicionamiento físico
- Día de la Madre
- Tardes motivacionales
- Jornada de Team Building
- Encuentro de líderesActividad inauguración del Mundial de Fútbol
- Día del Padre
- Día del Servidor Público
</t>
  </si>
  <si>
    <t>PAI-STH-06</t>
  </si>
  <si>
    <t>Plan de Trabajo Anual en Seguridad y Salud en el Trabajo</t>
  </si>
  <si>
    <t>Ejecutar el Plan Trabajo Anual en Seguridad y Salud en el Trabajo  </t>
  </si>
  <si>
    <t>Plan Trabajo Anual en Seguridad y Salud en el Trabajo  ejecutado</t>
  </si>
  <si>
    <t>( No de actividades realizadas (73) / No de actividades programadas (73) ) * 100</t>
  </si>
  <si>
    <t>Se diseñó el Plan de Trabajo Anual en SST, se adoptó como parte de la Dimensión de Talento Humano y fue aprobado mediante reunión del Comité Institucional de Gestión y Desempeño del 29 de enero de 2026.
Del total de 263 actividades incluidas en el Plan Anual del SG-SST del 2026, durante el primer trimestre se programaron y se realizaron 73 actividades, entre las cuales se destacan las siguientes:
- Notificar las funciones y responsabilidades del SG-SST a los colaboradores que ingresan al Icfes (planta, estudiantes en práctica, aprendices SENA).  RESPONSABILIDADES EN SEGURIDAD Y SALUD EN EL TRABAJO; GTH-MN001. V.001 
- Reunión mensual del Copasst y ejecución de las actividades de capacitación previstas para el Comité.
- Proceso para la conformación del nuevo Comité de Convivencia Laboral 2026 - 2028
- Revisión y ajuste de las políticas con las que cuenta el Instituto (Política y Protocolo de Acoso Sexual en el ámbito Laboral)
- Proyectar y establecer el Plan Anual de Trabajo para la vigencia 2026
- Realización de Evaluaciones Médicas Ocupacionales de ingreso
- Actualizar y consolidar estadísticas de ausentismo por causa médica
- Conformar, dotar y capacitar a la Brigada de Emergencias</t>
  </si>
  <si>
    <t>Portal de Transparencia de la página Web del Icfes:
Ver 4.3.4 Planes Institucionales MIPG / Planes Institucionales 2026
chrome-extension://efaidnbmnnnibpcajpcglclefindmkaj/https://www.icfes.gov.co/wp-content/uploads/2026/01/plan-de-trabajo-anual-sg-sst-2026-v1.pdf
Carpetas de seguimiento a las actividades de Seguridad y Salud en el Trabajo.
Carpeta compartida de la STH.
Consulta: Carolina Paola González Linares</t>
  </si>
  <si>
    <t>( No de actividades realizadas (65) / No de actividades programadas (65) ) * 100</t>
  </si>
  <si>
    <t xml:space="preserve">Se diseñó el Plan de Trabajo Anual en SST, se adoptó como parte de la Dimensión de Talento Humano y fue aprobado mediante reunión del Comité Institucional de Gestión y Desempeño del 29 de enero de 2026.
Del total de 263 actividades incluidas en el Plan Anual del SG-SST del 2026, durante el segundo trimestre se programaron y se realizaron 65 actividades, entre las cuales se destacan las siguientes:
- El martes 14 de abril se realiza capacitación sobre Prevención de Acoso Laboral para todos los funcionarios.
- El jueves 28 de mayo se capacitan a todos los integrantes del Comité de Convivencia Laboral respecto a sus funciones y responsabilidades dentro del comité.
- El martes 28 de abril se realiza Inducción General SST a los funcionarios que ingresaron durante este periodo. 
- El lunes 5 de mayo se realizan las escuelas osteomusculares de los tres segmentos : miembros superiores, miembros inferiores y espalda.
- El martes 5 y miércoles 6 de mayo se lleva a cabo el diligenciamiento de la Encuesta para el Perfil Sociodemográfico por parte de todos los funcionarios.
- Se desarrolló en el mes de mayo la Semana de la Seguridad y Salud en el Trabajo del 4 al 7 con diferentes actividades presenciales y virtuales.
- El viernes 22 de mayo se realizó capacitación de contra incendio por parte de la administración del edificio.
- El jueves 18 de junio se realizó capacitación en manejo de extintores por parte dela ARL Bolívar.
- Se participó en todo el proceso de alistamiento para la auditoria del Sello de Sostenibilidad por parte del ICONTEC.
- El martes 9 de junio se realizó una jornada de tamizaje de prevención, con la toma del peso, Índice de Masa Muscular y se realizó retroalimentación de acuerdo a los resultados para mejorar o fortalecer hábitos de vida saludable.
</t>
  </si>
  <si>
    <t>PAI-SFC-01</t>
  </si>
  <si>
    <t>Subdirección Financiera y Contable</t>
  </si>
  <si>
    <t>Financiera</t>
  </si>
  <si>
    <t>GFI Gestión Financiera</t>
  </si>
  <si>
    <t>Evaluar el modelo de costeo por actividades con análisis de impacto en esquema tarifario 2026</t>
  </si>
  <si>
    <t>Actualización del modelo de costeo conforme al nuevo esquema tarifario y presentación de la información consolidada en la nueva herramienta de PBI</t>
  </si>
  <si>
    <t>% de avance en actualización del modelo de costeo diferencial</t>
  </si>
  <si>
    <t>Durante el primer trimestre de la vigencia 2026, se adelanto en primera instancia el cierre financiero del año 2025, se adelantaron las acciones para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enero, febrero y marzo (cifras parciales);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Para el cierre del año 2025 queda el pendiente la información de número de inscritos por parte de DTI. 
Nota: Durante la revisión se analiza la información financiera para el primer trimestre 2026  conforme al ciclo contable mensual, del monitoreo de las variables (ingresos por prueba, costos directos, indirectos y gastos fijos) que pueden incidir en el resultado final y de requerirse, se ajustarán según la distribución de algunas variables por su particularidad. 
El modelo basado en actividades es dinámico en cuanto a su aplicación y desarrollo, partiendo de una metodología que debe ser consistente y adaptable con la realidad económica de la entidad.</t>
  </si>
  <si>
    <t xml:space="preserve">https://icfesgovco.sharepoint.com/:f:/s/subdireccionfinanciera/IgDhU3Ey6gF9QoEdB3iU6nLyAYDvJQD-iYaAyc70Y3zLHlI?e=w31pNG </t>
  </si>
  <si>
    <t>Durante el segundo trimestre de la vigencia 2026, se adelantaron las acciones para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(cifras parciales);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Nota: Durante la revisión se analiza la información financiera para el segundo trimestre 2026  conforme al ciclo contable mensual, del monitoreo de las variables (ingresos por prueba, costos directos, indirectos y gastos fijos) que pueden incidir en el resultado final y de requerirse, se ajustarán según la distribución de algunas variables por su particularidad. 
El modelo basado en actividades es dinámico en cuanto a su aplicación y desarrollo, partiendo de una metodología que debe ser consistente y adaptable con la realidad económica de la entidad.</t>
  </si>
  <si>
    <t>PAI-UAC-01</t>
  </si>
  <si>
    <t>Unidad de Atención al Ciudadano</t>
  </si>
  <si>
    <t>AGI Atención a Grupos de Interés</t>
  </si>
  <si>
    <t>PPDA - Remitir dos informes al comité de conciliación de la cantidad de PQRSD atendidas dentro y fuera del termino legal.</t>
  </si>
  <si>
    <t>Informes PQRSD</t>
  </si>
  <si>
    <t>[Núm. Informes PQRSD / 2] x 100</t>
  </si>
  <si>
    <t>PAI-UAC-02</t>
  </si>
  <si>
    <t>PPDA - Realizar una revisión del protocolo de atención a las PQRSD, que involucre a OAJ, OAP, DTI y  SI.</t>
  </si>
  <si>
    <t>Protocolos y/o procedimientos actualizados</t>
  </si>
  <si>
    <t>[Núm. revisiones / 1] x 100</t>
  </si>
  <si>
    <t>PAI-UAC-03</t>
  </si>
  <si>
    <t>Política de Servicio al Ciudadano</t>
  </si>
  <si>
    <t>Clasificar, escalar y atender la totalidad de las PQRSDF que interponga la ciudadanía ante el Icfes durante la vigencia 2026</t>
  </si>
  <si>
    <t>Gestión de las PQRSDF Institucionales</t>
  </si>
  <si>
    <t>Porcentaje de PQRSDF clasificadas, escaladas y atendidas por la Unidad de Atención al Ciudadano en la vigencia 2026</t>
  </si>
  <si>
    <t>PAI-UAC-04</t>
  </si>
  <si>
    <t>Diseñar y aplicar la encuesta de satisfacción a 2 grupos focales con enfoque diferencial territorial</t>
  </si>
  <si>
    <t>Informes de los resultados obtenidos en los grupos focales</t>
  </si>
  <si>
    <t xml:space="preserve">Porcentaje de aplicación de encuestas de satisfacción a grupos focales </t>
  </si>
  <si>
    <t>PAI-UAC-05</t>
  </si>
  <si>
    <t>Mejorar la cercanía de atención con los Establecimientos Educativos en el marco de la Estrategia Icfes con las regiones.</t>
  </si>
  <si>
    <t>Análisis de la data obtenida a través de los Establecimientos Educativos</t>
  </si>
  <si>
    <t>Número de establecimientos atendidos / Número de establecimientos proyectados por atender</t>
  </si>
  <si>
    <t>PAI-UAC-06</t>
  </si>
  <si>
    <t>Participar en 2 Ferias Nacionales de Servicio al Ciudadano</t>
  </si>
  <si>
    <t>Informe de los resultados de atención durante las Ferias de Servicio Nacional</t>
  </si>
  <si>
    <t>Número de participación en ferias de servicio nacional / Número de ferias de servicio nacional</t>
  </si>
  <si>
    <t xml:space="preserve">CONTROL DE CAMBIOS </t>
  </si>
  <si>
    <t>FECHA</t>
  </si>
  <si>
    <t>VERSIÓN</t>
  </si>
  <si>
    <t>CAMBIOS</t>
  </si>
  <si>
    <t>INSTANCIA DE APROBACIÓN</t>
  </si>
  <si>
    <t>FECHA DE APROBACIÓN</t>
  </si>
  <si>
    <t>0 - Versión para consulta ciudadana</t>
  </si>
  <si>
    <t>29 de enero de 2026</t>
  </si>
  <si>
    <t>Versión 1 - Aprobada por CIGD</t>
  </si>
  <si>
    <t>Versión 2 - Aprobada</t>
  </si>
  <si>
    <t>Se realizan modificaciones en la redacción, actividades e indicadores de la Oficina Asesora de Planeación, la Oficina de Gestión de Proyectos de Investigación y la Subdirección de Análisis y Divulgación, con el propósito de mejorar su formulación, precisión y articulación con los objetivos institucionales.</t>
  </si>
  <si>
    <t>CIGD</t>
  </si>
  <si>
    <t>Este es un documento controlado; una vez se descargue o se imprima se considera NO CONTROLADO</t>
  </si>
  <si>
    <t>Año</t>
  </si>
  <si>
    <t>Dependencia</t>
  </si>
  <si>
    <t>Acción</t>
  </si>
  <si>
    <r>
      <t xml:space="preserve">La Dirección de Evaluación coordina los </t>
    </r>
    <r>
      <rPr>
        <sz val="11"/>
        <color rgb="FF00B050"/>
        <rFont val="Calibri"/>
        <family val="2"/>
        <scheme val="minor"/>
      </rPr>
      <t>compromisos adquiridos (durante la vigencia) con los consorcios internacionales para la correcta implementación, análisis y difusión de estás pruebas en el país.</t>
    </r>
    <r>
      <rPr>
        <sz val="11"/>
        <color theme="1"/>
        <rFont val="Calibri"/>
        <family val="2"/>
        <scheme val="minor"/>
      </rPr>
      <t xml:space="preserve"> El director de evaluación es el representante técnico nacional ante los organismos internacionales.
A. Estudio Principal PISA 2025 : ventana de aplicación 21 de abril al 06 junio de 2025
B. Estudio Principal ERCE 2025: ventana de aplicación 01 de septiembre al 03 de octubre de 2025
C.Pre-piloto SSES 2026***: Ventana de aplicación del pre-piloto septiembre a diciembre de 2025 
***Estamos a la espera de la suscripción del convenio  de participación entre la Secretaría de Educación de Bogotá y la OCDE para iniciar actividades de cara a este estudio en 2025. El plazo de suscripción es el 31 de diciembre de 2024. </t>
    </r>
  </si>
  <si>
    <t>Estado de avance del cumplimiento de las actividades pactadas con los consorcios (durante la vigencia) de cara a cada uno de los estudios internacionales activos</t>
  </si>
  <si>
    <t>Elaborar y consolidar informes de nuevas mediciones que se asignen de manera institucional a la dirección de evaluación, y elaborar las recomendaciones</t>
  </si>
  <si>
    <t>Avance de los proyectos de evaluación que cuentan con carácter diferencial y territorial</t>
  </si>
  <si>
    <t xml:space="preserve">Implementar la medición de la calidad de educación inicial de las instituciones educativas distritales de Bogotá </t>
  </si>
  <si>
    <t>Realizar seguimiento a la Planeación y ejecución Operativa de las pruebas de estado, pruebas internacionales y demás evaluaciones que requiera el Instituto para la vigencia, conforme con las particularidades y necesidades específicas con carácter diferencia</t>
  </si>
  <si>
    <t>Cyberseguridad</t>
  </si>
  <si>
    <t xml:space="preserve">Participación del Icfes en eventos regionales, nacionales e internacionales </t>
  </si>
  <si>
    <t>Participación en eventos institucionales y del sector a nivel nacional y regional</t>
  </si>
  <si>
    <r>
      <t xml:space="preserve">Desarrollar </t>
    </r>
    <r>
      <rPr>
        <sz val="11"/>
        <color rgb="FF00B050"/>
        <rFont val="Calibri"/>
        <family val="2"/>
        <scheme val="minor"/>
      </rPr>
      <t>estrategias de comunicación interna con las diferentes dependencias del Instituto</t>
    </r>
    <r>
      <rPr>
        <sz val="11"/>
        <color theme="1"/>
        <rFont val="Calibri"/>
        <family val="2"/>
        <scheme val="minor"/>
      </rPr>
      <t>, garantizando una difusión apropiada y oportuna de la información que genera el Instituto a todos los colaboradores.</t>
    </r>
  </si>
  <si>
    <t>Realización y  seguimiento a los publicaciones realizadas en medios de comunicación.</t>
  </si>
  <si>
    <t>Numero de publicaciones en medios de comunicación</t>
  </si>
  <si>
    <t>Diseñar y ejecutar capacitación de lenguaje claro a los colaboradores del Instituto</t>
  </si>
  <si>
    <t>Realización de la capacitación virtual de expertos en lenguaje claro</t>
  </si>
  <si>
    <t>Porcentaje de avance en las actividades del Mapa de Ruta</t>
  </si>
  <si>
    <t>Porcentaje de ejecución del Plan anual 2025 de establecido de acuerdo con los lineamientos MIPG</t>
  </si>
  <si>
    <t>Plan de implementación  ISO 27001:2022</t>
  </si>
  <si>
    <t>Porcentaje de cumplimiento de los indicadores del SGSPI</t>
  </si>
  <si>
    <t>Desarrollar las actividades de austeridad y gestión ambiental, a través del cumplimiento del plan de trabajo de la vigencia 2025</t>
  </si>
  <si>
    <t>Porcentaje de ejecución del plan de trabajo  austeridad y gestión ambiental</t>
  </si>
  <si>
    <t>Elaboración de inventario de fuentes de emisión</t>
  </si>
  <si>
    <t>Porcentaje de ejecución del plan de trabajo relacionados con el inventario de fuentes de emisión</t>
  </si>
  <si>
    <t>Proyecto Estratégico: Informe de sostenibilidad</t>
  </si>
  <si>
    <t>Porcentaje de construcción del informe de sostenibilidad 2025</t>
  </si>
  <si>
    <t>Plan de implementación ISO 14001:2015</t>
  </si>
  <si>
    <t>Diagnostico de implementación ISO 14001:2015</t>
  </si>
  <si>
    <t>Proyecto Estratégico: Implementación del SIGO</t>
  </si>
  <si>
    <t>Diagnostico de implementación SIGO</t>
  </si>
  <si>
    <t>Programa de Transparencia y ética pública</t>
  </si>
  <si>
    <t>Porcentaje de avance en la implementación del Programa de Transparencia y ética pública</t>
  </si>
  <si>
    <t>Realizar seguimiento al cumplimiento del Plan de Brechas MIPG</t>
  </si>
  <si>
    <t>Plan de Brechas - Informes de seguimiento trimestral</t>
  </si>
  <si>
    <t>Arquitectura Empresarial</t>
  </si>
  <si>
    <t>Porcentaje de ejecución del plan de trabajo Arquitectura Empresarial</t>
  </si>
  <si>
    <t>Rueda de negocios internacional</t>
  </si>
  <si>
    <t>Porcentaje de avance</t>
  </si>
  <si>
    <t>Actualización, rediseño y divulgación del Portafolio de Servicios</t>
  </si>
  <si>
    <t>Gestionar el contenido de la sección de consultoría de la página web </t>
  </si>
  <si>
    <t>Monitoreos a la estrategia de proyectos</t>
  </si>
  <si>
    <t>Número de monitoreos realizados durante el periodo/  numero de monitoreos planeados durante el periodo</t>
  </si>
  <si>
    <t>Presentar al Comité de Gestión y Desempeño informes semestrales sobre los avances y resultados del desempeño de la PPDA</t>
  </si>
  <si>
    <t># resultados presentados / 2</t>
  </si>
  <si>
    <t xml:space="preserve">Diseñar y ejecutar una encuesta anual dirigida a los jefes de áreas del Instituto con el objetivo de evaluar el manejo y control de las PQRSD </t>
  </si>
  <si>
    <t># resultados de encuesta presentados / 1</t>
  </si>
  <si>
    <t>Realizar auditorías internas sobre gestión y resultados, a los procesos o proyectos  del Plan Anual de Auditoría aprobado por el Comité Institucional de Coordinación de Control Interno y realizar los informes de Ley y de Seguimiento que le  competen</t>
  </si>
  <si>
    <t>% de cumplimiento del plan anual de auditorías</t>
  </si>
  <si>
    <t>Diseñar e implementar la estrategia de divulgación y apropiación de la investigación que desarrolla el ICFES</t>
  </si>
  <si>
    <t xml:space="preserve">Porcentaje de avance de la estrategia de divulgación y socialización de la investigación.   </t>
  </si>
  <si>
    <t>Porcentaje de avance en publicación y socialización de los datos abiertos del Instituto en DataIcfes</t>
  </si>
  <si>
    <t>Participar en eventos académicos para difundir resultados e investigaciones del Icfes</t>
  </si>
  <si>
    <t>Número de eventos académicos para difundir resultados e investigaciones donde participó el Icfes</t>
  </si>
  <si>
    <t xml:space="preserve">Participar en eventos con el sector educativo y diversas partes interesadas para el desarrollo y fomento a la Investigación </t>
  </si>
  <si>
    <t>Número de eventos académicos para difundir resultados e investigaciones que donde participa el Icfes</t>
  </si>
  <si>
    <t>Generar productos de investigación de alta calidad con enfoque diferencial y/o Territorial</t>
  </si>
  <si>
    <t>Número de productos de Investigaciones realizadas por el Instituto con enfoque diferencial o territorial</t>
  </si>
  <si>
    <t>Registrar productos derivados de proyectos de investigación del Icfes</t>
  </si>
  <si>
    <t>Número de productos de investigación registrados en GrupLAC</t>
  </si>
  <si>
    <t>Cumplimiento Plan Institucional de Archivos</t>
  </si>
  <si>
    <t xml:space="preserve">Cumplimiento Plan de Conservación Documental </t>
  </si>
  <si>
    <t>Cumplimiento Plan de Preservación Digital</t>
  </si>
  <si>
    <t xml:space="preserve">Cumplimiento Plan Anual de Adquisiciones </t>
  </si>
  <si>
    <t xml:space="preserve">Realizar 30 sesiones de difusión de resultados de la aplicación de proyectos especiales, en el marco del cumplimiento de las actividades contractuales pactadas con el MEN con enfoque diferencial si lo requiere. </t>
  </si>
  <si>
    <t>A= sesiones realizadas
B= sesiones planificadas 
C=(A/B)*100</t>
  </si>
  <si>
    <t>Realizar 6 sesiones de divulgación de los informes nacionales de las evaluaciones realizadas por el Instituto de Saber 11, Saber TyT/Pro, MCEIC, TALIS, TALIS starting strong e ICCS.</t>
  </si>
  <si>
    <t>Desarrollar la IX versión del Encuentro Nacional de Líderes y Líderesas de Evaluación de las 97 Entidades Territoriales Certificadas - ENLE 2024-2025.</t>
  </si>
  <si>
    <t>No. de eventos realizados</t>
  </si>
  <si>
    <t>Desarrollar seis (6) Encuentros Regionales de Líderes y Líderesas de Evaluación.</t>
  </si>
  <si>
    <t>A= ERLE realizados
B= 6 
C=(A/B)*100</t>
  </si>
  <si>
    <t>Realizar 4 sesiones de gestión del conocimiento de las diferentes mediciones y evaluaciones realizadas por el Icfes para la comunicación interna. Articuladas con la STH y OACyM.</t>
  </si>
  <si>
    <t>A= sesiones realizadas
B= sesiones planificadas =4
C=(A/B)*100</t>
  </si>
  <si>
    <t>Desarrollar y gestionar la publicación por parte de OACyM de 10 calendarios y parrillas mensuales de las actividades desarrolladas por la Subdirección, referente a talleres, sesiones de difusión y/o divulgación.</t>
  </si>
  <si>
    <t>A= calendarios realizados y publicados
B= calendarios planificados = 10
C=(A/B)*100</t>
  </si>
  <si>
    <t>Implementar la estrategia de Comunidad de aprendizaje (CdA), la cuál consta de: 
1). Acompañamiento a las 11 preseleccionados de los reconocimientos compartir saberes 2024 
(peso de la actividad: 20%)
2). Diseño, ajuste y pilotaje de la nueva plataforma de CdA (peso de la actividad: 20%). 
3). 5 galardones a las buenas prácticas del análisis, uso e interpretación de resultados para el mejoramiento de la calidad educativa (peso de la actividad: 20%).
4). Realización de 8 espacios virtuales o presenciales de Juntanzas del Saber con la Comunidad educativa (peso de la actividad: 20%).
5). Realización del Encuentro Nacional Compartir Saberes 2025 (peso de la actividad: 20%).</t>
  </si>
  <si>
    <t>A= actividades realizadas
B= MacrpACT planificadas = 5
C=(A/B)*100</t>
  </si>
  <si>
    <t>Realizar 40 Encuentros Regionales por la apropiación social de los resultados: Evaluar para la vida 2025, el sentido de la evaluación para el mejoramiento de la calidad educativa en 40 ETC focalizadas de acuerdo a sus situaciones de contexto y resultados obtenidos en las diferentes evaluaciones aplicadas.</t>
  </si>
  <si>
    <t>Preparar, apoyar y/o ajustar los 8 contenidos, talleres, difusiones y/o sesiones solicitadas por la Dirección de Evaluación o la Dirección General.</t>
  </si>
  <si>
    <t>A= eventos apoyados
B= 8
C=(A/B)*100</t>
  </si>
  <si>
    <t>Generación de nuevos indicadores de medición de los procesos de análisis y Apropiación Social de Resultados: 
•⁠  ⁠Levantar el marco teórico para los nuevos indicadores de gestión de la SAYD (25%).
•⁠  ⁠Operacionalizar las variables de los nuevos indicadores de gestión de la SAYD (25%).
•⁠  ⁠Pilotear los indicadores de gestión de la SAYD y ajustarlos (50%).</t>
  </si>
  <si>
    <t>A= actividades realizadas
B= MacrpACT planificadas = 3
C=(A/B)*100</t>
  </si>
  <si>
    <t>Llevar a cabo el pilotaje de los protocolos de instrumentos de investigación del portafolio de metodologías de la SAYD en el marco de las actividades de divulgación y socialización de la SAYD,  promoviendo la incorporación del enfoque diferencial.</t>
  </si>
  <si>
    <t>Dos instrumentos desarrollados</t>
  </si>
  <si>
    <t xml:space="preserve">Consolidar el documento de procedimiento del laboratorio de innovación, que consolide las actividades, líneas de investigación y plan de trabajo durante los próximos años y durante la vigencia. </t>
  </si>
  <si>
    <t>Un procedimiento desarrollado e institucionalizado</t>
  </si>
  <si>
    <t>Realizar un análisis semestral sobre la consulta, acceso, utilidad y  uso de los  contenidos del Observatorio de Datos del Icfes.</t>
  </si>
  <si>
    <t>((número de análisis finalizados)/2)x100</t>
  </si>
  <si>
    <t xml:space="preserve">Diseñar y crear mailings, infografías y piezas gráficas que logren comunicar un panorama general sobre  el desempeño de la población estudiantil  con un enfoque diferencial </t>
  </si>
  <si>
    <t>48 piezas y mailings</t>
  </si>
  <si>
    <t xml:space="preserve">
Diseñar, implementar y desarrollar 5 multimedias interactivas como herramientas de difusión para los productos digitales asociados a los diferentes exámenes </t>
  </si>
  <si>
    <t xml:space="preserve">8 multimedias interactivas </t>
  </si>
  <si>
    <t>Diseñar , gestionar, administrar e implementar contenidos mensualmente que apoyen el fortalecimiento de la página de Comunidad de aprendizaje.</t>
  </si>
  <si>
    <t>24 actuaizaciones
( 2 mensulaes)</t>
  </si>
  <si>
    <t>Diseñar, diagramar , e implementar los diferentes informes de análisis y difusión de resultados de la información derivada de las evaluaciones de la educación que realiza el Instituto Colombiano para la Evaluación de la Educación.</t>
  </si>
  <si>
    <t>Diseñar, producir e implementar video-cápsulas que apoyen la difusión de los diferentes exámenes productos de los análisis de los resultados.</t>
  </si>
  <si>
    <t>16 cápsulas</t>
  </si>
  <si>
    <t>Crear, diseñar y administrar contenidos que apoyen la actualización frecuente de la herramienta Saber +</t>
  </si>
  <si>
    <t>24 actualizaciones</t>
  </si>
  <si>
    <t>Apoyar gráfica y tecnológicamente la producción de presentaciones, piezas, resumenes infográficos, actualización de visores,  notas de política y demás actividades que hagan parte de las actividades de la SAyD</t>
  </si>
  <si>
    <t>((número de piezas finalizadas)/4)x100</t>
  </si>
  <si>
    <t>Elaborar cinco (5) resúmenes infográficos con los resultados obtenidos en las pruebas Saber 3°, 5°, 7° y 9°, Saber 11°, Saber TyT, Saber Pro que contribuya a la toma de decisiones estratégicas e involcre el enfoque diferencial en el análisis de los resultados</t>
  </si>
  <si>
    <t>((número de resumenes finalizados)/5)x100</t>
  </si>
  <si>
    <t>Elaborar tres (3) resúmenes infográficos de resultados para clientes externos del instituto con los resultados obtenidos en las pruebas Saber 11°, Saber TyT, Saber Pro que contribuya a la toma de decisiones estratégicas  e involcre el enfoque diferencial en el análisis de los resultados.</t>
  </si>
  <si>
    <t>((número de resumenes finalizados)/3)x100</t>
  </si>
  <si>
    <t>Actualizar tres (3) visores de resultados sobre la evaluación de la educación para estar al tanto de los resultados que se obtienen a nivel territorial en el marco del Observatorio de Datos del Icfes</t>
  </si>
  <si>
    <t>((número actualizados)/3)x100</t>
  </si>
  <si>
    <t xml:space="preserve">Elaborar cuatro (4) informes de resultados con resultados de las pruebas nacionales obtenidos en las pruebas Saber 11°, Saber TyT, Saber Pro, TALIS y TALIS  Starting Strong  </t>
  </si>
  <si>
    <t xml:space="preserve">Elaborar ocho (8) informes de resultados para clientes externos del Icfes con los resultados obtenidos en las pruebas Saber 3°, 5°, 7° y 9°, Saber 11°, Saber TyT, Saber Pro, pruebas SER y del examen de Patrulleros. </t>
  </si>
  <si>
    <t>((número de informes finalizados)/8)x100</t>
  </si>
  <si>
    <t>Elaborar diez (10) apuntes del Icfes para la política educativa a partir de los resultados de las pruebas nacionales e internacionales: dos (2) notas de política debe analizar asuntos de enfoque diferencial, (2) notas de política de pruebas internacionales y (6) notas de política con resultados de pruebas nacionales.</t>
  </si>
  <si>
    <t>((número de notas de política publicadas)/10) x100</t>
  </si>
  <si>
    <t>- Automatización de reportes a nivel de Entidad Territorial Certificada con los resultados del examen Saber 11° y Clasificación de Planteles 2024</t>
  </si>
  <si>
    <t>Realizar la Planeación y ejecución Operativa de las pruebas de estado y demás evaluaciones que requiera el Instituto para la vigencia, de acuerdo con las particularidades y necesidades específicas con carácter diferencial</t>
  </si>
  <si>
    <t>Brindar a la población con discapacidad mayor acceso en los exámenes de Estado, por medio del diseño de armado con ajustes diferenciales.</t>
  </si>
  <si>
    <t>Implementación de enfoque étnico en la evaluación educativa externa</t>
  </si>
  <si>
    <t>Gestión de fases del proyecto de enfoque etnico en la evaluación educativa externa.
(No. de fases gestionadas del proyecto / No. de fases totales del proyecto)*100</t>
  </si>
  <si>
    <t>Brindar material bibliográfico a los investigadores acerca de los procedimientos estadísticos que realiza la institución, con el fin de proveer herramientas para la construcción de investigación.</t>
  </si>
  <si>
    <t>Porcentaje de boletines elaborados frente a los planificados = (Numero de boletines elaborados/ Número de boletines planificados) × 100</t>
  </si>
  <si>
    <t xml:space="preserve">Generar evidencia estadística y psicométrica para fortalecer los procesos de evaluación, abordando de manera efectiva las particularidades de las subpoblaciones del país en la calificación de los exámenes Saber 11. </t>
  </si>
  <si>
    <t>Porcentaje de implementación de variables= (Número de variables implementadas en los análisis de funcionamiento diferencial para calificación de Saber 11 en 2025 / Numeró total de variables planteadas para la implementación del análisis de funcionamiento diferencial en Saber 11 en 2025)*100</t>
  </si>
  <si>
    <t>Realizar el procesamiento de nuevos agregados para brindar mayor accesibilidad y satisfacer las necesidades de información de los diferentes grupos de valor.</t>
  </si>
  <si>
    <t>Porcentaje de variables incluidas en los cuadros de salida=(Número de variables incluidas en los cuadros de salidas que reporta los agregados según la norma NTC PE 1000/ Numero de variables planificadas para incluirse en los cuadros de salida que reporten los agregados según la norma NTC PE 1000)x100</t>
  </si>
  <si>
    <t>Ejecutar la producción editorial para las pruebas de estado, proyectos de evaluación y nuevos negocios siguiendo los criterios de calidad y oportunidad basados en un enfoque diferencial según se requiera.</t>
  </si>
  <si>
    <t>Ejecución de planes de producción editorial</t>
  </si>
  <si>
    <t>Ejecutar la codificación de las respuestas a las preguntas abiertas aplicadas en las pruebas de estado, pruebas internacionales, proyectos de evaluación y nuevos negocios siguiendo criterios de calidad y oportunidad basados en un enfoque diferencial según se requiera.</t>
  </si>
  <si>
    <t>Ejecución de planes de codificación</t>
  </si>
  <si>
    <t xml:space="preserve">1. Identificar los posibles cambios de variables que afectan las distribuciones porcentuales según los niveles de ingresos de las diferentes pruebas y que son aplicables, al modelo de costeo conforme al nuevo esquema tarifario. 
2.  Actualizar el modelo de costeo por actividades y analizar los posibles efectos, en los costos unitarios y totales, de acuerdo a los inductores establecidos; desde la perspectiva contable según información financiera (ingresos por prueba, costos variables y gastos fijos). </t>
  </si>
  <si>
    <t>Porcentaje de Avance en la actualización del Modelo de Costeo según el nuevo esquema tarifario del Icfes</t>
  </si>
  <si>
    <t>Diseñar la encuesta de satisfacción a grupos focales con carácter diferencial</t>
  </si>
  <si>
    <t>% avance aplicación de la encuesta de satisfacción</t>
  </si>
  <si>
    <t>Implementar mecanismos de acercamiento a los grupos de interés de la entidad, con el fin de generar soluciones en línea.</t>
  </si>
  <si>
    <t>Cantidad de personas atendidas en las salas de Teams</t>
  </si>
  <si>
    <t xml:space="preserve">Participar en las ferias Nacionales de Servicio al Ciudadano, convocadas por el Departamento Administrativo de la Función Pública </t>
  </si>
  <si>
    <t xml:space="preserve">Cantidad de personas atendidas en las Ferias de Servicio al Ciudadano </t>
  </si>
  <si>
    <t xml:space="preserve">Mejorar la experiencia de servicio, mediante acciones que promuevan la interacción y suplan las necesidades de nuestros grupos de interés tanto internos, como externos. </t>
  </si>
  <si>
    <t>Cantidad de actividades desarrolladas en el marco de la estrategia somos servicio</t>
  </si>
  <si>
    <t>Elaborar y consolidar los informes de resultados de aplicación piloto de Clima escolar en las pruebas de Estado durante la vigencia 2024.
Informe de resultados de aplicación de cuestionarios auxiliares, del 18 de enero a 30 de junio de 2024.</t>
  </si>
  <si>
    <t>Porcentaje de avance en documentos técnicos enmarcados en la iniciativa estratégica y de resultados de aplicación de cuestionarios implementados.</t>
  </si>
  <si>
    <t xml:space="preserve">Realizar reporte diagnóstico final de la consultoría del programa Sacúdete.
Asegurar el enfoque diferencial y de interseccionalidad en el marco del proyecto de inclusión de población, por medio de adaptación de cuadernillos e informes de resultados.
</t>
  </si>
  <si>
    <t>Porcentaje de avance en documentos técnicos  con carácter diferencial y territorial</t>
  </si>
  <si>
    <t>Seguimiento a las actividades establecidas para el desarrollo de los estudios internacionales que se adelanten en la vigencia.
Monitoreo de gestión con consorcios para estudios internacionales en las siguientes líneas de tiempo:
Piloto PISA : ventana de aplicación 15 de abril al 31 de mayo
TALIS estudio principal módulo central: ventana de aplicación 1 de marzo al 31 de mayo
TALIS estudio principal módulo Starting Strong: ventana de aplicación 1 de abril al 2 de agosto
Piloto ERCE - Preparación y entrega base de datos nacional: 1 de enero al 31 de junio
Pre piloto PISA: 1 de agosto al 30 de septiembre</t>
  </si>
  <si>
    <t>Porcentaje de pruebas internacionales monitoreadas</t>
  </si>
  <si>
    <t xml:space="preserve">Creación del Banco de Innovación, conforme a la definición de los criterios innovadores de los proyectos que adelantan las diferentes áreas del Icfes.
Desarrollo de mesas técnicas del laboratorio de evaluación encaminadas a gestionar la transferencia de conocimientos. </t>
  </si>
  <si>
    <t xml:space="preserve">Porcentaje de avance de consolidación de mesas técnicas del laboratorio de evaluación encaminadas a gestionar la transferencia de conocimientos. </t>
  </si>
  <si>
    <t>Realizar seguimiento a la Planeación y ejecución Operativa de las pruebas de estado, pruebas internacionales y demás evaluaciones que requiera el Instituto para la vigencia, conforme con las particularidades y necesidades específicas con carácter diferencial</t>
  </si>
  <si>
    <t>Establecer y ejecutar una estrategia de relacionamiento regional con grupos de interés.</t>
  </si>
  <si>
    <t>Realización e implementación de la estrategia de comunicaciones externa regional</t>
  </si>
  <si>
    <t>Diseñar e implementar una estrategia de divulgación de la PPDA, a través de los canales de comunicación institucionales.</t>
  </si>
  <si>
    <t>Realización e implementación de la estrategia de comunicación interna para la divulgación de la PPDA</t>
  </si>
  <si>
    <t>Formalizar el protocolo de gestión de solicitudes, peticiones y comentarios en las redes sociales activas de la entidad.</t>
  </si>
  <si>
    <t>Normalización e implementación del Protocolo en redes sociales</t>
  </si>
  <si>
    <t>Establecer una Política de Comunicaciones para la entidad.</t>
  </si>
  <si>
    <t>Normalización e implementación de las Políticas de Comunicación en la entidad</t>
  </si>
  <si>
    <t>Desarrollar estrategias de comunicación interna con las diferentes dependencias del Instituto, garantizando una difusión apropiada y oportuna de la información que genera el Instituto a todos los colaboradores.</t>
  </si>
  <si>
    <t xml:space="preserve">Informe de análisis de resultados de la aplicación de la  encuesta de satisfacción de la estrategia de comunicación interna </t>
  </si>
  <si>
    <t>Plan de Trabajo del Modelo de Costeo y el Esquema de Tarifas Diferenciales</t>
  </si>
  <si>
    <t>Avance del Plan de Trabajo del Modelo de Costeo y el Esquema de Tarifas Diferenciales.</t>
  </si>
  <si>
    <t>Hacer Seguimiento a planes, programas y proyectos para el adecuado desarrollo institucional</t>
  </si>
  <si>
    <t>Efectividad de cumplimiento de Plan de Acción Institucional 2024</t>
  </si>
  <si>
    <t xml:space="preserve"> Monitoreos de seguimiento del Plan de Cierre de Brechas</t>
  </si>
  <si>
    <t>Elaboración de inventario de fuentes de emisión
Determinación de alcance de huella de carbono
Determinación de herramientas de recopilación y reporte de huella de carbono
Auditorías Internas
Auditorías externas de verificación de huella de carbono</t>
  </si>
  <si>
    <t>Huella de Carbono Icfes</t>
  </si>
  <si>
    <t>Mantener el Sistema de gestión de calidad del Icfes</t>
  </si>
  <si>
    <t xml:space="preserve">Fortalecimiento Sistemas de Gestión </t>
  </si>
  <si>
    <t>Implementar y documentar el sistema integrado de gestión del Icfes</t>
  </si>
  <si>
    <t>Avance de integración de los sistemas de gestión</t>
  </si>
  <si>
    <t xml:space="preserve"> - Levantamiento de línea base para el informe de sostenibilidad
 - Elaboración de análisis de materialidad
 - Priorización de asuntos materiales
 - Definición de lineamientos sostenibles para contratación, auditorías externas</t>
  </si>
  <si>
    <t xml:space="preserve">Reporte de Sostenibilidad </t>
  </si>
  <si>
    <t>Realizar rueda de negocios internacional</t>
  </si>
  <si>
    <t>Divulgar el Portafolio de Servicios</t>
  </si>
  <si>
    <t>Fortalecer el micrositio de consultoría de la pagina web del Icfes</t>
  </si>
  <si>
    <t>Plan de Seguridad y Privacidad de la Información: Ejecutar el Plan anual 2024 de establecido de acuerdo con los lineamientos MIPG</t>
  </si>
  <si>
    <t>Cumplimiento del plan SGSPI</t>
  </si>
  <si>
    <t>Plan de Tratamiento de Riesgos de Seguridad y Privacidad de la Información: Ejecutar el Plan anual 2024 de establecido de acuerdo con los lineamientos MIPG</t>
  </si>
  <si>
    <t>Cumplimiento del plan de gestión de riesgos de SGSPI</t>
  </si>
  <si>
    <t>Definir tablero de indicadores para medir el nivel de implementación de los diferentes dominios del SGSPI</t>
  </si>
  <si>
    <t>Instrumento de medición de implementación de los dominios del SGSI</t>
  </si>
  <si>
    <t>Medir indicadores del SGSPI de acuerdo con las evidencias suministradas por los líderes</t>
  </si>
  <si>
    <t>Porcentaje de implementación del SGSPI</t>
  </si>
  <si>
    <t>Desarrollar las actividades de austeridad y gestión ambiental, a través del cumplimiento del plan de trabajo de la vigencia 2024</t>
  </si>
  <si>
    <t>Programa de Sostenibilidad</t>
  </si>
  <si>
    <t>Encuesta anual evaluación controles PQRSD</t>
  </si>
  <si>
    <t>Implementar dentro del sistema de gestión de calidad del Instituto los pasos para la formulación de la PPDA.</t>
  </si>
  <si>
    <t>Diseño guía formulación PPDA</t>
  </si>
  <si>
    <t>Informes de desempeño de la PPDA</t>
  </si>
  <si>
    <t>Porcentaje de avance de auditorías y seguimientos en el Plan Anual de Auditoría</t>
  </si>
  <si>
    <t>Producir contenidos de resultados de proyectos de investigación, a partir de los datos producidos por el Icfes y otros datos, para contribuir a la toma de decisiones en materia de políticas públicas nacional y territorial.</t>
  </si>
  <si>
    <t>Porcentaje de productos de investigación generados durante la vigencia</t>
  </si>
  <si>
    <t>Divulgar y socializar contenidos de resultados de proyectos de investigación, a partir de los datos producidos por el Icfes y otros datos, para contribuir a la toma de decisiones en materia de políticas públicas nacional y territorial.</t>
  </si>
  <si>
    <t>Porcentaje de productos  de investigación divulgado y/o socializados  durante el periodo</t>
  </si>
  <si>
    <t>Aplicar a convocatorias que financien proyectos de investigación en torno  a la educación a nivel nacional e internacional</t>
  </si>
  <si>
    <t>Porcentaje de propuestas presentadas  a convocatorias de investigación alineadas a las líneas de investigación del ICFES</t>
  </si>
  <si>
    <t xml:space="preserve">Rediseñar la estrategia de fomento  de la investigación promoviendo el uso de datos del ICFES con alcance territorial </t>
  </si>
  <si>
    <t>Nivel de avance en el rediseño de la estrategia</t>
  </si>
  <si>
    <t xml:space="preserve">Implementar la estrategia de fomento de la investigación promoviendo el uso de datos del ICFES con alcance territorial </t>
  </si>
  <si>
    <t>Nivel de avance en la implementación de la estrategia de fomento</t>
  </si>
  <si>
    <t>Desarrollar las actividades del PINAR, a través del cumplimiento del plan de trabajo de la vigencia 2024 establecido por la SAYSG.</t>
  </si>
  <si>
    <t>Desarrollar las actividades de Conservación Documental, a través del cumplimiento del plan de trabajo de la vigencia 2024 establecido por la SAYSG.</t>
  </si>
  <si>
    <t>Desarrollar las actividades de Preservación Digital, a través del cumplimiento del plan de trabajo de la vigencia 2024 establecido por la SAYSG.</t>
  </si>
  <si>
    <t>Realizar seguimiento al cumplimiento de ejecución de las líneas del Plan Anual de Adquisiciones de la vigencia 2024.</t>
  </si>
  <si>
    <t xml:space="preserve">Acompañar la dinámica de cinco (5) Comités Técnicos de Área (SDI) para fortalecer su capacidad de presentación y compromiso, contribuyendo así a la mejora continua de los eventos de difusión. </t>
  </si>
  <si>
    <t>Difusión CTA-LabSAyD</t>
  </si>
  <si>
    <t>Realizar 13 sesiones de difusión de resultados de la aplicación del Proyecto Saber 3579, en el marco del cumplimiento de las actividades contractuales pactadas con el MEN</t>
  </si>
  <si>
    <t>Difusiones Saber 3579</t>
  </si>
  <si>
    <t>Realizar 4 sesiones de divulgación de los informes nacionales de las evaluaciones realizadas por el Instituto de Saber 11, Saber TyT/Pro, PISA e ICCS.</t>
  </si>
  <si>
    <t>Divulgaciones Nacionales de Resultados</t>
  </si>
  <si>
    <t>Elaborar doce (12) apuntes del Icfes para la política educativa a partir de los resultados de las pruebas nacionales e internacionales.</t>
  </si>
  <si>
    <t>Notas de política</t>
  </si>
  <si>
    <t>Realizar 30 sesiones de difusión de resultados de la aplicación de proyectos especiales, en el marco del cumplimiento de las actividades contractuales pactadas con el MEN.</t>
  </si>
  <si>
    <t>Difusiones proyectos especiales</t>
  </si>
  <si>
    <t>Desarrollar la IX versión del Encuentro Nacional de Líderes y Líderesas de Evaluación de las 97 Entidades Territoriales Certificadas - ENLE 2024.</t>
  </si>
  <si>
    <t>ENLE 2024</t>
  </si>
  <si>
    <t xml:space="preserve">Realizar 7 sesiones de divulgación de los informes nacionales de los informes de las evaluaciones realizadas por el Instituto de Saber 3579, Pruebas SER, Evaluar para Avanzar, Saber 11, Saber TyT/Pro, PISA e ICCS para la comunicación interna del Instituto. </t>
  </si>
  <si>
    <t>Sesiones de gestión de conocimiento</t>
  </si>
  <si>
    <t>Establecer 4 alianzas para la apropiación social de los resultados con organizaciones y/o entidades territoriales para la interpretación, uso y transferencia de capacidades de análisis de los resultados a los diferentes establecimientos educativos focalizados.</t>
  </si>
  <si>
    <t>Alianzas desarrolladas</t>
  </si>
  <si>
    <t>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t>
  </si>
  <si>
    <t>Actividades para el fortalecimiento de la Comunidad de Aprendizaje del Icfes</t>
  </si>
  <si>
    <t>Desarrollar y publicar 12 calendarios mensuales de las actividades desarrolladas por la Subdirección, referente a talleres, sesiones de difusión y/o divulgación.</t>
  </si>
  <si>
    <t>Calendarios realizados</t>
  </si>
  <si>
    <t>Eventos técnicos de apoyo</t>
  </si>
  <si>
    <t>Diseñar y ejecutar planes de medios para el lanzamiento de todos los informes que aplica el Icfes  (De 6 a 7 planes de medios)</t>
  </si>
  <si>
    <t>Plan de medios para informes naciones e internacionales</t>
  </si>
  <si>
    <t>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t>
  </si>
  <si>
    <t xml:space="preserve">Encuentros regionales - Ruta del Saber </t>
  </si>
  <si>
    <t>Realizar 10 jornadas de capacitación sobre enfoque diferencial dirigidas a las y los colaboradores del Instituto para garantizar la transversalización del enfoque diferencial en la cadena de la evaluación y el cumplimiento de la normatividad relacionada.</t>
  </si>
  <si>
    <t>Externalización TEDI</t>
  </si>
  <si>
    <t xml:space="preserve">Implementar el procedimiento interno de Asistencia Técnica a los 4 equipos de trabajo de la Subdirección de Análisis y Divulgación para garantizar una efectiva transversalización del enfoque diferencial en los productos y servicios de la dependencia. </t>
  </si>
  <si>
    <t>Asistencia TEDI</t>
  </si>
  <si>
    <t>Elaborar catorce (14) informes de resultados, seis (6) nacionales y ocho (8) para clientes externos del Icfes con los resultados obtenidos en las pruebas Saber 3°, 5°, 7° y 9°, Saber 11°, Saber TyT, Saber Pro, PISA, SSES, ICCS y del examen de Patrulleros.</t>
  </si>
  <si>
    <t>Informes de resultados</t>
  </si>
  <si>
    <t xml:space="preserve">Realizar pilotaje de metodología para la apropiación social de los resultados en 10 Establecimientos Educativos (EE) con estudiantes de grupos poblacionales diferenciales para fortalecer la divulgación con enfoque diferencial. </t>
  </si>
  <si>
    <t>Internalización TEDI</t>
  </si>
  <si>
    <t>Elaborar 1 documento orientador para la apropiación social de los resultados con enfoque diferencial a partir de los hallazgos de necesidades en la divulgación identificados en el pilotaje.</t>
  </si>
  <si>
    <t>Lineamientos TEDI</t>
  </si>
  <si>
    <t>Participar en dos (2) proyectos de optimización de productos de difusión de la subdirección, analizando y validando la evidencia recogida para su mejora, para así generar resultados sólidos y significativos en dichos productos.</t>
  </si>
  <si>
    <t>Innovación LabSAyD</t>
  </si>
  <si>
    <t>Realizar seguimientos mensuales a la atención y respuesta efectiva de las diferentes PQRSF allegadas a la Subdirección de Análisis y Divulgación.</t>
  </si>
  <si>
    <t>Gestión PQRS SAyD</t>
  </si>
  <si>
    <t>Hacer seguimiento de los dos (2) nuevos indicadores de calidad de los procedimientos de la SAyD, para determinar con datos metas retadoras para el mejoramiento de los productos y servicios de la subdirección.</t>
  </si>
  <si>
    <t>Evaluación LabSAyD</t>
  </si>
  <si>
    <t>Actualizar tres (3) visores de resultados de las pruebas Saber para estar al tanto de los resultados que se obtienen a nivel territorial</t>
  </si>
  <si>
    <t>Visores de resultados</t>
  </si>
  <si>
    <t>Crear y diseñar 4 multimedia interactivas como herramientas de difusión para los productos digitales contemplados en la etapa de resultados de Saber 3°, 5°, 7°, 9°, 11°, TyT.</t>
  </si>
  <si>
    <t>Estrategia Saber más</t>
  </si>
  <si>
    <t>Elaborar cuatro (4) resúmenes infográficos de resultados para clientes externos del instituto con los resultados obtenidos en las pruebas Saber 11°, Saber TyT, Saber Pro que contribuya a la toma de decisiones estratégicas.</t>
  </si>
  <si>
    <t>RI Clientes</t>
  </si>
  <si>
    <t>Elaborar cinco (5) resúmenes infográficos con los resultados obtenidos en las pruebas Saber 3°, 5°, 7° y 9°, Saber 11°, Saber TyT, Saber Pro que contribuya a la toma de decisiones estratégicas.</t>
  </si>
  <si>
    <t>RI Icfes</t>
  </si>
  <si>
    <t>Crear e implementar una estrategia digital de contenidos que permita visibilizar semana a semana datos y análisis de los exámenes que aplica el Icfes con el fin de mantener informada a la comunidad educativa  desde un enfoque diferencial.</t>
  </si>
  <si>
    <t>Apoyo a la difusión de resultados</t>
  </si>
  <si>
    <t xml:space="preserve">Diseñar y crear 16 video-cápsulas interactivas de 2 a 3 minutos  que  comuniquen un panorama general sobre  el desempeño de las y los estudiantes desde un enfoque diferencial: Grupo étnico, profesión , sexo, zona, NSE, entre otros. </t>
  </si>
  <si>
    <t>Diseñar y crear 18 mailings que logren comunicar un panorama general sobre  el desempeño de las y los estudiantes evaluados en las pruebas que aplica el Icfes desde un enfoque diferencial : Grupo étnico, profesión, sexo, zona, entre otros.</t>
  </si>
  <si>
    <t>Desarrollar 4 proyectos de gamificación para lograr un acercamiento y familiarización con las pruebas Saber 11°, TyT, PRO y proyectos especiales a través de la aplicación de estrategias de juego no lúdico.</t>
  </si>
  <si>
    <t>Fortalecimiento a la página de Comunidad de aprendizaje, estructuración y ajustes con nuevos contenidos, actualización de los ya existentes y articulación con instituciones educativas no aliadas al proyecto.</t>
  </si>
  <si>
    <t>Apropiación social del conocimiento</t>
  </si>
  <si>
    <t>Apoyar y actualizar constantemente  el desarrollo y la implementación de la aplicación móvil App del Saber.</t>
  </si>
  <si>
    <t>Diseñar, diagramar e implementar los diferentes informes de análisis y difusión de resultados de la información derivada de las evaluaciones de la educación que realiza el Instituto Colombiano para la Evaluación de la Educación.</t>
  </si>
  <si>
    <t>Diseñar, implementar y desarrollar 3 multimedia offline a la medida que acorte las brechas de la información de los resultados de las pruebas de las diferentes comunidades indígenas.</t>
  </si>
  <si>
    <t>Estructurar la nueva versión del portafolio de metodologías del proyecto de laboratorio para centralizar y valorizar siete (7) metodologías de investigación, con la finalidad de optimizar los métodos de investigación de la subdirección.</t>
  </si>
  <si>
    <t>Portafolio LabSAyD</t>
  </si>
  <si>
    <t>Subdirección de Desarrollo de Aplicaciones</t>
  </si>
  <si>
    <t xml:space="preserve">Sede Electrónica Fase II: Continuar con los diseños, desarrollos y mantenimientos evolutivos, que permiten optimizar la disposición de los trámites, servicios,  e información del Icfes en la Sede Electrónica </t>
  </si>
  <si>
    <t>Nivel de eficacia del proyecto</t>
  </si>
  <si>
    <t>Fortalecimiento del proceso de citación: Fortalecer los procesos de citación (asignación de sitios), atención de tutelas posteriores a la inscripción, minimizando los procesos manuales de asignación de sitios</t>
  </si>
  <si>
    <t>Fortalecimiento y aseguramiento del Ciclo de vida del ítem: Fortalecer el ciclo de vida del ítem en su paso por los procesos misionales con el fin de se  permita controlar y mantener su integridad, confiabilidad, disponibilidad y seguridad.</t>
  </si>
  <si>
    <t>Actualización del módulo de aprovisionamiento para que soporte los nuevos modelos del negocio: Fortalecer los procesos de aprovisionamiento (generación de biblias) y atención de tutelas posteriores a la inscripción.</t>
  </si>
  <si>
    <t>PETI -  Evolucionar/estabilizar soluciones misionales y de apoyo:  Totalidad de actividades</t>
  </si>
  <si>
    <t>Sede Electrónica Fase II: Diseñar, desarrollar e implementar la aplicación móvil</t>
  </si>
  <si>
    <t>Adaptar ítems para las comunidades étnicas que presentan los exámenes de Estado.</t>
  </si>
  <si>
    <t>Ejecución del proceso de adaptación de cuadernillos a comunidades étnicas</t>
  </si>
  <si>
    <t>Brindar a la población con discapacidad mayor acceso en los exámenes de Estado, por medio del diseño y construcción de instrumentos de evaluación susceptibles a acomodaciones.</t>
  </si>
  <si>
    <t>Adecuación de diseños de armado de exámenes de Estado para población con discapacidad</t>
  </si>
  <si>
    <t>Realizar la calificación de las pruebas de Estado Saber 11, Presaber, Insor, Validantes, Saber Pro y Saber TyT mediante estándares estadístico y psicométricos que respalda decisiones informadas en el ámbito educativo.</t>
  </si>
  <si>
    <t xml:space="preserve">Porcentaje de exámenes calificados </t>
  </si>
  <si>
    <t>Subdirección de Información</t>
  </si>
  <si>
    <t>Centro de Analítica para el Sector Educativo: Implementar un centro de analítica que permita ser un herramienta para el análisis, uso y divulgación de la información para los actores del sector educativo</t>
  </si>
  <si>
    <t>Modernización de escritorios: Actualizar los equipos de computo fase I asignados a los funcionarios con características técnicas acordes a las necesidades de la entidad</t>
  </si>
  <si>
    <t>Plan de Mantenimiento de Servicios Tecnológicos: Ejecutar el Plan anual 2024 de establecido de acuerdo con los lineamientos MIPG</t>
  </si>
  <si>
    <t>PETI - Fortalecer el modelo de Gestión de la operación de Servicios Tecnológicos</t>
  </si>
  <si>
    <t>PETI - Gestión de Interoperabilidad en el Icfes</t>
  </si>
  <si>
    <t>PETI - Sistema de Gestión y Gobierno de Datos</t>
  </si>
  <si>
    <t>PETI - Gestión de arquitectura de datos e información: Estandarizar procesos en las bases de datos misionales para mejorar la operación misional</t>
  </si>
  <si>
    <t>Ejecutar los planes de producción editorial de las pruebas de estado, proyectos y demás instrumentos de evaluación siguiendo criterios de innovación, calidad y oportunidad basados en el enfoque diferencial.</t>
  </si>
  <si>
    <t>Ejecución de planes de Producción Editorial</t>
  </si>
  <si>
    <t>Ejecutar los planes de codificación de las pruebas de estado, proyectos y demás instrumentos de evaluación siguiendo criterios de innovación, calidad y oportunidad basados en el enfoque diferencial.</t>
  </si>
  <si>
    <t>Ejecución de planes de Codificación</t>
  </si>
  <si>
    <t>Cumplimiento de la ejecución del Plan Anual de Vacantes</t>
  </si>
  <si>
    <t>Ejecutar el Plan de Previsión de Recursos Humanos  </t>
  </si>
  <si>
    <t>Cumplimiento del diseño y adopción del Plan de Previsión de Recursos Humanos</t>
  </si>
  <si>
    <t>Cumplimiento del diseño y adopción del Plan de Estratégico de Talento Humano</t>
  </si>
  <si>
    <t>Nivel de ejecución del Plan Institucional de Capacitación</t>
  </si>
  <si>
    <t>Nivel de ejecución del Plan de Incentivos Institucionales</t>
  </si>
  <si>
    <t>Nivel de ejecución del Plan de Trabajo Anual en Seguridad y Salud en el Trabajo</t>
  </si>
  <si>
    <t xml:space="preserve">1. Identificar y analizar desde la perspectiva contable, la información contenida en los estados financieros sobre el costo real de las pruebas, para el seguimiento y desarrollo del modelo propuesto basado en actividades.
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t>
  </si>
  <si>
    <t>Avance y progresión en el desarrollo actividades</t>
  </si>
  <si>
    <t xml:space="preserve">CUMPLIMIENTO </t>
  </si>
  <si>
    <t>Realizar el seguimiento al  Plan de Participación Ciudadana</t>
  </si>
  <si>
    <t xml:space="preserve">CUMPLMIENTO </t>
  </si>
  <si>
    <t>Documentar y remitir casos de PQRSD que fueron de manera deficiente en  términos de tiempo, calidad y pertinencia, para el análisis por parte del grupo interno de trabajo de asuntos disciplinarios en lo que respecta a su competencia</t>
  </si>
  <si>
    <t>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t>
  </si>
  <si>
    <t>Realizar el Seguimiento Mecanismos para mejorar la Atención al Ciudadano</t>
  </si>
  <si>
    <t>Implementar la fase II del modelo de servicio de la Unidad de Atención al Ciudadano</t>
  </si>
  <si>
    <t>Plan MIPG: 18. Plan de Acción Institucional.</t>
  </si>
  <si>
    <t>Porcentaje de pruebas de Estado y pruebas internacionales monitoreadas</t>
  </si>
  <si>
    <t>Proyecto: Construcción de la agenda de nuevas
mediciones</t>
  </si>
  <si>
    <t>Porcentaje de avance del reporte del cuatrenio</t>
  </si>
  <si>
    <t>Laboratorio de evaluación</t>
  </si>
  <si>
    <t>Porcentaje de avance en documentos técnicos enmarcados en la iniciativa estratégica.</t>
  </si>
  <si>
    <t>Gestionar la planeación y contratación de operadores de acuerdo con las necesidades operativas y técnicas para la producción y Aplicación de instrumentos en el marco del desarrollo de las pruebas de estado que realiza el    instituto.</t>
  </si>
  <si>
    <t>Contratación de operadores</t>
  </si>
  <si>
    <r>
      <t xml:space="preserve">Plan MIPG: 9. </t>
    </r>
    <r>
      <rPr>
        <sz val="11"/>
        <color rgb="FF00B050"/>
        <rFont val="Calibri"/>
        <family val="2"/>
        <scheme val="minor"/>
      </rPr>
      <t>Plan de Tratamiento de Riesgos de Seguridad y Privacidad de la Información</t>
    </r>
  </si>
  <si>
    <t>Cumplimiento del 100% de las acciones del Plan del plan de Tratamiento de Riesgos de Seguridad y Privacidad de la información 2023</t>
  </si>
  <si>
    <r>
      <t xml:space="preserve">Plan MIPG: 10. </t>
    </r>
    <r>
      <rPr>
        <sz val="11"/>
        <color rgb="FF00B050"/>
        <rFont val="Calibri"/>
        <family val="2"/>
        <scheme val="minor"/>
      </rPr>
      <t>Plan de Seguridad y Privacidad de   la Información.</t>
    </r>
  </si>
  <si>
    <t>Cumplimiento del 100% de las acciones del Plan del plan de Seguridad y Privacidad de la información 2023</t>
  </si>
  <si>
    <r>
      <t xml:space="preserve">Plan MIPG: </t>
    </r>
    <r>
      <rPr>
        <sz val="11"/>
        <color rgb="FF00B050"/>
        <rFont val="Calibri"/>
        <family val="2"/>
        <scheme val="minor"/>
      </rPr>
      <t>Plan Estratégico de Tecnologías de la Información (PETI)</t>
    </r>
    <r>
      <rPr>
        <sz val="11"/>
        <color theme="1"/>
        <rFont val="Calibri"/>
        <family val="2"/>
        <scheme val="minor"/>
      </rPr>
      <t xml:space="preserve">
PETI: Sistema de Gestión de Seguridad de la Información</t>
    </r>
  </si>
  <si>
    <t>Cumplimiento de productos planeados</t>
  </si>
  <si>
    <t>Plan MIPG: 17. Anexo 3: Rendición de cuentas.</t>
  </si>
  <si>
    <t>100% de las acciones de rendición de cuentas ejecutadas</t>
  </si>
  <si>
    <t>Actividad: Adaptar los contenidos a las necesidades de información de los grupos de interés promoviendo la apropiación del valor social de la evaluación.</t>
  </si>
  <si>
    <t>100% de la ejecución de la estrategia de comunicación interna proyectada para    el 2022</t>
  </si>
  <si>
    <t>Realizar un diagnóstico de articulación entre portafolio  de servicios, procesos y áreas</t>
  </si>
  <si>
    <t>Lineas de producto y servicios diagnosticadas</t>
  </si>
  <si>
    <t>Integrar los sistemas de gestión institucionales del Icfes.</t>
  </si>
  <si>
    <t>Porcentaje de avance del plan de trabajo de Integracion de Sistemas de Gestion</t>
  </si>
  <si>
    <t>*Actividad: Contribuir al mantenimiento y mejora del Modelo Integrado de Planeación y de los Sistemas de Gestión Institucional</t>
  </si>
  <si>
    <t>Porcentaje de cumplimiento del plan de mantenimiento y mejora del Modelo Integrado de Planeación</t>
  </si>
  <si>
    <t>Actividad: Implementar y monitorear la estrategia de  gestión de proyectos al interior de la entidad, a partir del diseño metodológico desarrollado para tal fin.</t>
  </si>
  <si>
    <t>Número de monitoreos a la estrategia de gestión de proyectos</t>
  </si>
  <si>
    <t>Actividad: Implementar y monitorear la estrategia de Gestión del Conocimiento y la innovación, a partir de su incorporación con los sistema de gestión del Icfes.</t>
  </si>
  <si>
    <t>% de avance en el desarrollo actividades</t>
  </si>
  <si>
    <t>Actividad: Ofrecer los servicio del portatolio institucional.</t>
  </si>
  <si>
    <t>% de Ofertas de servicios remitidas a los clientes</t>
  </si>
  <si>
    <t>Actividad: Mantener un índice de favorabilidad en los fallos de acciones de tutelas, mayor o igual al 80%.</t>
  </si>
  <si>
    <t>Favorabilidad en acciones de tutela</t>
  </si>
  <si>
    <t>Actividad: Mantener un índice de favorabilidad de los procesos judiciales &gt;=50%</t>
  </si>
  <si>
    <t>Favorabilidad en procesos judiciales</t>
  </si>
  <si>
    <t>Actividad: Optimizar los tiempos de respuesta de las actuaciones administrativas sancionatorias generadas de   la presentación de pruebas de estado, reduciendo las investigaciones en curso.</t>
  </si>
  <si>
    <t># Investigaciones cerradas</t>
  </si>
  <si>
    <t>Actividad: Realizar auditorias internas sobre gestión y resultados, a los procesos o proyectos determinados en    el Plan Anual de Auditoria aprobado por el Comité Institucional de Coordinación de Control Interno y    realizar los informes de Ley y de Seguimiento que le competen a la OCI.</t>
  </si>
  <si>
    <t>Porcentaje de avance del Plan Anual de Auditoría</t>
  </si>
  <si>
    <t>Actividad:  Generar contenidos, a partir de los datos producidos por el Icfes y otros datos, que sirvan para distintos usos como: la planeación y seguimiento de políticas públicas nacionales y territoriales y la toma de decisión informada de los distintos factores que inciden  en la calidad de la educación.</t>
  </si>
  <si>
    <t>Porcentaje de documentos de la serie saber investigar</t>
  </si>
  <si>
    <t>Actividad: Llevar a cabo la implementación del plan de mejoramiento que surgió a partir de los resultados de la evaluación del DANE.</t>
  </si>
  <si>
    <t>Plan de mejoramiento Implementado.</t>
  </si>
  <si>
    <t>Actividad: Realizar los Comités Técnicos de la Subdirección de Estadísticas con base en los temas de mayor interés para la subdirección.</t>
  </si>
  <si>
    <t>Comités realizados</t>
  </si>
  <si>
    <t>Actividad: Realizar el procesamiento estadístico para generar las calificaciones de las pruebas de Estado: Saber 11, Presaber, Validantes, Pruebas Saber Pro y Saber TyT</t>
  </si>
  <si>
    <t>Manuales de procesamiento, scripts de corridas y la base de datos elaborados oportunamente</t>
  </si>
  <si>
    <t>Plan MIPG: 11. Plan Institucional de Archivos de la Entidad.</t>
  </si>
  <si>
    <t>Plan MIPG: 12. Plan de Conservación documental.</t>
  </si>
  <si>
    <t>% de ejecución del Plan de      Conservación Documental de la vigencia</t>
  </si>
  <si>
    <t>Plan MIPG: 13. Plan de Preservación Digital.</t>
  </si>
  <si>
    <t>Plan MIPG: 14. Plan de Austeridad y Gestión Ambiental.</t>
  </si>
  <si>
    <t>% de ejecución del Plan de Austeridad y Gestión Ambiental de la vigencia.</t>
  </si>
  <si>
    <t>FUENTES</t>
  </si>
  <si>
    <t>POLITICA MIPG</t>
  </si>
  <si>
    <t>Fuentes de Financiación</t>
  </si>
  <si>
    <t>Proyectos de Inversión</t>
  </si>
  <si>
    <t>Dirección General</t>
  </si>
  <si>
    <t>VP</t>
  </si>
  <si>
    <t>OBJ1: Promover el acceso equitativo a la evaluación y promover el mejoramiento de la calidad de la educación</t>
  </si>
  <si>
    <t>Objetivo1</t>
  </si>
  <si>
    <t>Posicionamiento del Instituto como un referente destacado en la generación de información clave para la toma de decisiones - Observatorio de Datos del icfes</t>
  </si>
  <si>
    <t>Plan Nacional de Desarrollo</t>
  </si>
  <si>
    <t>MS</t>
  </si>
  <si>
    <t>Objetivo2</t>
  </si>
  <si>
    <t>GCI Gestión del Conocimiento y la Innovación</t>
  </si>
  <si>
    <t>Plan Administrativo Sectorial</t>
  </si>
  <si>
    <t>Política de Integridad</t>
  </si>
  <si>
    <t>DO</t>
  </si>
  <si>
    <t>Objetivo3</t>
  </si>
  <si>
    <t>FI</t>
  </si>
  <si>
    <t>Objetivo4</t>
  </si>
  <si>
    <t>Implementación de proyectos de evaluación con carácter Diferencial</t>
  </si>
  <si>
    <t>Objetivo5</t>
  </si>
  <si>
    <t>Plan Anual de Vacantes</t>
  </si>
  <si>
    <t>Política de Compras y Contratación Pública</t>
  </si>
  <si>
    <t>Objetivo6</t>
  </si>
  <si>
    <t>Objetivo7</t>
  </si>
  <si>
    <t xml:space="preserve">Implementación Proceso de Medición de Satisfacción a grupos focales con carácter diferencial </t>
  </si>
  <si>
    <t>Objetivo8</t>
  </si>
  <si>
    <t>Creación y Despliegue de una Herramienta Gratuita de Simuladores para la Preparación de Exámenes de Estado.</t>
  </si>
  <si>
    <t>Política de Mejora Normativa</t>
  </si>
  <si>
    <t>Programa de Transparencia y Etica Pública</t>
  </si>
  <si>
    <t>Implementación del modelo de Costeo del Icfes</t>
  </si>
  <si>
    <t>Política de Racionalización de Trámites</t>
  </si>
  <si>
    <t xml:space="preserve">GDO Gestión Documental </t>
  </si>
  <si>
    <t>Política de Seguimiento y Evaluación del Desempeño Institucional</t>
  </si>
  <si>
    <t>CDI Control Disciplinario</t>
  </si>
  <si>
    <t>Actividad</t>
  </si>
  <si>
    <t>CAMBIOS EN EL PLAN ESTRATÉGICO INSTITUCIONAL 2023-2026</t>
  </si>
  <si>
    <t>QUIÉN SOLICITA EL AJUSTE</t>
  </si>
  <si>
    <t>ENTE APROBADOR</t>
  </si>
  <si>
    <t>30 julio de 2024</t>
  </si>
  <si>
    <r>
      <t xml:space="preserve">
Cambio en el nombre del Indicador
</t>
    </r>
    <r>
      <rPr>
        <sz val="11"/>
        <color theme="1"/>
        <rFont val="Verdana"/>
        <family val="2"/>
      </rPr>
      <t xml:space="preserve">Versión Anterior: Estaba Avance en la gestión de mecanismos con el enfoque diferencial para pueblos indígenas
Queda Porcentaje de la adecuación de programas o iniciativas con el enfoque diferencial para pueblos indígenas
Versión Actual: Se realiza el ajuste del nombre del indicador ya que se regresa al nombre inicial del indicador debido a que el DNP no autorizó su cambio, por ser un compromiso adquirido en mesa de concertación con los pueblos indígenas
</t>
    </r>
  </si>
  <si>
    <t xml:space="preserve">Directora de Capacidades y Apropiación Social del Conocimiento </t>
  </si>
  <si>
    <t>Jefe de la Oficina Aesora de Planeación e Innovación Institucional</t>
  </si>
  <si>
    <t>04</t>
  </si>
  <si>
    <t>CAMBIOS EN EL PLAN DE ACCIÓN INSTITUCIONAL 2024</t>
  </si>
  <si>
    <r>
      <t xml:space="preserve">Cambio en el nombre del Indicador
</t>
    </r>
    <r>
      <rPr>
        <sz val="11"/>
        <color theme="1"/>
        <rFont val="Verdana"/>
        <family val="2"/>
      </rPr>
      <t xml:space="preserve">Estaba Avance en la gestión de mecanismos con el enfoque diferencial para pueblos indígenas
Queda Porcentaje de la adecuación de programas o iniciativas con el enfoque diferencial para pueblos indígenas
Se realiza el ajuste del nombre del indicador ya que se regresa al nombre inicial del indicador debido a que el DNP no autorizó su cambio, por ser un compromiso adquirido en mesa de concertación con los pueblos indígenas
</t>
    </r>
  </si>
  <si>
    <t>03</t>
  </si>
  <si>
    <r>
      <t xml:space="preserve">Cambio en el nombre del Iniciativa
</t>
    </r>
    <r>
      <rPr>
        <sz val="11"/>
        <color theme="1"/>
        <rFont val="Verdana"/>
        <family val="2"/>
      </rPr>
      <t xml:space="preserve">Estaba Adecuación de programas o iniciativas con el enfoque diferencial – Mesa de Concertación Indígenas
Queda Programa de CTeI para el fortalecimiento de los pueblos indígenas
Se solicita el cambio del nombre de la iniciativa por estar más alineada al instrumento de CTeI de los grupos étnicos, así como al mecanismo a ejectuar en la vigencia 2024
</t>
    </r>
  </si>
  <si>
    <r>
      <t xml:space="preserve">Cambio en el nombre del Iniciativa
</t>
    </r>
    <r>
      <rPr>
        <sz val="11"/>
        <color theme="1"/>
        <rFont val="Verdana"/>
        <family val="2"/>
      </rPr>
      <t>Iniciativa: Proyectos de CTeI dirigidos a consejos comunitarios, organizaciones y otras formas organizativas de las comunidades Negras, Afrocolombianas, Raizales y Palenqueras.
Cambiar el nombre de la iniciativa por: Programa de CTeI para el fortalecimiento de los consejos comunitarios,
organizaciones y otras formas organizativas de las comunidades Negras, Afrocolombianas, Raizales y
Palenqueras.
Justificación: Se solicita el cambio del nombre de la iniciativa por estar más alineada al instrumento de CTeI de los grupos étnicos, así como al mecanimo a ejectuar en la vigencia 2024</t>
    </r>
  </si>
  <si>
    <r>
      <rPr>
        <b/>
        <sz val="11"/>
        <color theme="1"/>
        <rFont val="Verdana"/>
        <family val="2"/>
      </rPr>
      <t>Cambio de nombre de los indicadores ColombIA Inteligente</t>
    </r>
    <r>
      <rPr>
        <sz val="11"/>
        <color theme="1"/>
        <rFont val="Verdana"/>
        <family val="2"/>
      </rPr>
      <t xml:space="preserve">
Se requiere la modificación de los indicadores toda vez que en el marco de la convocatoria 950 del 2024 se financiaran alianzas en temas en IA y aeroespacial
Estaba
Alianzas apoyadas para el desarrollo de tecnologías en IA para la solución de problemáticas regionales en el país
Jóvenes Investigadores e Innovadores apoyados en su vocación científica  – Inteligencia artificial
Queda
Alianzas apoyadas para el desarrollo de tecnologías en IA y Ciencias Aeroespaciales para la solución de problemáticas regionales en el país
Jóvenes Investigadores e Innovadores apoyados en su vocación científica  – Inteligencia artificial y Ciencias Aeroespaciales 
</t>
    </r>
  </si>
  <si>
    <t xml:space="preserve">Viceministra de Conocimiento, Innovación y Productividad </t>
  </si>
  <si>
    <r>
      <t xml:space="preserve">Cambio de nombre de los indicadores Jóvenes en Ciencia para la Paz 
</t>
    </r>
    <r>
      <rPr>
        <sz val="11"/>
        <color theme="1"/>
        <rFont val="Verdana"/>
        <family val="2"/>
      </rPr>
      <t>Indicador Antes: Jóvenes en ciencia para la paz beneficiados 
Nueva denominación:  Jóvenes y/o equipos de jóvenes con transferencia de conocimiento y generación capacidades en gestión de la innovación.
Justificación: Se requiere la modificación del indicador, toda vez que se requiere aclarar que la iniciativa selecciona equipos de jóvenes que pueden estar compuestos por varias personas.</t>
    </r>
  </si>
  <si>
    <r>
      <t xml:space="preserve">Cambio de nombre de los indicadores Jóvenes en Ciencia para la Paz 
</t>
    </r>
    <r>
      <rPr>
        <sz val="11"/>
        <color theme="1"/>
        <rFont val="Verdana"/>
        <family val="2"/>
      </rPr>
      <t>Indicador Antes: Prototipados y/o ideas de negocio consolidados con enfoque de CTeI. 
Nueva denominación: Ideas de negocio, emprendimientos y/o prototipos innovadores con enfoque en CTeI apoyadas. 
Justificación: Se requiere la modificación del indicador, toda vez que se requiere aclarar el tipo de beneficio al cual accederan los equipos de jóvenes seleccionados.</t>
    </r>
  </si>
  <si>
    <t>Actividad se reportará en el segundo semestre del año</t>
  </si>
  <si>
    <t>Codigo</t>
  </si>
  <si>
    <t>consecutivo</t>
  </si>
  <si>
    <t>Enlace</t>
  </si>
  <si>
    <t>Evidencia 1</t>
  </si>
  <si>
    <t>Evidencia 2</t>
  </si>
  <si>
    <t>Evidencia 3</t>
  </si>
  <si>
    <t>Evidencia 4</t>
  </si>
  <si>
    <t>Evidencia 5</t>
  </si>
  <si>
    <t>Evidencia 6</t>
  </si>
  <si>
    <t>Evidencia 7</t>
  </si>
  <si>
    <t>Evidencia 8</t>
  </si>
  <si>
    <t>Evidencia 9</t>
  </si>
  <si>
    <t>Evidencia 10</t>
  </si>
  <si>
    <t>Evidencia 11</t>
  </si>
  <si>
    <t>Evidencia 12</t>
  </si>
  <si>
    <t>Evidencia 13</t>
  </si>
  <si>
    <t>Evidencia 14</t>
  </si>
  <si>
    <t>Evidencia 15</t>
  </si>
  <si>
    <t>Evidencia 16</t>
  </si>
  <si>
    <t>Evidencia 17</t>
  </si>
  <si>
    <t>Evidencia 18</t>
  </si>
  <si>
    <t>Evidencia 19</t>
  </si>
  <si>
    <t>Evidencia 20</t>
  </si>
  <si>
    <t>Evidencia 21</t>
  </si>
  <si>
    <t>Evidencia 22</t>
  </si>
  <si>
    <t>Evidencia 23</t>
  </si>
  <si>
    <t>Enlaces en la hoja de enlaces</t>
  </si>
  <si>
    <t xml:space="preserve">Links: </t>
  </si>
  <si>
    <t>Enlace en la celda</t>
  </si>
  <si>
    <r>
      <rPr>
        <b/>
        <u/>
        <sz val="9"/>
        <color theme="1"/>
        <rFont val="Arial"/>
        <family val="2"/>
      </rPr>
      <t>Links:</t>
    </r>
    <r>
      <rPr>
        <u/>
        <sz val="9"/>
        <color theme="1"/>
        <rFont val="Arial"/>
        <family val="2"/>
      </rPr>
      <t xml:space="preserve"> https://icfesgovco.sharepoint.com/:b:/s/Oficinadeinvestigaciones/IQDa2dpzozgRSJHVB3AUBEkaAeL-e2Se8jnVEBBDwYKeVEo?e=LPnf3v; https://icfesgovco.sharepoint.com/:p:/s/Oficinadeinvestigaciones/IQCbM4vQ-AZfT5rZXnHMjmf_AW4OjO4Q3s2snBuZfNphM5g?e=FsKOrA</t>
    </r>
  </si>
  <si>
    <r>
      <rPr>
        <b/>
        <u/>
        <sz val="9"/>
        <color theme="1"/>
        <rFont val="Arial"/>
        <family val="2"/>
      </rPr>
      <t>Links:</t>
    </r>
    <r>
      <rPr>
        <u/>
        <sz val="9"/>
        <color theme="1"/>
        <rFont val="Arial"/>
        <family val="2"/>
      </rPr>
      <t xml:space="preserve"> https://icfesgovco.sharepoint.com/:f:/s/Oficinadeinvestigaciones/IgBIhix9xbYyT6PHD9q2O6w3AYi_sCmMDghRDYgZhxsUADc?e=WhApHQ; https://icfesgovco.sharepoint.com/sites/DataIcfes2.0/SitePages/Home.aspx?spStartSource=spappbar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</si>
</sst>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240A]d&quot; de &quot;mmmm&quot; de &quot;yyyy;@"/>
  </numFmts>
  <fonts count="32">
    <font>
      <sz val="11"/>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sz val="11"/>
      <color theme="1"/>
      <name val="Verdana"/>
      <family val="2"/>
    </font>
    <font>
      <b/>
      <sz val="11"/>
      <color theme="1"/>
      <name val="Verdana"/>
      <family val="2"/>
    </font>
    <font>
      <b/>
      <sz val="11"/>
      <name val="Verdana"/>
      <family val="2"/>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sz val="11"/>
      <color rgb="FF00B050"/>
      <name val="Calibri"/>
      <family val="2"/>
      <scheme val="minor"/>
    </font>
    <font>
      <b/>
      <sz val="9"/>
      <name val="Verdana"/>
      <family val="2"/>
    </font>
    <font>
      <sz val="9"/>
      <color theme="1"/>
      <name val="Calibri"/>
      <family val="2"/>
      <scheme val="minor"/>
    </font>
    <font>
      <b/>
      <sz val="9"/>
      <color rgb="FF000000"/>
      <name val="Calibri"/>
      <family val="2"/>
    </font>
    <font>
      <sz val="9"/>
      <name val="Calibri"/>
      <family val="2"/>
      <scheme val="minor"/>
    </font>
    <font>
      <b/>
      <sz val="9"/>
      <color theme="0"/>
      <name val="Verdana"/>
      <family val="2"/>
    </font>
    <font>
      <sz val="9"/>
      <name val="Verdana"/>
      <family val="2"/>
    </font>
    <font>
      <b/>
      <i/>
      <sz val="9"/>
      <color rgb="FF000080"/>
      <name val="Arial"/>
      <family val="2"/>
    </font>
    <font>
      <b/>
      <sz val="9"/>
      <color theme="0"/>
      <name val="Aptos"/>
      <family val="2"/>
    </font>
    <font>
      <b/>
      <sz val="9"/>
      <name val="Aptos"/>
      <family val="2"/>
    </font>
    <font>
      <b/>
      <sz val="9"/>
      <color rgb="FF000000"/>
      <name val="Aptos"/>
      <family val="2"/>
    </font>
    <font>
      <sz val="9"/>
      <name val="Aptos"/>
      <family val="2"/>
    </font>
    <font>
      <sz val="9"/>
      <color theme="1"/>
      <name val="Aptos"/>
      <family val="2"/>
    </font>
    <font>
      <sz val="10"/>
      <name val="Verdana"/>
      <family val="2"/>
    </font>
    <font>
      <sz val="9"/>
      <name val="Arial"/>
      <family val="2"/>
    </font>
    <font>
      <sz val="9"/>
      <color theme="1"/>
      <name val="Arial"/>
      <family val="2"/>
    </font>
    <font>
      <sz val="9"/>
      <color rgb="FF000000"/>
      <name val="Arial"/>
      <family val="2"/>
    </font>
    <font>
      <u/>
      <sz val="11"/>
      <name val="Calibri"/>
      <family val="2"/>
      <scheme val="minor"/>
    </font>
    <font>
      <u/>
      <sz val="9"/>
      <name val="Arial"/>
      <family val="2"/>
    </font>
    <font>
      <b/>
      <u/>
      <sz val="9"/>
      <color theme="1"/>
      <name val="Arial"/>
      <family val="2"/>
    </font>
    <font>
      <u/>
      <sz val="9"/>
      <color theme="1"/>
      <name val="Arial"/>
      <family val="2"/>
    </font>
  </fonts>
  <fills count="1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theme="7"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79998168889431442"/>
        <bgColor rgb="FF000000"/>
      </patternFill>
    </fill>
    <fill>
      <patternFill patternType="solid">
        <fgColor rgb="FFFFFFFF"/>
        <bgColor indexed="64"/>
      </patternFill>
    </fill>
    <fill>
      <patternFill patternType="solid">
        <fgColor theme="0" tint="-0.14999847407452621"/>
        <bgColor theme="0" tint="-0.14999847407452621"/>
      </patternFill>
    </fill>
    <fill>
      <patternFill patternType="solid">
        <fgColor rgb="FFD9D9D9"/>
        <bgColor rgb="FFD9D9D9"/>
      </patternFill>
    </fill>
    <fill>
      <patternFill patternType="solid">
        <fgColor theme="2" tint="-0.499984740745262"/>
        <bgColor theme="4"/>
      </patternFill>
    </fill>
    <fill>
      <patternFill patternType="solid">
        <fgColor theme="5" tint="-0.499984740745262"/>
        <bgColor theme="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auto="1"/>
      </top>
      <bottom/>
      <diagonal/>
    </border>
    <border>
      <left/>
      <right style="thin">
        <color rgb="FF000000"/>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indexed="64"/>
      </right>
      <top style="medium">
        <color indexed="64"/>
      </top>
      <bottom style="medium">
        <color theme="1"/>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auto="1"/>
      </left>
      <right/>
      <top style="medium">
        <color rgb="FF000000"/>
      </top>
      <bottom/>
      <diagonal/>
    </border>
    <border>
      <left style="thin">
        <color rgb="FF000000"/>
      </left>
      <right style="medium">
        <color rgb="FF000000"/>
      </right>
      <top style="medium">
        <color rgb="FF000000"/>
      </top>
      <bottom/>
      <diagonal/>
    </border>
    <border>
      <left style="thin">
        <color auto="1"/>
      </left>
      <right style="thin">
        <color auto="1"/>
      </right>
      <top style="thin">
        <color auto="1"/>
      </top>
      <bottom style="medium">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rgb="FF000000"/>
      </top>
      <bottom style="thin">
        <color auto="1"/>
      </bottom>
      <diagonal/>
    </border>
    <border>
      <left style="thin">
        <color auto="1"/>
      </left>
      <right style="thin">
        <color auto="1"/>
      </right>
      <top style="thin">
        <color rgb="FF000000"/>
      </top>
      <bottom style="thin">
        <color rgb="FF000000"/>
      </bottom>
      <diagonal/>
    </border>
    <border>
      <left style="thin">
        <color auto="1"/>
      </left>
      <right style="thin">
        <color auto="1"/>
      </right>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indexed="64"/>
      </right>
      <top/>
      <bottom/>
      <diagonal/>
    </border>
  </borders>
  <cellStyleXfs count="8">
    <xf numFmtId="0" fontId="0" fillId="0" borderId="0"/>
    <xf numFmtId="0" fontId="2" fillId="0" borderId="0"/>
    <xf numFmtId="0" fontId="2" fillId="0" borderId="0"/>
    <xf numFmtId="0" fontId="9" fillId="0" borderId="0" applyNumberFormat="0" applyFill="0" applyBorder="0" applyAlignment="0" applyProtection="0"/>
    <xf numFmtId="0" fontId="10" fillId="0" borderId="0" applyNumberFormat="0" applyFill="0" applyBorder="0" applyAlignment="0" applyProtection="0"/>
    <xf numFmtId="44" fontId="1"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179">
    <xf numFmtId="0" fontId="0" fillId="0" borderId="0" xfId="0"/>
    <xf numFmtId="0" fontId="4"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164"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7" fillId="0" borderId="0" xfId="0" applyFont="1" applyAlignment="1">
      <alignment vertical="center"/>
    </xf>
    <xf numFmtId="164" fontId="4" fillId="0" borderId="1" xfId="0" applyNumberFormat="1" applyFont="1" applyBorder="1" applyAlignment="1">
      <alignment horizontal="center" vertical="center" wrapText="1"/>
    </xf>
    <xf numFmtId="0" fontId="0" fillId="0" borderId="0" xfId="0" applyAlignment="1">
      <alignment wrapText="1"/>
    </xf>
    <xf numFmtId="0" fontId="8" fillId="7" borderId="0" xfId="0" applyFont="1" applyFill="1"/>
    <xf numFmtId="0" fontId="7" fillId="0" borderId="0" xfId="0" applyFont="1"/>
    <xf numFmtId="0" fontId="2" fillId="0" borderId="0" xfId="2"/>
    <xf numFmtId="0" fontId="0" fillId="9" borderId="0" xfId="0" applyFill="1" applyAlignment="1">
      <alignment wrapText="1"/>
    </xf>
    <xf numFmtId="0" fontId="0" fillId="10" borderId="0" xfId="0" applyFill="1" applyAlignment="1">
      <alignment wrapText="1"/>
    </xf>
    <xf numFmtId="0" fontId="14" fillId="0" borderId="6" xfId="0" applyFont="1" applyBorder="1" applyAlignment="1">
      <alignment vertical="center"/>
    </xf>
    <xf numFmtId="0" fontId="13" fillId="0" borderId="0" xfId="0" applyFont="1"/>
    <xf numFmtId="0" fontId="12" fillId="0" borderId="6" xfId="0" applyFont="1" applyBorder="1" applyAlignment="1">
      <alignment horizontal="left" vertical="center" wrapText="1"/>
    </xf>
    <xf numFmtId="0" fontId="13" fillId="0" borderId="0" xfId="0" applyFont="1" applyAlignment="1">
      <alignment vertical="center"/>
    </xf>
    <xf numFmtId="0" fontId="13" fillId="11" borderId="0" xfId="0" applyFont="1" applyFill="1"/>
    <xf numFmtId="0" fontId="13" fillId="0" borderId="0" xfId="0" applyFont="1" applyAlignment="1">
      <alignment wrapText="1"/>
    </xf>
    <xf numFmtId="0" fontId="15" fillId="0" borderId="0" xfId="0" applyFont="1" applyAlignment="1">
      <alignment horizontal="center" vertical="center"/>
    </xf>
    <xf numFmtId="49" fontId="15" fillId="0" borderId="0" xfId="0" applyNumberFormat="1" applyFont="1" applyAlignment="1">
      <alignment vertical="center" wrapText="1"/>
    </xf>
    <xf numFmtId="49" fontId="15" fillId="0" borderId="0" xfId="0" applyNumberFormat="1" applyFont="1" applyAlignment="1" applyProtection="1">
      <alignment horizontal="center" vertical="center" wrapText="1"/>
      <protection locked="0"/>
    </xf>
    <xf numFmtId="49" fontId="15" fillId="0" borderId="0" xfId="0" applyNumberFormat="1" applyFont="1" applyAlignment="1" applyProtection="1">
      <alignment horizontal="left" vertical="center" wrapText="1"/>
      <protection locked="0"/>
    </xf>
    <xf numFmtId="14" fontId="15" fillId="0" borderId="0" xfId="0" applyNumberFormat="1" applyFont="1" applyAlignment="1" applyProtection="1">
      <alignment horizontal="center" vertical="center" wrapText="1"/>
      <protection locked="0"/>
    </xf>
    <xf numFmtId="9" fontId="15" fillId="0" borderId="0" xfId="0" applyNumberFormat="1" applyFont="1" applyAlignment="1" applyProtection="1">
      <alignment horizontal="center" vertical="center" wrapText="1"/>
      <protection locked="0"/>
    </xf>
    <xf numFmtId="0" fontId="13" fillId="0" borderId="0" xfId="0" applyFont="1" applyAlignment="1">
      <alignment horizontal="left" vertical="center"/>
    </xf>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164" fontId="17" fillId="2" borderId="1" xfId="0" applyNumberFormat="1" applyFont="1" applyFill="1" applyBorder="1" applyAlignment="1">
      <alignment horizontal="center" vertical="center"/>
    </xf>
    <xf numFmtId="49" fontId="17" fillId="0" borderId="1" xfId="0" applyNumberFormat="1" applyFont="1" applyBorder="1" applyAlignment="1">
      <alignment horizontal="center" vertical="center" wrapText="1"/>
    </xf>
    <xf numFmtId="164" fontId="17" fillId="0" borderId="1" xfId="0" applyNumberFormat="1" applyFont="1" applyBorder="1" applyAlignment="1">
      <alignment vertical="center" wrapText="1"/>
    </xf>
    <xf numFmtId="164" fontId="17"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164" fontId="17" fillId="0" borderId="1" xfId="0" applyNumberFormat="1" applyFont="1" applyBorder="1" applyAlignment="1">
      <alignment horizontal="center" vertical="center" wrapText="1"/>
    </xf>
    <xf numFmtId="0" fontId="20" fillId="4" borderId="0" xfId="0" applyFont="1" applyFill="1" applyAlignment="1">
      <alignment horizontal="center" vertical="center" wrapText="1"/>
    </xf>
    <xf numFmtId="49" fontId="22" fillId="0" borderId="1" xfId="0" applyNumberFormat="1" applyFont="1" applyBorder="1" applyAlignment="1">
      <alignment horizontal="center" vertical="center" wrapText="1"/>
    </xf>
    <xf numFmtId="49" fontId="23" fillId="0" borderId="1" xfId="0" applyNumberFormat="1" applyFont="1" applyBorder="1" applyAlignment="1">
      <alignment vertical="center" wrapText="1"/>
    </xf>
    <xf numFmtId="9" fontId="22" fillId="0" borderId="1" xfId="0" applyNumberFormat="1" applyFont="1" applyBorder="1" applyAlignment="1">
      <alignment horizontal="center" vertical="center" wrapText="1"/>
    </xf>
    <xf numFmtId="0" fontId="21" fillId="5" borderId="11" xfId="0" applyFont="1" applyFill="1" applyBorder="1" applyAlignment="1">
      <alignment horizontal="center" vertical="center" wrapText="1"/>
    </xf>
    <xf numFmtId="0" fontId="21" fillId="5" borderId="11" xfId="0" applyFont="1" applyFill="1" applyBorder="1" applyAlignment="1">
      <alignment horizontal="left" vertical="center" wrapText="1"/>
    </xf>
    <xf numFmtId="0" fontId="21" fillId="5" borderId="4" xfId="0" applyFont="1" applyFill="1" applyBorder="1" applyAlignment="1">
      <alignment horizontal="center" vertical="center" wrapText="1"/>
    </xf>
    <xf numFmtId="10" fontId="22" fillId="0" borderId="1" xfId="0" applyNumberFormat="1" applyFont="1" applyBorder="1" applyAlignment="1">
      <alignment horizontal="center" vertical="center" wrapText="1"/>
    </xf>
    <xf numFmtId="0" fontId="19" fillId="17" borderId="14" xfId="0" applyFont="1" applyFill="1" applyBorder="1" applyAlignment="1">
      <alignment horizontal="center" vertical="center"/>
    </xf>
    <xf numFmtId="0" fontId="19" fillId="17" borderId="10" xfId="0" applyFont="1" applyFill="1" applyBorder="1" applyAlignment="1">
      <alignment horizontal="center" vertical="center"/>
    </xf>
    <xf numFmtId="9" fontId="22" fillId="15" borderId="1" xfId="0" applyNumberFormat="1" applyFont="1" applyFill="1" applyBorder="1" applyAlignment="1">
      <alignment horizontal="center" vertical="center" wrapText="1"/>
    </xf>
    <xf numFmtId="164" fontId="24" fillId="2" borderId="1" xfId="0" applyNumberFormat="1" applyFont="1" applyFill="1" applyBorder="1" applyAlignment="1">
      <alignment horizontal="center" vertical="center"/>
    </xf>
    <xf numFmtId="49" fontId="24" fillId="0" borderId="1" xfId="0" applyNumberFormat="1" applyFont="1" applyBorder="1" applyAlignment="1">
      <alignment horizontal="center" vertical="center"/>
    </xf>
    <xf numFmtId="164" fontId="24" fillId="0" borderId="1" xfId="0" applyNumberFormat="1" applyFont="1" applyBorder="1" applyAlignment="1">
      <alignment vertical="center" wrapText="1"/>
    </xf>
    <xf numFmtId="164" fontId="24" fillId="0" borderId="1" xfId="0" applyNumberFormat="1" applyFont="1" applyBorder="1" applyAlignment="1">
      <alignment horizontal="center" vertical="center"/>
    </xf>
    <xf numFmtId="0" fontId="20" fillId="4" borderId="3" xfId="0" applyFont="1" applyFill="1" applyBorder="1" applyAlignment="1">
      <alignment horizontal="left" vertical="center" wrapText="1"/>
    </xf>
    <xf numFmtId="49" fontId="23" fillId="15" borderId="1" xfId="0" applyNumberFormat="1" applyFont="1" applyFill="1" applyBorder="1" applyAlignment="1">
      <alignment vertical="center" wrapText="1"/>
    </xf>
    <xf numFmtId="0" fontId="22" fillId="15" borderId="1" xfId="0" applyFont="1" applyFill="1" applyBorder="1" applyAlignment="1">
      <alignment horizontal="left" vertical="center" wrapText="1"/>
    </xf>
    <xf numFmtId="49" fontId="22" fillId="15" borderId="1" xfId="0" applyNumberFormat="1" applyFont="1" applyFill="1" applyBorder="1" applyAlignment="1">
      <alignment horizontal="left" vertical="center" wrapText="1"/>
    </xf>
    <xf numFmtId="49" fontId="22" fillId="15" borderId="1" xfId="0" applyNumberFormat="1" applyFont="1" applyFill="1" applyBorder="1" applyAlignment="1">
      <alignment horizontal="center" vertical="center" wrapText="1"/>
    </xf>
    <xf numFmtId="49" fontId="22" fillId="0" borderId="1" xfId="0" applyNumberFormat="1" applyFont="1" applyBorder="1" applyAlignment="1">
      <alignment horizontal="left" vertical="center" wrapText="1"/>
    </xf>
    <xf numFmtId="49" fontId="22" fillId="0" borderId="16" xfId="0" applyNumberFormat="1" applyFont="1" applyBorder="1" applyAlignment="1">
      <alignment horizontal="left" vertical="center" wrapText="1"/>
    </xf>
    <xf numFmtId="9" fontId="22" fillId="0" borderId="16" xfId="0" applyNumberFormat="1" applyFont="1" applyBorder="1" applyAlignment="1">
      <alignment horizontal="center" vertical="center" wrapText="1"/>
    </xf>
    <xf numFmtId="10" fontId="22" fillId="15" borderId="1" xfId="0" applyNumberFormat="1" applyFont="1" applyFill="1" applyBorder="1" applyAlignment="1">
      <alignment horizontal="center" vertical="center" wrapText="1"/>
    </xf>
    <xf numFmtId="10" fontId="22" fillId="0" borderId="16" xfId="0" applyNumberFormat="1" applyFont="1" applyBorder="1" applyAlignment="1">
      <alignment horizontal="center" vertical="center" wrapText="1"/>
    </xf>
    <xf numFmtId="0" fontId="20" fillId="4" borderId="0" xfId="0" applyFont="1" applyFill="1" applyAlignment="1">
      <alignment horizontal="left" vertical="center" wrapText="1"/>
    </xf>
    <xf numFmtId="0" fontId="21" fillId="5" borderId="17" xfId="0" applyFont="1" applyFill="1" applyBorder="1" applyAlignment="1">
      <alignment horizontal="center" vertical="center" wrapText="1"/>
    </xf>
    <xf numFmtId="49" fontId="22" fillId="0" borderId="16" xfId="0" applyNumberFormat="1" applyFont="1" applyBorder="1" applyAlignment="1">
      <alignment horizontal="center" vertical="center" wrapText="1"/>
    </xf>
    <xf numFmtId="0" fontId="19" fillId="8" borderId="0" xfId="0" applyFont="1" applyFill="1" applyAlignment="1">
      <alignment horizontal="center" vertical="center" wrapText="1"/>
    </xf>
    <xf numFmtId="0" fontId="19" fillId="8" borderId="4" xfId="0" applyFont="1" applyFill="1" applyBorder="1" applyAlignment="1">
      <alignment horizontal="center" vertical="center" wrapText="1"/>
    </xf>
    <xf numFmtId="0" fontId="19" fillId="17" borderId="14" xfId="0" applyFont="1" applyFill="1" applyBorder="1" applyAlignment="1">
      <alignment horizontal="center" vertical="center" wrapText="1"/>
    </xf>
    <xf numFmtId="0" fontId="19" fillId="17" borderId="10" xfId="0" applyFont="1" applyFill="1" applyBorder="1" applyAlignment="1">
      <alignment horizontal="center" vertical="center" wrapText="1"/>
    </xf>
    <xf numFmtId="0" fontId="19" fillId="17" borderId="2" xfId="0" applyFont="1" applyFill="1" applyBorder="1" applyAlignment="1">
      <alignment horizontal="center" vertical="center" wrapText="1"/>
    </xf>
    <xf numFmtId="0" fontId="19" fillId="17" borderId="23" xfId="0" applyFont="1" applyFill="1" applyBorder="1" applyAlignment="1">
      <alignment horizontal="center" vertical="center" wrapText="1"/>
    </xf>
    <xf numFmtId="0" fontId="13" fillId="9" borderId="0" xfId="0" applyFont="1" applyFill="1"/>
    <xf numFmtId="0" fontId="13" fillId="0" borderId="0" xfId="0" applyFont="1" applyAlignment="1">
      <alignment horizontal="center"/>
    </xf>
    <xf numFmtId="0" fontId="19" fillId="18" borderId="18" xfId="0" applyFont="1" applyFill="1" applyBorder="1" applyAlignment="1">
      <alignment horizontal="center" vertical="center" wrapText="1"/>
    </xf>
    <xf numFmtId="0" fontId="19" fillId="18" borderId="19" xfId="0" applyFont="1" applyFill="1" applyBorder="1" applyAlignment="1">
      <alignment horizontal="center" vertical="center" wrapText="1"/>
    </xf>
    <xf numFmtId="0" fontId="19" fillId="18" borderId="20" xfId="0" applyFont="1" applyFill="1" applyBorder="1" applyAlignment="1">
      <alignment horizontal="center" vertical="center" wrapText="1"/>
    </xf>
    <xf numFmtId="0" fontId="19" fillId="18" borderId="21"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0" fillId="13" borderId="15" xfId="0" applyFont="1" applyFill="1" applyBorder="1" applyAlignment="1">
      <alignment horizontal="center" vertical="center" wrapText="1"/>
    </xf>
    <xf numFmtId="0" fontId="20" fillId="13" borderId="13" xfId="0" applyFont="1" applyFill="1" applyBorder="1" applyAlignment="1">
      <alignment horizontal="center" vertical="center" wrapText="1"/>
    </xf>
    <xf numFmtId="0" fontId="20" fillId="13" borderId="12" xfId="0" applyFont="1" applyFill="1" applyBorder="1" applyAlignment="1">
      <alignment horizontal="center" vertical="center" wrapText="1"/>
    </xf>
    <xf numFmtId="0" fontId="16" fillId="6" borderId="0" xfId="0" applyFont="1" applyFill="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5" xfId="0" applyFont="1" applyBorder="1" applyAlignment="1">
      <alignment horizontal="center" vertical="center" wrapText="1"/>
    </xf>
    <xf numFmtId="0" fontId="12" fillId="0" borderId="5" xfId="0" applyFont="1" applyBorder="1" applyAlignment="1">
      <alignment horizontal="left"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3" xfId="0" applyFont="1" applyFill="1" applyBorder="1" applyAlignment="1">
      <alignment horizontal="left" vertical="center" wrapText="1"/>
    </xf>
    <xf numFmtId="0" fontId="20" fillId="4" borderId="10"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13" fillId="0" borderId="3" xfId="0" applyFont="1" applyBorder="1" applyAlignment="1"/>
    <xf numFmtId="0" fontId="13" fillId="0" borderId="8" xfId="0" applyFont="1" applyBorder="1" applyAlignment="1"/>
    <xf numFmtId="0" fontId="13" fillId="0" borderId="0" xfId="0" applyFont="1" applyAlignment="1"/>
    <xf numFmtId="0" fontId="13" fillId="0" borderId="7" xfId="0" applyFont="1" applyBorder="1" applyAlignment="1"/>
    <xf numFmtId="0" fontId="13" fillId="0" borderId="5" xfId="0" applyFont="1" applyBorder="1" applyAlignment="1"/>
    <xf numFmtId="0" fontId="13" fillId="0" borderId="9" xfId="0" applyFont="1" applyBorder="1" applyAlignment="1"/>
    <xf numFmtId="0" fontId="18" fillId="0" borderId="0" xfId="0" applyFont="1" applyAlignment="1"/>
    <xf numFmtId="0" fontId="20" fillId="13" borderId="13" xfId="0" applyFont="1" applyFill="1" applyBorder="1" applyAlignment="1">
      <alignment horizontal="center" vertical="center" wrapText="1"/>
    </xf>
    <xf numFmtId="0" fontId="20" fillId="13" borderId="12" xfId="0" applyFont="1" applyFill="1" applyBorder="1" applyAlignment="1">
      <alignment horizontal="center" vertical="center" wrapText="1"/>
    </xf>
    <xf numFmtId="0" fontId="5" fillId="0" borderId="5" xfId="0" applyFont="1" applyBorder="1" applyAlignment="1">
      <alignment horizontal="center" vertical="center"/>
    </xf>
    <xf numFmtId="0" fontId="25" fillId="0" borderId="1" xfId="0" applyFont="1" applyBorder="1" applyAlignment="1">
      <alignment horizontal="left" vertical="center" wrapText="1"/>
    </xf>
    <xf numFmtId="49" fontId="26" fillId="0" borderId="1" xfId="0" applyNumberFormat="1" applyFont="1" applyBorder="1" applyAlignment="1">
      <alignment horizontal="left" vertical="center" wrapText="1"/>
    </xf>
    <xf numFmtId="49" fontId="25" fillId="0" borderId="1" xfId="0" applyNumberFormat="1" applyFont="1" applyBorder="1" applyAlignment="1">
      <alignment horizontal="left" vertical="center" wrapText="1"/>
    </xf>
    <xf numFmtId="49" fontId="25" fillId="0" borderId="1" xfId="0" applyNumberFormat="1" applyFont="1" applyBorder="1" applyAlignment="1" applyProtection="1">
      <alignment horizontal="left" vertical="center" wrapText="1"/>
      <protection locked="0"/>
    </xf>
    <xf numFmtId="14" fontId="25" fillId="0" borderId="1" xfId="0" applyNumberFormat="1" applyFont="1" applyBorder="1" applyAlignment="1" applyProtection="1">
      <alignment horizontal="left" vertical="center" wrapText="1"/>
      <protection locked="0"/>
    </xf>
    <xf numFmtId="9" fontId="25" fillId="0" borderId="1" xfId="0" applyNumberFormat="1" applyFont="1" applyBorder="1" applyAlignment="1" applyProtection="1">
      <alignment horizontal="left" vertical="center" wrapText="1"/>
      <protection locked="0"/>
    </xf>
    <xf numFmtId="44" fontId="25" fillId="0" borderId="1" xfId="5" applyFont="1" applyBorder="1" applyAlignment="1">
      <alignment horizontal="left" vertical="center" wrapText="1"/>
    </xf>
    <xf numFmtId="9" fontId="25" fillId="0" borderId="1" xfId="0" applyNumberFormat="1" applyFont="1" applyBorder="1" applyAlignment="1">
      <alignment horizontal="left" vertical="center" wrapText="1"/>
    </xf>
    <xf numFmtId="0" fontId="25" fillId="0" borderId="24" xfId="6" applyFont="1" applyFill="1" applyBorder="1" applyAlignment="1">
      <alignment horizontal="left" vertical="center" wrapText="1"/>
    </xf>
    <xf numFmtId="0" fontId="27" fillId="0" borderId="1" xfId="0" applyFont="1" applyBorder="1" applyAlignment="1">
      <alignment horizontal="left" vertical="center" wrapText="1"/>
    </xf>
    <xf numFmtId="14" fontId="25" fillId="0" borderId="1" xfId="0" applyNumberFormat="1" applyFont="1" applyBorder="1" applyAlignment="1">
      <alignment horizontal="left" vertical="center" wrapText="1"/>
    </xf>
    <xf numFmtId="0" fontId="25" fillId="0" borderId="24" xfId="0" applyFont="1" applyBorder="1" applyAlignment="1">
      <alignment horizontal="left" vertical="center" wrapText="1"/>
    </xf>
    <xf numFmtId="9" fontId="25" fillId="12" borderId="1" xfId="0" applyNumberFormat="1" applyFont="1" applyFill="1" applyBorder="1" applyAlignment="1" applyProtection="1">
      <alignment horizontal="left" vertical="center" wrapText="1"/>
      <protection locked="0"/>
    </xf>
    <xf numFmtId="44" fontId="25" fillId="0" borderId="1" xfId="5" applyFont="1" applyFill="1" applyBorder="1" applyAlignment="1">
      <alignment horizontal="left" vertical="center" wrapText="1"/>
    </xf>
    <xf numFmtId="9" fontId="25" fillId="0" borderId="24" xfId="0" applyNumberFormat="1" applyFont="1" applyBorder="1" applyAlignment="1">
      <alignment horizontal="left" vertical="center" wrapText="1"/>
    </xf>
    <xf numFmtId="2" fontId="25" fillId="0" borderId="1" xfId="0" applyNumberFormat="1" applyFont="1" applyBorder="1" applyAlignment="1">
      <alignment horizontal="left" vertical="center" wrapText="1"/>
    </xf>
    <xf numFmtId="0" fontId="26" fillId="0" borderId="31" xfId="0" applyFont="1" applyBorder="1" applyAlignment="1">
      <alignment horizontal="left" vertical="center" wrapText="1"/>
    </xf>
    <xf numFmtId="1" fontId="25" fillId="0" borderId="1" xfId="0" applyNumberFormat="1" applyFont="1" applyBorder="1" applyAlignment="1">
      <alignment horizontal="left" vertical="center" wrapText="1"/>
    </xf>
    <xf numFmtId="0" fontId="26" fillId="0" borderId="30" xfId="0" applyFont="1" applyBorder="1" applyAlignment="1">
      <alignment horizontal="left" vertical="center" wrapText="1"/>
    </xf>
    <xf numFmtId="1" fontId="25" fillId="0" borderId="1" xfId="0" applyNumberFormat="1" applyFont="1" applyBorder="1" applyAlignment="1" applyProtection="1">
      <alignment horizontal="left" vertical="center" wrapText="1"/>
      <protection locked="0"/>
    </xf>
    <xf numFmtId="14" fontId="26" fillId="0" borderId="1" xfId="0" applyNumberFormat="1" applyFont="1" applyBorder="1" applyAlignment="1">
      <alignment horizontal="left" vertical="center" wrapText="1"/>
    </xf>
    <xf numFmtId="0" fontId="25" fillId="9" borderId="1" xfId="0" applyFont="1" applyFill="1" applyBorder="1" applyAlignment="1">
      <alignment horizontal="left" vertical="center" wrapText="1"/>
    </xf>
    <xf numFmtId="49" fontId="26" fillId="9" borderId="1" xfId="0" applyNumberFormat="1" applyFont="1" applyFill="1" applyBorder="1" applyAlignment="1">
      <alignment horizontal="left" vertical="center" wrapText="1"/>
    </xf>
    <xf numFmtId="49" fontId="25" fillId="9" borderId="1" xfId="0" applyNumberFormat="1" applyFont="1" applyFill="1" applyBorder="1" applyAlignment="1" applyProtection="1">
      <alignment horizontal="left" vertical="center" wrapText="1"/>
      <protection locked="0"/>
    </xf>
    <xf numFmtId="49" fontId="25" fillId="9" borderId="1" xfId="0" applyNumberFormat="1" applyFont="1" applyFill="1" applyBorder="1" applyAlignment="1">
      <alignment horizontal="left" vertical="center" wrapText="1"/>
    </xf>
    <xf numFmtId="14" fontId="26" fillId="9" borderId="1" xfId="0" applyNumberFormat="1" applyFont="1" applyFill="1" applyBorder="1" applyAlignment="1">
      <alignment horizontal="left" vertical="center" wrapText="1"/>
    </xf>
    <xf numFmtId="9" fontId="25" fillId="9" borderId="1" xfId="0" applyNumberFormat="1" applyFont="1" applyFill="1" applyBorder="1" applyAlignment="1" applyProtection="1">
      <alignment horizontal="left" vertical="center" wrapText="1"/>
      <protection locked="0"/>
    </xf>
    <xf numFmtId="44" fontId="25" fillId="9" borderId="1" xfId="5" applyFont="1" applyFill="1" applyBorder="1" applyAlignment="1">
      <alignment horizontal="left" vertical="center" wrapText="1"/>
    </xf>
    <xf numFmtId="9" fontId="25" fillId="9" borderId="1" xfId="0" applyNumberFormat="1" applyFont="1" applyFill="1" applyBorder="1" applyAlignment="1">
      <alignment horizontal="left" vertical="center" wrapText="1"/>
    </xf>
    <xf numFmtId="0" fontId="25" fillId="9" borderId="24" xfId="6" applyFont="1" applyFill="1" applyBorder="1" applyAlignment="1">
      <alignment horizontal="left" vertical="center" wrapText="1"/>
    </xf>
    <xf numFmtId="9" fontId="25" fillId="15" borderId="1" xfId="0" applyNumberFormat="1" applyFont="1" applyFill="1" applyBorder="1" applyAlignment="1">
      <alignment horizontal="left" vertical="center" wrapText="1"/>
    </xf>
    <xf numFmtId="10" fontId="25" fillId="0" borderId="1" xfId="0" applyNumberFormat="1" applyFont="1" applyBorder="1" applyAlignment="1">
      <alignment horizontal="left" vertical="center" wrapText="1"/>
    </xf>
    <xf numFmtId="0" fontId="25" fillId="0" borderId="27" xfId="0" applyFont="1" applyBorder="1" applyAlignment="1">
      <alignment horizontal="left" vertical="center" wrapText="1"/>
    </xf>
    <xf numFmtId="44" fontId="25" fillId="0" borderId="1" xfId="5" applyFont="1" applyFill="1" applyBorder="1" applyAlignment="1" applyProtection="1">
      <alignment horizontal="left" vertical="center" wrapText="1"/>
      <protection locked="0"/>
    </xf>
    <xf numFmtId="0" fontId="25" fillId="0" borderId="22" xfId="0" applyFont="1" applyBorder="1" applyAlignment="1">
      <alignment horizontal="left" vertical="center" wrapText="1"/>
    </xf>
    <xf numFmtId="0" fontId="26" fillId="0" borderId="1" xfId="0" applyFont="1" applyBorder="1" applyAlignment="1">
      <alignment horizontal="left" vertical="center" wrapText="1"/>
    </xf>
    <xf numFmtId="0" fontId="25" fillId="0" borderId="1" xfId="0" applyFont="1" applyBorder="1" applyAlignment="1" applyProtection="1">
      <alignment horizontal="left" vertical="center" wrapText="1"/>
      <protection locked="0"/>
    </xf>
    <xf numFmtId="9" fontId="25" fillId="14" borderId="1" xfId="0" applyNumberFormat="1" applyFont="1" applyFill="1" applyBorder="1" applyAlignment="1" applyProtection="1">
      <alignment horizontal="left" vertical="center" wrapText="1"/>
      <protection locked="0"/>
    </xf>
    <xf numFmtId="9" fontId="25" fillId="0" borderId="1" xfId="0" quotePrefix="1" applyNumberFormat="1" applyFont="1" applyBorder="1" applyAlignment="1" applyProtection="1">
      <alignment horizontal="left" vertical="center" wrapText="1"/>
      <protection locked="0"/>
    </xf>
    <xf numFmtId="0" fontId="25" fillId="0" borderId="16" xfId="0" applyFont="1" applyBorder="1" applyAlignment="1">
      <alignment horizontal="left" vertical="center" wrapText="1"/>
    </xf>
    <xf numFmtId="9" fontId="25" fillId="0" borderId="16" xfId="0" applyNumberFormat="1" applyFont="1" applyBorder="1" applyAlignment="1">
      <alignment horizontal="left" vertical="center" wrapText="1"/>
    </xf>
    <xf numFmtId="0" fontId="25" fillId="0" borderId="1" xfId="0" applyFont="1" applyBorder="1" applyAlignment="1">
      <alignment horizontal="left" vertical="center"/>
    </xf>
    <xf numFmtId="44" fontId="26" fillId="0" borderId="1" xfId="5" applyFont="1" applyBorder="1" applyAlignment="1">
      <alignment horizontal="left" vertical="center"/>
    </xf>
    <xf numFmtId="10" fontId="25" fillId="0" borderId="1" xfId="0" applyNumberFormat="1" applyFont="1" applyBorder="1" applyAlignment="1" applyProtection="1">
      <alignment horizontal="left" vertical="center" wrapText="1"/>
      <protection locked="0"/>
    </xf>
    <xf numFmtId="0" fontId="26" fillId="0" borderId="1" xfId="0" applyFont="1" applyBorder="1" applyAlignment="1">
      <alignment horizontal="left" vertical="center"/>
    </xf>
    <xf numFmtId="9" fontId="25" fillId="16" borderId="1" xfId="0" applyNumberFormat="1" applyFont="1" applyFill="1" applyBorder="1" applyAlignment="1">
      <alignment horizontal="left" vertical="center" wrapText="1"/>
    </xf>
    <xf numFmtId="9" fontId="27" fillId="16" borderId="1" xfId="0" applyNumberFormat="1" applyFont="1" applyFill="1" applyBorder="1" applyAlignment="1">
      <alignment horizontal="left" vertical="center" wrapText="1"/>
    </xf>
    <xf numFmtId="0" fontId="0" fillId="0" borderId="1" xfId="0" applyBorder="1"/>
    <xf numFmtId="0" fontId="9" fillId="0" borderId="1" xfId="6" applyBorder="1"/>
    <xf numFmtId="0" fontId="9" fillId="0" borderId="1" xfId="6" applyBorder="1" applyAlignment="1">
      <alignment horizontal="left" vertical="center" wrapText="1"/>
    </xf>
    <xf numFmtId="0" fontId="28" fillId="0" borderId="1" xfId="6" applyFont="1" applyFill="1" applyBorder="1" applyAlignment="1">
      <alignment horizontal="left" vertical="center" wrapText="1"/>
    </xf>
    <xf numFmtId="0" fontId="29" fillId="0" borderId="1" xfId="0" applyFont="1" applyBorder="1" applyAlignment="1">
      <alignment horizontal="left" vertical="center" wrapText="1"/>
    </xf>
    <xf numFmtId="0" fontId="29" fillId="0" borderId="1" xfId="7" applyFont="1" applyFill="1" applyBorder="1" applyAlignment="1">
      <alignment horizontal="left" vertical="center" wrapText="1"/>
    </xf>
    <xf numFmtId="9" fontId="29" fillId="0" borderId="1" xfId="7" applyNumberFormat="1" applyFont="1" applyFill="1" applyBorder="1" applyAlignment="1">
      <alignment horizontal="left" vertical="center" wrapText="1"/>
    </xf>
    <xf numFmtId="0" fontId="29" fillId="0" borderId="1" xfId="6" applyFont="1" applyFill="1" applyBorder="1" applyAlignment="1">
      <alignment horizontal="left" vertical="center" wrapText="1"/>
    </xf>
    <xf numFmtId="0" fontId="30" fillId="0" borderId="30" xfId="0" applyFont="1" applyBorder="1" applyAlignment="1">
      <alignment horizontal="left" vertical="center" wrapText="1"/>
    </xf>
    <xf numFmtId="0" fontId="9" fillId="0" borderId="30" xfId="6" applyFont="1" applyBorder="1" applyAlignment="1">
      <alignment horizontal="left" vertical="center" wrapText="1"/>
    </xf>
    <xf numFmtId="9" fontId="29" fillId="0" borderId="1" xfId="0" applyNumberFormat="1" applyFont="1" applyBorder="1" applyAlignment="1">
      <alignment horizontal="left" vertical="center" wrapText="1"/>
    </xf>
    <xf numFmtId="0" fontId="31" fillId="0" borderId="30" xfId="0" applyFont="1" applyBorder="1" applyAlignment="1">
      <alignment horizontal="left" vertical="center" wrapText="1"/>
    </xf>
    <xf numFmtId="0" fontId="29" fillId="0" borderId="16" xfId="6" applyFont="1" applyFill="1" applyBorder="1" applyAlignment="1">
      <alignment horizontal="left" vertical="center" wrapText="1"/>
    </xf>
    <xf numFmtId="0" fontId="29" fillId="0" borderId="11" xfId="7" applyFont="1" applyFill="1" applyBorder="1" applyAlignment="1">
      <alignment horizontal="left" vertical="center" wrapText="1"/>
    </xf>
    <xf numFmtId="0" fontId="29" fillId="0" borderId="10" xfId="7" applyFont="1" applyFill="1" applyBorder="1" applyAlignment="1">
      <alignment horizontal="left" vertical="center" wrapText="1"/>
    </xf>
    <xf numFmtId="0" fontId="29" fillId="0" borderId="28" xfId="6" applyFont="1" applyFill="1" applyBorder="1" applyAlignment="1">
      <alignment horizontal="left" vertical="center" wrapText="1"/>
    </xf>
    <xf numFmtId="0" fontId="29" fillId="0" borderId="29" xfId="7" applyFont="1" applyFill="1" applyBorder="1" applyAlignment="1">
      <alignment horizontal="left" vertical="center" wrapText="1"/>
    </xf>
    <xf numFmtId="0" fontId="29" fillId="0" borderId="22" xfId="7" applyFont="1" applyFill="1" applyBorder="1" applyAlignment="1">
      <alignment horizontal="left" vertical="center" wrapText="1"/>
    </xf>
    <xf numFmtId="0" fontId="29" fillId="0" borderId="16" xfId="7" applyFont="1" applyFill="1" applyBorder="1" applyAlignment="1">
      <alignment horizontal="left" vertical="center" wrapText="1"/>
    </xf>
    <xf numFmtId="0" fontId="29" fillId="0" borderId="11" xfId="0" applyFont="1" applyBorder="1" applyAlignment="1">
      <alignment horizontal="left" vertical="center" wrapText="1"/>
    </xf>
    <xf numFmtId="0" fontId="29" fillId="0" borderId="24" xfId="6" applyFont="1" applyFill="1" applyBorder="1" applyAlignment="1">
      <alignment horizontal="left" vertical="center" wrapText="1"/>
    </xf>
    <xf numFmtId="0" fontId="29" fillId="0" borderId="16" xfId="0" applyFont="1" applyBorder="1" applyAlignment="1">
      <alignment horizontal="left" vertical="center" wrapText="1"/>
    </xf>
    <xf numFmtId="0" fontId="7" fillId="0" borderId="1" xfId="0" applyFont="1" applyBorder="1"/>
    <xf numFmtId="0" fontId="12" fillId="0" borderId="0" xfId="0" applyFont="1" applyBorder="1" applyAlignment="1">
      <alignment horizontal="center" vertical="center" wrapText="1"/>
    </xf>
    <xf numFmtId="0" fontId="19" fillId="7" borderId="4" xfId="0" applyFont="1" applyFill="1" applyBorder="1" applyAlignment="1">
      <alignment horizontal="center" vertical="center" wrapText="1"/>
    </xf>
    <xf numFmtId="0" fontId="19" fillId="7" borderId="32" xfId="0" applyFont="1" applyFill="1" applyBorder="1" applyAlignment="1">
      <alignment horizontal="center" vertical="center" wrapText="1"/>
    </xf>
  </cellXfs>
  <cellStyles count="8">
    <cellStyle name="Hipervínculo" xfId="3" builtinId="8" hidden="1"/>
    <cellStyle name="Hipervínculo" xfId="6" builtinId="8"/>
    <cellStyle name="Hipervínculo visitado" xfId="4" builtinId="9" hidden="1"/>
    <cellStyle name="Hyperlink" xfId="7" xr:uid="{00000000-000B-0000-0000-000008000000}"/>
    <cellStyle name="Moneda" xfId="5" builtinId="4"/>
    <cellStyle name="Normal" xfId="0" builtinId="0"/>
    <cellStyle name="Normal 2" xfId="2" xr:uid="{00000000-0005-0000-0000-000003000000}"/>
    <cellStyle name="Normal 6" xfId="1" xr:uid="{00000000-0005-0000-0000-000004000000}"/>
  </cellStyles>
  <dxfs count="33">
    <dxf>
      <font>
        <b val="0"/>
        <i val="0"/>
        <strike val="0"/>
        <condense val="0"/>
        <extend val="0"/>
        <outline val="0"/>
        <shadow val="0"/>
        <u/>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right style="thin">
          <color auto="1"/>
        </right>
      </border>
    </dxf>
    <dxf>
      <font>
        <color rgb="FF9C0006"/>
      </font>
      <fill>
        <patternFill>
          <bgColor rgb="FFFFC7CE"/>
        </patternFill>
      </fill>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right style="thin">
          <color auto="1"/>
        </right>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right style="thin">
          <color auto="1"/>
        </right>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right style="thin">
          <color auto="1"/>
        </right>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right style="thin">
          <color auto="1"/>
        </right>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right style="thin">
          <color auto="1"/>
        </right>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outline="0">
        <left style="thin">
          <color auto="1"/>
        </left>
        <right style="thin">
          <color auto="1"/>
        </right>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3" formatCode="0%"/>
      <fill>
        <patternFill patternType="none">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13" formatCode="0%"/>
      <fill>
        <patternFill patternType="none">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13" formatCode="0%"/>
      <fill>
        <patternFill patternType="none">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13" formatCode="0%"/>
      <fill>
        <patternFill patternType="none">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9"/>
        <color theme="0"/>
        <name val="Aptos"/>
        <family val="2"/>
        <scheme val="none"/>
      </font>
      <fill>
        <patternFill patternType="solid">
          <fgColor theme="4"/>
          <bgColor theme="5" tint="-0.499984740745262"/>
        </patternFill>
      </fill>
      <alignment horizontal="center" vertical="center" textRotation="0" wrapText="1" indent="0" justifyLastLine="0" shrinkToFit="0" readingOrder="0"/>
    </dxf>
  </dxfs>
  <tableStyles count="0" defaultTableStyle="TableStyleMedium2" defaultPivotStyle="PivotStyleLight16"/>
  <colors>
    <mruColors>
      <color rgb="FFFFFFFF"/>
      <color rgb="FF0000FF"/>
      <color rgb="FFFFCCFF"/>
      <color rgb="FF3366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ocumenttasks/documenttask1.xml><?xml version="1.0" encoding="utf-8"?>
<Tasks xmlns="http://schemas.microsoft.com/office/tasks/2019/documenttasks">
  <Task id="{BC032924-395F-480D-B3FA-4EECDAFAC46F}">
    <Anchor>
      <Comment id="{F92A69B1-F39B-4DDD-9853-5273C4DB822C}"/>
    </Anchor>
    <History>
      <Event time="2026-04-16T20:35:23.02" id="{A0436281-1096-44C1-9C41-7B191AC0A34C}">
        <Attribution userId="S::lejarango@icfes.gov.co::0caf0390-2035-406d-bcb7-7fb0fbe71a56" userName="Leidy Johana Arango" userProvider="AD"/>
        <Anchor>
          <Comment id="{F92A69B1-F39B-4DDD-9853-5273C4DB822C}"/>
        </Anchor>
        <Create/>
      </Event>
      <Event time="2026-04-16T20:35:23.02" id="{748E2D31-FF65-47F0-A068-A0538CF9240D}">
        <Attribution userId="S::lejarango@icfes.gov.co::0caf0390-2035-406d-bcb7-7fb0fbe71a56" userName="Leidy Johana Arango" userProvider="AD"/>
        <Anchor>
          <Comment id="{F92A69B1-F39B-4DDD-9853-5273C4DB822C}"/>
        </Anchor>
        <Assign userId="S::jlrodrigueza@icfes.gov.co::4f00e046-1284-4100-9b26-a025f102a13b" userName="Jorge Leonardo Rodriguez Arenas" userProvider="AD"/>
      </Event>
      <Event time="2026-04-16T20:35:23.02" id="{101952E6-EE75-445D-A35C-9B821CC79114}">
        <Attribution userId="S::lejarango@icfes.gov.co::0caf0390-2035-406d-bcb7-7fb0fbe71a56" userName="Leidy Johana Arango" userProvider="AD"/>
        <Anchor>
          <Comment id="{F92A69B1-F39B-4DDD-9853-5273C4DB822C}"/>
        </Anchor>
        <SetTitle title="@Jorge Leonardo Rodriguez Arenas por favor para reportar"/>
      </Event>
      <Event time="2026-04-17T06:29:42.62" id="{4694272C-FC5E-414B-A298-60769C59705F}">
        <Attribution userId="S::jlrodrigueza@icfes.gov.co::4f00e046-1284-4100-9b26-a025f102a13b" userName="Jorge Leonardo Rodriguez Arenas" userProvider="AD"/>
        <Progress percentComplete="100"/>
      </Event>
    </History>
  </Task>
  <Task id="{B313A33D-5A9B-4E77-AEDD-998BDE484CDA}">
    <Anchor>
      <Comment id="{3DB12619-0AE0-43AB-810F-602FA23E9CB6}"/>
    </Anchor>
    <History>
      <Event time="2025-12-19T18:02:01.06" id="{948930AF-12D2-4D92-AE56-62DB41F226A4}">
        <Attribution userId="S::janinop@icfes.gov.co::ebaddaf4-cce1-4d3a-ad15-5246296c1738" userName="Javier Andrés Niño Parrado" userProvider="AD"/>
        <Anchor>
          <Comment id="{3DB12619-0AE0-43AB-810F-602FA23E9CB6}"/>
        </Anchor>
        <Create/>
      </Event>
      <Event time="2025-12-19T18:02:01.06" id="{1478C2DE-D750-450F-9B9C-B74E430A10D8}">
        <Attribution userId="S::janinop@icfes.gov.co::ebaddaf4-cce1-4d3a-ad15-5246296c1738" userName="Javier Andrés Niño Parrado" userProvider="AD"/>
        <Anchor>
          <Comment id="{3DB12619-0AE0-43AB-810F-602FA23E9CB6}"/>
        </Anchor>
        <Assign userId="S::lfpeream@icfes.gov.co::48ec5022-f5f4-43a9-ae4b-afa668f21f9c" userName="Luisa Fernanda Perea Muñoz" userProvider="AD"/>
      </Event>
      <Event time="2025-12-19T18:02:01.06" id="{23689040-DB62-4258-B889-C374CB4DCB04}">
        <Attribution userId="S::janinop@icfes.gov.co::ebaddaf4-cce1-4d3a-ad15-5246296c1738" userName="Javier Andrés Niño Parrado" userProvider="AD"/>
        <Anchor>
          <Comment id="{3DB12619-0AE0-43AB-810F-602FA23E9CB6}"/>
        </Anchor>
        <SetTitle title="Hola @Luisa Fernanda Perea Muñoz , nos ayudas a complementar la información del proyecto de inversión para las actividades de la OAP"/>
      </Event>
    </History>
  </Task>
  <Task id="{1AD31A4B-4543-4DD9-8F28-07CF03537DA7}">
    <Anchor>
      <Comment id="{BB22DEA6-8224-417E-8878-FC3017E573CC}"/>
    </Anchor>
    <History>
      <Event time="2026-04-20T15:53:49.49" id="{8637E67B-6349-4614-BBC4-2C8174D04643}">
        <Attribution userId="S::lejarango@icfes.gov.co::0caf0390-2035-406d-bcb7-7fb0fbe71a56" userName="Leidy Johana Arango" userProvider="AD"/>
        <Anchor>
          <Comment id="{BB22DEA6-8224-417E-8878-FC3017E573CC}"/>
        </Anchor>
        <Create/>
      </Event>
      <Event time="2026-04-20T15:53:49.49" id="{59D5CB41-4EBF-4112-B1E1-A78515DC75BE}">
        <Attribution userId="S::lejarango@icfes.gov.co::0caf0390-2035-406d-bcb7-7fb0fbe71a56" userName="Leidy Johana Arango" userProvider="AD"/>
        <Anchor>
          <Comment id="{BB22DEA6-8224-417E-8878-FC3017E573CC}"/>
        </Anchor>
        <Assign userId="S::jlrodrigueza@icfes.gov.co::4f00e046-1284-4100-9b26-a025f102a13b" userName="Jorge Leonardo Rodriguez Arenas" userProvider="AD"/>
      </Event>
      <Event time="2026-04-20T15:53:49.49" id="{03C2E1EC-B9C0-4D1F-A3E6-C381427C811C}">
        <Attribution userId="S::lejarango@icfes.gov.co::0caf0390-2035-406d-bcb7-7fb0fbe71a56" userName="Leidy Johana Arango" userProvider="AD"/>
        <Anchor>
          <Comment id="{BB22DEA6-8224-417E-8878-FC3017E573CC}"/>
        </Anchor>
        <SetTitle title="@Jorge Leonardo Rodriguez Arenas"/>
      </Event>
      <Event time="2026-04-21T15:24:44.27" id="{317C850A-3CC0-4649-82B7-8824D36628A3}">
        <Attribution userId="S::jlrodrigueza@icfes.gov.co::4f00e046-1284-4100-9b26-a025f102a13b" userName="Jorge Leonardo Rodriguez Arenas" userProvider="AD"/>
        <Progress percentComplete="100"/>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1025071</xdr:colOff>
      <xdr:row>0</xdr:row>
      <xdr:rowOff>0</xdr:rowOff>
    </xdr:from>
    <xdr:to>
      <xdr:col>1</xdr:col>
      <xdr:colOff>3283</xdr:colOff>
      <xdr:row>3</xdr:row>
      <xdr:rowOff>27532</xdr:rowOff>
    </xdr:to>
    <xdr:pic>
      <xdr:nvPicPr>
        <xdr:cNvPr id="3" name="Imagen 2" descr="Logo Icfes">
          <a:extLst>
            <a:ext uri="{FF2B5EF4-FFF2-40B4-BE49-F238E27FC236}">
              <a16:creationId xmlns:a16="http://schemas.microsoft.com/office/drawing/2014/main" id="{13F8D720-4219-4296-8D67-C9DD54A5CFD8}"/>
            </a:ext>
          </a:extLst>
        </xdr:cNvPr>
        <xdr:cNvPicPr>
          <a:picLocks noChangeAspect="1"/>
        </xdr:cNvPicPr>
      </xdr:nvPicPr>
      <xdr:blipFill rotWithShape="1">
        <a:blip xmlns:r="http://schemas.openxmlformats.org/officeDocument/2006/relationships" r:embed="rId1"/>
        <a:srcRect l="36213" t="13869" r="38640" b="10584"/>
        <a:stretch/>
      </xdr:blipFill>
      <xdr:spPr>
        <a:xfrm>
          <a:off x="1025071" y="0"/>
          <a:ext cx="672755" cy="8143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fesgovco.sharepoint.com/Users/apguevara/Downloads/Plan-de-Accion-Institucional-2024-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ndicadores"/>
      <sheetName val="PAI 2024 V2"/>
      <sheetName val="Instructivo"/>
      <sheetName val="Tabla"/>
      <sheetName val="PAI 2024 (propuesta)"/>
    </sheetNames>
    <sheetDataSet>
      <sheetData sheetId="0"/>
      <sheetData sheetId="1"/>
      <sheetData sheetId="2"/>
      <sheetData sheetId="3" refreshError="1"/>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Erlyzeth Feria Valdes" id="{A74CDC90-C822-4074-8E81-B1A10813FF01}" userId="eferiav@icfes.gov.co" providerId="PeoplePicker"/>
  <person displayName="Jonathan Fabricio Ortiz Reyes" id="{D5583CDF-F4B9-4D64-95BB-A4873889C331}" userId="jfortizr@icfes.gov.co" providerId="PeoplePicker"/>
  <person displayName="Luisa Fernanda Perea Muñoz" id="{094ECC44-B4EB-4A12-867D-A94752B4F94C}" userId="lfpeream@icfes.gov.co" providerId="PeoplePicker"/>
  <person displayName="Diana Marcela Caucali Beltran" id="{6745268C-41C0-4E11-A5BF-841F1AF92A8C}" userId="dmcaucalib@icfes.gov.co" providerId="PeoplePicker"/>
  <person displayName="Jorge Leonardo Rodriguez Arenas" id="{36A50B24-6335-4F56-B0A0-B38A5193E56D}" userId="jlrodrigueza@icfes.gov.co" providerId="PeoplePicker"/>
  <person displayName="Javier Andrés Niño Parrado" id="{145BC067-7D51-41FD-B296-93BF0516B180}" userId="S::janinop@icfes.gov.co::ebaddaf4-cce1-4d3a-ad15-5246296c1738" providerId="AD"/>
  <person displayName="Laura Alejandra Vargas Peña" id="{E48D6E4C-62E1-4041-8015-77CC45F6E84F}" userId="S::lvargas@icfes.gov.co::e47f5a10-60cb-4888-b627-39b83eabfbb8" providerId="AD"/>
  <person displayName="Luisa Fernanda Perea Muñoz" id="{2FB04737-5839-489F-AFE4-AC70586C3DCC}" userId="S::lfpeream@icfes.gov.co::48ec5022-f5f4-43a9-ae4b-afa668f21f9c" providerId="AD"/>
  <person displayName="Leidy Johana Arango" id="{DC46D08C-1565-4760-B836-48E27FB62114}" userId="S::lejarango@icfes.gov.co::0caf0390-2035-406d-bcb7-7fb0fbe71a56" providerId="AD"/>
  <person displayName="Laura Daniela Giraldo Hurtado" id="{FD387EC0-908D-442D-8E21-E0A48F025954}" userId="S::ldgiraldoh@icfes.gov.co::62fa8b39-d0de-4175-bb59-9bb12ac08d6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2" displayName="Tabla2" ref="A5:AC81" totalsRowShown="0" headerRowDxfId="32" dataDxfId="2" tableBorderDxfId="31">
  <autoFilter ref="A5:AC81" xr:uid="{00000000-000C-0000-FFFF-FFFF00000000}"/>
  <tableColumns count="29">
    <tableColumn id="1" xr3:uid="{00000000-0010-0000-0000-000001000000}" name="Código" dataDxfId="30"/>
    <tableColumn id="2" xr3:uid="{00000000-0010-0000-0000-000002000000}" name="Dependencia " dataDxfId="29"/>
    <tableColumn id="3" xr3:uid="{00000000-0010-0000-0000-000003000000}" name="Perspectiva" dataDxfId="28"/>
    <tableColumn id="4" xr3:uid="{00000000-0010-0000-0000-000004000000}" name="Objetivo Estratégico " dataDxfId="27"/>
    <tableColumn id="5" xr3:uid="{00000000-0010-0000-0000-000005000000}" name="Iniciativa estratégica" dataDxfId="26"/>
    <tableColumn id="21" xr3:uid="{00000000-0010-0000-0000-000015000000}" name="Politica MIPG " dataDxfId="25"/>
    <tableColumn id="22" xr3:uid="{00000000-0010-0000-0000-000016000000}" name="Fuente" dataDxfId="24"/>
    <tableColumn id="23" xr3:uid="{00000000-0010-0000-0000-000017000000}" name="Proceso Asociado" dataDxfId="23"/>
    <tableColumn id="24" xr3:uid="{00000000-0010-0000-0000-000018000000}" name="Actividad - Líneas de acción para la anualidad." dataDxfId="22"/>
    <tableColumn id="26" xr3:uid="{00000000-0010-0000-0000-00001A000000}" name="Producto- Resultado" dataDxfId="21"/>
    <tableColumn id="6" xr3:uid="{00000000-0010-0000-0000-000006000000}" name="Dependencia Responsable" dataDxfId="20"/>
    <tableColumn id="8" xr3:uid="{00000000-0010-0000-0000-000008000000}" name="Indicador" dataDxfId="19"/>
    <tableColumn id="9" xr3:uid="{00000000-0010-0000-0000-000009000000}" name="Fecha Inicio" dataDxfId="18"/>
    <tableColumn id="10" xr3:uid="{00000000-0010-0000-0000-00000A000000}" name="Fecha Fin " dataDxfId="17"/>
    <tableColumn id="13" xr3:uid="{0255867C-8852-4F73-9179-D52E347D6C82}" name="Meta T1" dataDxfId="16"/>
    <tableColumn id="14" xr3:uid="{4346880F-240D-42CB-8BC2-BA8977027A73}" name="Meta T2" dataDxfId="15"/>
    <tableColumn id="12" xr3:uid="{62784FA5-FB1D-4180-A45F-854BC4A81BDA}" name="Meta T3" dataDxfId="14"/>
    <tableColumn id="11" xr3:uid="{D946FCCF-12ED-4388-9FFE-A4D2B49CA31B}" name="Meta T4" dataDxfId="13"/>
    <tableColumn id="17" xr3:uid="{00000000-0010-0000-0000-000011000000}" name="Fuente de Financiación " dataDxfId="12"/>
    <tableColumn id="18" xr3:uid="{00000000-0010-0000-0000-000012000000}" name="Proyecto de Inversión" dataDxfId="11"/>
    <tableColumn id="7" xr3:uid="{00000000-0010-0000-0000-000007000000}" name="Valor" dataDxfId="10"/>
    <tableColumn id="15" xr3:uid="{FB304AC8-5A97-4577-B0E9-1DECF46C448C}" name="Valor del indicador en Trimestre 1" dataDxfId="9"/>
    <tableColumn id="16" xr3:uid="{B4D83054-AE7C-4672-A229-BEC6307A5544}" name="Porcentaje de cumplimiento del indicador T1" dataDxfId="8"/>
    <tableColumn id="19" xr3:uid="{4B51D8D3-EF04-4DBE-9BA3-C3C63F64950D}" name="Análisis cualitativo T1" dataDxfId="7"/>
    <tableColumn id="20" xr3:uid="{1D901D4A-25A1-426A-BB7F-8A738BEAF18C}" name="Ubicación y ruta de la evidencia T1" dataDxfId="6"/>
    <tableColumn id="25" xr3:uid="{389483A3-8FC3-406C-A832-BE16BC4FDD58}" name="Valor del indicador en Trimestre 2" dataDxfId="5"/>
    <tableColumn id="27" xr3:uid="{330C450B-3CC5-448C-8064-6D410344AE62}" name="Porcentaje de cumplimiento del indicador T2" dataDxfId="4"/>
    <tableColumn id="28" xr3:uid="{2673854C-8814-44E6-B5F4-CA25BA47E36A}" name="Análisis cualitativo T2" dataDxfId="3"/>
    <tableColumn id="29" xr3:uid="{06BFAE33-FB44-48DA-9A73-B0497412C482}" name="Ubicación y ruta de la evidencia T2" dataDxfId="0"/>
  </tableColumns>
  <tableStyleInfo name="TableStyleMedium1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U19" dT="2025-12-19T20:02:48.44" personId="{2FB04737-5839-489F-AFE4-AC70586C3DCC}" id="{09ABB96A-7AF9-41AB-9E46-878C4E3FB936}">
    <text>Funcionamiento 32.250.000
Operación Comercial 341.833.334</text>
  </threadedComment>
  <threadedComment ref="U24" dT="2025-12-19T18:02:01.07" personId="{145BC067-7D51-41FD-B296-93BF0516B180}" id="{3DB12619-0AE0-43AB-810F-602FA23E9CB6}">
    <text>Hola @Luisa Fernanda Perea Muñoz , nos ayudas a complementar la información del proyecto de inversión para las actividades de la OAP</text>
    <mentions>
      <mention mentionpersonId="{094ECC44-B4EB-4A12-867D-A94752B4F94C}" mentionId="{5F7723CA-7BD1-4266-8C1F-89989D9DAB9E}" startIndex="5" length="27"/>
    </mentions>
  </threadedComment>
  <threadedComment ref="U24" dT="2025-12-19T20:06:00.16" personId="{2FB04737-5839-489F-AFE4-AC70586C3DCC}" id="{5DFBBF24-804B-4DC8-AAA2-76DB06EEBA3C}" parentId="{3DB12619-0AE0-43AB-810F-602FA23E9CB6}">
    <text>Funcionamiento 433.333.333
Operacion Comercial 164.833.333</text>
  </threadedComment>
  <threadedComment ref="U24" dT="2026-04-14T17:00:17.23" personId="{E48D6E4C-62E1-4041-8015-77CC45F6E84F}" id="{A32FDFCF-73C9-42DA-9E80-67FA24F0E302}" parentId="{3DB12619-0AE0-43AB-810F-602FA23E9CB6}">
    <text>El valor está bien, son dos mensuales para un total de 24 al año</text>
  </threadedComment>
  <threadedComment ref="L29" dT="2026-04-16T20:35:24.36" personId="{DC46D08C-1565-4760-B836-48E27FB62114}" id="{F92A69B1-F39B-4DDD-9853-5273C4DB822C}" done="1">
    <text>@Jorge Leonardo Rodriguez Arenas por favor para reportar</text>
    <mentions>
      <mention mentionpersonId="{36A50B24-6335-4F56-B0A0-B38A5193E56D}" mentionId="{74108A01-B10D-4437-9A32-5966ECD2252B}" startIndex="0" length="32"/>
    </mentions>
  </threadedComment>
  <threadedComment ref="I34" dT="2026-04-20T15:53:50.63" personId="{DC46D08C-1565-4760-B836-48E27FB62114}" id="{BB22DEA6-8224-417E-8878-FC3017E573CC}" done="1">
    <text xml:space="preserve">@Jorge Leonardo Rodriguez Arenas </text>
    <mentions>
      <mention mentionpersonId="{36A50B24-6335-4F56-B0A0-B38A5193E56D}" mentionId="{F865CBCB-5F92-48E0-B948-A30FC556F347}" startIndex="0" length="32"/>
    </mentions>
  </threadedComment>
  <threadedComment ref="Z36" dT="2026-07-14T22:11:55.43" personId="{FD387EC0-908D-442D-8E21-E0A48F025954}" id="{1C818DFC-14A8-4E13-856C-AA0446573B6D}">
    <text>@Diana Marcela Caucali Beltran</text>
    <mentions>
      <mention mentionpersonId="{6745268C-41C0-4E11-A5BF-841F1AF92A8C}" mentionId="{F11CC8A7-406F-4D34-941A-B3D71D401221}" startIndex="0" length="30"/>
    </mentions>
  </threadedComment>
  <threadedComment ref="Z37" dT="2026-07-14T22:11:50.82" personId="{FD387EC0-908D-442D-8E21-E0A48F025954}" id="{A8697F92-0244-46CA-9752-B1940C197C2F}">
    <text>@Diana Marcela Caucali Beltran</text>
    <mentions>
      <mention mentionpersonId="{6745268C-41C0-4E11-A5BF-841F1AF92A8C}" mentionId="{CB3ED733-008E-4C7B-BD5D-415A34B1A75D}" startIndex="0" length="30"/>
    </mentions>
  </threadedComment>
  <threadedComment ref="Z38" dT="2026-07-14T22:11:29.74" personId="{FD387EC0-908D-442D-8E21-E0A48F025954}" id="{2A28CF42-83C0-47F6-844C-1EDB80248547}">
    <text>@Erlyzeth Feria Valdes</text>
    <mentions>
      <mention mentionpersonId="{A74CDC90-C822-4074-8E81-B1A10813FF01}" mentionId="{36F36287-AA6F-4EC6-A9D8-4E1BA26D6C3F}" startIndex="0" length="22"/>
    </mentions>
  </threadedComment>
  <threadedComment ref="Z39" dT="2026-07-14T22:10:22.37" personId="{FD387EC0-908D-442D-8E21-E0A48F025954}" id="{88F4200C-E3E5-4702-B52A-7DEB8EE07FEB}">
    <text>@Jonathan Fabricio Ortiz Reyes</text>
    <mentions>
      <mention mentionpersonId="{D5583CDF-F4B9-4D64-95BB-A4873889C331}" mentionId="{FDE07AD6-ECD7-427B-A486-693F00DFBBD8}" startIndex="0" length="30"/>
    </mentions>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icfesgovco.sharepoint.com/:f:/s/SubdireccindeAnisisyDivulgacin2023/IgDRD2JDDPe7SZZvrlGFiigQAQKwp0ei7aMNq1ErPW8ziWY?e=58YBn1" TargetMode="External"/><Relationship Id="rId21" Type="http://schemas.openxmlformats.org/officeDocument/2006/relationships/hyperlink" Target="https://icfesgovco.sharepoint.com/:f:/s/SubdireccindeAnisisyDivulgacin2023/IgBPvZVdTDQuTqXcYQXB41jZAeJ54EcvHUICfsCUtSlifvc?e=uqJqEc" TargetMode="External"/><Relationship Id="rId42" Type="http://schemas.openxmlformats.org/officeDocument/2006/relationships/hyperlink" Target="https://icfesgovco.sharepoint.com/sites/OficinaAsesoradeComunicacionesyPrensa/Documentos%20OACM%202026/Forms/AllItems.aspx?id=%2Fsites%2FOficinaAsesoradeComunicacionesyPrensa%2FDocumentos%20OACM%202026%2FGesti%C3%B3n%20de%20Calidad%2FPlan%20de%20Acci%C3%B3n%20Institucional%2FCapacitaci%C3%B3n%20lenguaje%20claro%2FSegundo%20trimestre&amp;viewid=20a3fbe6%2D399c%2D4ba8%2D943c%2D6e9e4f4a4d4c" TargetMode="External"/><Relationship Id="rId47" Type="http://schemas.openxmlformats.org/officeDocument/2006/relationships/hyperlink" Target="https://icfesgovco.sharepoint.com/:x:/s/subdireccionfinanciera/IQADALlA4QN7S7Ig7XWMH1aJASTz4PZNfZSHKYesDSkgBK8?e=qAg7R0" TargetMode="External"/><Relationship Id="rId63"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5%2E%20Reportes%20automatizados%2FTRIM%202&amp;viewid=3f50a6e8%2D6da5%2D497c%2D954e%2Dffd54a050181&amp;p=true&amp;ct=1784228501448&amp;or=EXCEL%2DWEB%2EBODY%2ENT&amp;ga=1" TargetMode="External"/><Relationship Id="rId68"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A2%2E%20Divulgaci%C3%B3n%20de%20informes%2FTRIM%202&amp;viewid=3f50a6e8%2D6da5%2D497c%2D954e%2Dffd54a050181&amp;p=true&amp;ct=1784228167045&amp;or=EXCEL%2DWEB%2EBODY%2ENT&amp;ga=1" TargetMode="External"/><Relationship Id="rId16" Type="http://schemas.openxmlformats.org/officeDocument/2006/relationships/hyperlink" Target="https://icfesgovco.sharepoint.com/:p:/s/Oficinadeinvestigaciones/IQBmg0tNv-MLS54eOGZyv9D0AdW7fMKu6M7KxiXPaDo5LDw?e=b3JTUy" TargetMode="External"/><Relationship Id="rId11" Type="http://schemas.openxmlformats.org/officeDocument/2006/relationships/hyperlink" Target="https://icfesgovco.sharepoint.com/:f:/s/SubdireccindeAnisisyDivulgacin2023/IgAtAqqv_MeXR42aYEl3b7njAWv-WaDDeEMQ_PPiSktzflk?e=DEYbSh" TargetMode="External"/><Relationship Id="rId32" Type="http://schemas.openxmlformats.org/officeDocument/2006/relationships/hyperlink" Target="https://icfesgovco.sharepoint.com/:p:/s/Oficinadeinvestigaciones/IQCbM4vQ-AZfT5rZXnHMjmf_AW4OjO4Q3s2snBuZfNphM5g?e=Y1DyBo" TargetMode="External"/><Relationship Id="rId37" Type="http://schemas.openxmlformats.org/officeDocument/2006/relationships/hyperlink" Target="https://icfesgovco.sharepoint.com/:f:/s/GrupoSGD/IgB2NBDFWS3OTrZ2rz6PX88VAf1zJOiHfOBu76qze8jzwY8?e=RcGVU0" TargetMode="External"/><Relationship Id="rId53" Type="http://schemas.openxmlformats.org/officeDocument/2006/relationships/hyperlink" Target="https://icfesgovco.sharepoint.com/:w:/s/SDE/IQBBsdH94cxISoNR5IHgS1oPAXzzBWryz_4n_jqXLAv_lVE?e=Jym3pP" TargetMode="External"/><Relationship Id="rId58" Type="http://schemas.openxmlformats.org/officeDocument/2006/relationships/hyperlink" Target="https://icfesgovco.sharepoint.com/:f:/s/SubdireccindeAnisisyDivulgacin2023/IgBPLOuhcDS1TLjerTz9LBYJAVgceWoXs5EWI__DjE31xCw?e=rkKLDA" TargetMode="External"/><Relationship Id="rId74" Type="http://schemas.openxmlformats.org/officeDocument/2006/relationships/hyperlink" Target="https://icfesgovco-my.sharepoint.com/:f:/g/personal/mcastano_icfes_gov_co/IgCKkbsHXKFoT6GW1Nr-KWDkAf7Ru6lstq_DXQKF7Ee2tbY?e=nRmuP7" TargetMode="External"/><Relationship Id="rId79" Type="http://schemas.openxmlformats.org/officeDocument/2006/relationships/vmlDrawing" Target="../drawings/vmlDrawing1.vml"/><Relationship Id="rId5" Type="http://schemas.openxmlformats.org/officeDocument/2006/relationships/hyperlink" Target="https://icfesgovco-my.sharepoint.com/:p:/r/personal/lsantiusti_icfes_gov_co/_layouts/15/Doc.aspx?sourcedoc=%7B6E7B2EE0-F483-4602-A5B5-9CB2A3D17723%7D&amp;file=Medicion_Socioemocional.pptx&amp;action=edit&amp;mobileredirect=true" TargetMode="External"/><Relationship Id="rId61"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3%2E%20Informes%20de%20resultados%2FTRIM%202&amp;viewid=3f50a6e8%2D6da5%2D497c%2D954e%2Dffd54a050181&amp;p=true&amp;ct=1784228436301&amp;or=EXCEL%2DWEB%2EBODY%2ENT&amp;ga=1" TargetMode="External"/><Relationship Id="rId82" Type="http://schemas.microsoft.com/office/2019/04/relationships/documenttask" Target="../documenttasks/documenttask1.xml"/><Relationship Id="rId19" Type="http://schemas.openxmlformats.org/officeDocument/2006/relationships/hyperlink" Target="https://icfesgovco.sharepoint.com/sites/SubdireccindeAnisisyDivulgacin2023/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2%2E%20Visores%20de%20resultados%2FTRIMESTRE%201&amp;viewid=3f50a6e8%2D6da5%2D497c%2D954e%2Dffd54a050181&amp;p=true&amp;ct=1776369186023&amp;or=OWA%2DNT%2DMail&amp;cid=d87e33c9%2D93a2%2Dee18%2D0c17%2D76d6199b90d5" TargetMode="External"/><Relationship Id="rId14" Type="http://schemas.openxmlformats.org/officeDocument/2006/relationships/hyperlink" Target="https://icfesgovco.sharepoint.com/:f:/s/SubdireccindeAnisisyDivulgacin2023/IgCRUC4o0iDmQp5-Uit2Bo5_AUBJXtOpzYAFgks8xAQ_NZ4?e=fpZMZu" TargetMode="External"/><Relationship Id="rId22" Type="http://schemas.openxmlformats.org/officeDocument/2006/relationships/hyperlink" Target="https://icfesgovco.sharepoint.com/:f:/s/SubdireccindeAnisisyDivulgacin2023/IgBPvZVdTDQuTqXcYQXB41jZAeJ54EcvHUICfsCUtSlifvc?e=wYCOqY" TargetMode="External"/><Relationship Id="rId27" Type="http://schemas.openxmlformats.org/officeDocument/2006/relationships/hyperlink" Target="https://icfesgovco.sharepoint.com/:f:/s/SubdireccindeAnisisyDivulgacin2023/IgBRbNnU3_R3TZ7FS8t5elzWAT3cMi4j5DdIeXyLwEK1e_g?e=tS87YN" TargetMode="External"/><Relationship Id="rId30" Type="http://schemas.openxmlformats.org/officeDocument/2006/relationships/hyperlink" Target="https://icfesgovco.sharepoint.com/:f:/s/SubdireccindeAnisisyDivulgacin2023/IgAGVmA4KWhoS6hKdNurScySAbBq8kV_mN0QmPwDYKIArpA?e=A9YG5T" TargetMode="External"/><Relationship Id="rId35" Type="http://schemas.openxmlformats.org/officeDocument/2006/relationships/hyperlink" Target="https://icfesgovco-my.sharepoint.com/:f:/g/personal/mcastano_icfes_gov_co/IgCKkbsHXKFoT6GW1Nr-KWDkAf7Ru6lstq_DXQKF7Ee2tbY?e=nRmuP7" TargetMode="External"/><Relationship Id="rId43" Type="http://schemas.openxmlformats.org/officeDocument/2006/relationships/hyperlink" Target="https://icfesgovco.sharepoint.com/sites/OficinaAsesoradeComunicacionesyPrensa/Documentos%20OACM%202026/Forms/AllItems.aspx?id=%2Fsites%2FOficinaAsesoradeComunicacionesyPrensa%2FDocumentos%20OACM%202026%2FGesti%C3%B3n%20de%20Calidad%2FPlan%20de%20Acci%C3%B3n%20Institucional%2FEventos%2FSegundo%20trimestre&amp;viewid=20a3fbe6%2D399c%2D4ba8%2D943c%2D6e9e4f4a4d4c&amp;newTargetListUrl=%2Fsites%2FOficinaAsesoradeComunicacionesyPrensa%2FDocumentos%20OACM%202026&amp;viewpath=%2Fsites%2FOficinaAsesoradeComunicacionesyPrensa%2FDocumentos%20OACM%202026%2FForms%2FAllItems%2Easpx" TargetMode="External"/><Relationship Id="rId48" Type="http://schemas.openxmlformats.org/officeDocument/2006/relationships/hyperlink" Target="https://icfes.pvcloud.com/" TargetMode="External"/><Relationship Id="rId56" Type="http://schemas.openxmlformats.org/officeDocument/2006/relationships/hyperlink" Target="https://icfesgovco.sharepoint.com/:f:/s/SDE/IgDT6IIjssfjTqGSnwfU7TCMAQC8iz4e4rlZHbsayadOHs4?e=QPbdBI" TargetMode="External"/><Relationship Id="rId64"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6%2E%20Informes%20Clientes%20externos%2FTRIM%202&amp;viewid=3f50a6e8%2D6da5%2D497c%2D954e%2Dffd54a050181&amp;p=true&amp;ct=1784228533705&amp;or=EXCEL%2DWEB%2EBODY%2ENT&amp;ga=1" TargetMode="External"/><Relationship Id="rId69"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A1%2E%20Ruta%20del%20Saber%2FTRIM%202&amp;viewid=3f50a6e8%2D6da5%2D497c%2D954e%2Dffd54a050181&amp;p=true&amp;ct=1784228126450&amp;or=EXCEL%2DWEB%2EBODY%2ENT&amp;ga=1" TargetMode="External"/><Relationship Id="rId77" Type="http://schemas.openxmlformats.org/officeDocument/2006/relationships/printerSettings" Target="../printerSettings/printerSettings1.bin"/><Relationship Id="rId8" Type="http://schemas.openxmlformats.org/officeDocument/2006/relationships/hyperlink" Target="https://icfesgovco.sharepoint.com/:w:/s/SDE/IQBI9FfSsKLjSaMDs4sNzWAaAQcU6es3cW9HILLQa5CxSfI?e=aLLAdC" TargetMode="External"/><Relationship Id="rId51" Type="http://schemas.openxmlformats.org/officeDocument/2006/relationships/hyperlink" Target="https://icfesgovco.sharepoint.com/:f:/s/GrupoSGD/IgAL9d_OGaIyT5ThUP27iboEAWUmKgq8bvxIz4v4zEiIBAY?e=erg3ES" TargetMode="External"/><Relationship Id="rId72"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2%2E%20Piezas%20Graficas%2FTRIM%202&amp;viewid=3f50a6e8%2D6da5%2D497c%2D954e%2Dffd54a050181&amp;p=true&amp;ct=1784228577243&amp;or=EXCEL%2DWEB%2EBODY%2ENT&amp;ga=1&amp;OR=EXCEL%2DWEB%2EBODY%2ENT&amp;CT=1784228602169" TargetMode="External"/><Relationship Id="rId80" Type="http://schemas.openxmlformats.org/officeDocument/2006/relationships/table" Target="../tables/table1.xml"/><Relationship Id="rId3" Type="http://schemas.openxmlformats.org/officeDocument/2006/relationships/hyperlink" Target="https://scienti.minciencias.gov.co/gruplac/jsp/visualiza/visualizagr.jsp?nro=00000000021205" TargetMode="External"/><Relationship Id="rId12" Type="http://schemas.openxmlformats.org/officeDocument/2006/relationships/hyperlink" Target="https://icfesgovco.sharepoint.com/:f:/s/SubdireccindeAnisisyDivulgacin2023/IgB-mgnil8gRQIzt8_-4t5jNAbcWSPYFZxe9DkKHFA95mUI?e=c7y6gA" TargetMode="External"/><Relationship Id="rId17" Type="http://schemas.openxmlformats.org/officeDocument/2006/relationships/hyperlink" Target="https://icfesgovco.sharepoint.com/:p:/s/Oficinadeinvestigaciones/IQBmg0tNv-MLS54eOGZyv9D0AdW7fMKu6M7KxiXPaDo5LDw?e=b3JTUy" TargetMode="External"/><Relationship Id="rId25" Type="http://schemas.openxmlformats.org/officeDocument/2006/relationships/hyperlink" Target="https://icfes.pvcloud.com/" TargetMode="External"/><Relationship Id="rId33" Type="http://schemas.openxmlformats.org/officeDocument/2006/relationships/hyperlink" Target="https://icfesgovco.sharepoint.com/:f:/s/Oficinadeinvestigaciones/IgAWdvxNZKgfQJQmPpz9GMsnAdspaT7R7h1ubKUYOC46RSU?e=4B7are" TargetMode="External"/><Relationship Id="rId38" Type="http://schemas.openxmlformats.org/officeDocument/2006/relationships/hyperlink" Target="https://icfesgovco.sharepoint.com/:f:/s/GrupoSGD/IgABGRNOLbAGQ6dJOUM8leBjAWpDhCNOZWag0A1qAJMQris?e=b1x4k4" TargetMode="External"/><Relationship Id="rId46" Type="http://schemas.openxmlformats.org/officeDocument/2006/relationships/hyperlink" Target="https://icfesgovco.sharepoint.com/sites/OficinaAsesoradeComunicacionesyPrensa/Documentos%20OACM%202026/Forms/AllItems.aspx?id=%2Fsites%2FOficinaAsesoradeComunicacionesyPrensa%2FDocumentos%20OACM%202026%2FGesti%C3%B3n%20de%20Calidad%2FIndicadores%2FComunicaci%C3%B3n%20interna%2FPrimer%20semestre&amp;viewid=20a3fbe6%2D399c%2D4ba8%2D943c%2D6e9e4f4a4d4c" TargetMode="External"/><Relationship Id="rId59"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1%2E%20Res%C3%BAmenes%20infogr%C3%A1ficos%2FTRIM%202&amp;viewid=3f50a6e8%2D6da5%2D497c%2D954e%2Dffd54a050181&amp;p=true&amp;ct=1784228365927&amp;or=EXCEL%2DWEB%2EBODY%2ENT&amp;ga=1" TargetMode="External"/><Relationship Id="rId67"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A6%2E%20Contenidos%20para%20difusi%C3%B3nes%2FTRIM%202&amp;viewid=3f50a6e8%2D6da5%2D497c%2D954e%2Dffd54a050181&amp;p=true&amp;ct=1784228282342&amp;or=EXCEL%2DWEB%2EBODY%2ENT&amp;ga=1" TargetMode="External"/><Relationship Id="rId20" Type="http://schemas.openxmlformats.org/officeDocument/2006/relationships/hyperlink" Target="https://icfesgovco.sharepoint.com/:f:/s/SubdireccindeAnisisyDivulgacin2023/IgC4DyY8B8UKRrK0wr1t40ybAa5C3PvAnDSqejy9-RmLMZ8?e=5hEWqa" TargetMode="External"/><Relationship Id="rId41" Type="http://schemas.openxmlformats.org/officeDocument/2006/relationships/hyperlink" Target="https://icfesgovco.sharepoint.com/sites/OficinaAsesoradeComunicacionesyPrensa/Documentos%20OACM%202026/Forms/AllItems.aspx?id=%2Fsites%2FOficinaAsesoradeComunicacionesyPrensa%2FDocumentos%20OACM%202026%2FGesti%C3%B3n%20de%20Calidad%2FPlan%20de%20Acci%C3%B3n%20Institucional%2FPol%C3%ADtica%20de%20Prevenci%C3%B3n%20del%20Da%C3%B1o%20Antijuridico%202026%20%2D%202028%2FSegundo%20Trimestre&amp;viewid=20a3fbe6%2D399c%2D4ba8%2D943c%2D6e9e4f4a4d4c" TargetMode="External"/><Relationship Id="rId54" Type="http://schemas.openxmlformats.org/officeDocument/2006/relationships/hyperlink" Target="https://icfesgovco.sharepoint.com/:f:/s/SDE/IgBEE5kPROlDTK9I1D7o787CAfKlZ2ZAozQhxCcE2oLuds4?e=vvIALQ" TargetMode="External"/><Relationship Id="rId62"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4%2E%20Notas%20de%20pol%C3%ADtica%2FTRIM%202&amp;viewid=3f50a6e8%2D6da5%2D497c%2D954e%2Dffd54a050181&amp;p=true&amp;ct=1784228472365&amp;or=EXCEL%2DWEB%2EBODY%2ENT&amp;ga=1" TargetMode="External"/><Relationship Id="rId70"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4%2E%20Dise%C3%B1o%20ilustraci%C3%B3n%20y%20diagramaci%C3%B3n%20de%20informes%2FTRIM%202&amp;viewid=3f50a6e8%2D6da5%2D497c%2D954e%2Dffd54a050181&amp;p=true&amp;ct=1784228313000&amp;or=EXCEL%2DWEB%2EBODY%2ENT&amp;ga=1" TargetMode="External"/><Relationship Id="rId75" Type="http://schemas.openxmlformats.org/officeDocument/2006/relationships/hyperlink" Target="https://icfesgovco-my.sharepoint.com/:f:/g/personal/mcastano_icfes_gov_co/IgCKkbsHXKFoT6GW1Nr-KWDkAf7Ru6lstq_DXQKF7Ee2tbY?e=nRmuP7" TargetMode="External"/><Relationship Id="rId83" Type="http://schemas.microsoft.com/office/2017/10/relationships/threadedComment" Target="../threadedComments/threadedComment1.xml"/><Relationship Id="rId1" Type="http://schemas.openxmlformats.org/officeDocument/2006/relationships/hyperlink" Target="https://icfesgovco.sharepoint.com/sites/OficinaAsesoradeComunicacionesyPrensa/Documentos%20OACM%202026/Forms/AllItems.aspx?id=%2Fsites%2FOficinaAsesoradeComunicacionesyPrensa%2FDocumentos%20OACM%202026%2FGesti%C3%B3n%20de%20Calidad%2FPlan%20de%20Acci%C3%B3n%20Institucional%2FEventos%2FPrimer%20trimestre&amp;viewid=20a3fbe6%2D399c%2D4ba8%2D943c%2D6e9e4f4a4d4c&amp;newTargetListUrl=%2Fsites%2FOficinaAsesoradeComunicacionesyPrensa%2FDocumentos%20OACM%202026&amp;viewpath=%2Fsites%2FOficinaAsesoradeComunicacionesyPrensa%2FDocumentos%20OACM%202026%2FForms%2FAllItems%2Easpx" TargetMode="External"/><Relationship Id="rId6" Type="http://schemas.openxmlformats.org/officeDocument/2006/relationships/hyperlink" Target="https://icfesgovco.sharepoint.com/sites/direcciondeevaluacion/Documentos%20compartidos/Forms/AllItems.aspx?id=%2Fsites%2Fdirecciondeevaluacion%2FDocumentos%20compartidos%2FGerencias%2FPruebas%20Internacionales%2F2026&amp;viewid=ff339533%2D3179%2D4e0b%2Da093%2D6668eb4db9be&amp;CT=1745423362458&amp;OR=OWA%2DNT%2DMail&amp;CID=9a9fe8de%2Dffe9%2D2724%2D4fc2%2D623977e8059c&amp;sharingv2=true&amp;fromShare=true&amp;at=9&amp;FolderCTID=0x01200012840415D8059F46B168D5155593DAE0" TargetMode="External"/><Relationship Id="rId15" Type="http://schemas.openxmlformats.org/officeDocument/2006/relationships/hyperlink" Target="https://icfesgovco.sharepoint.com/sites/SubdireccindeAnisisyDivulgacin2023/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1%2E%20Res%C3%BAmenes%20infogr%C3%A1ficos%2FTRIM%201&amp;viewid=3f50a6e8%2D6da5%2D497c%2D954e%2Dffd54a050181&amp;p=true&amp;ct=1776369186023&amp;or=OWA%2DNT%2DMail&amp;cid=d87e33c9%2D93a2%2Dee18%2D0c17%2D76d6199b90d5" TargetMode="External"/><Relationship Id="rId23" Type="http://schemas.openxmlformats.org/officeDocument/2006/relationships/hyperlink" Target="https://icfesgovco.sharepoint.com/:f:/s/SubdireccindeAnisisyDivulgacin2023/IgDw0wenTpLmSZBINzghncLGAXIc8dY8AtuGf01u4TRKPCc?e=W0iuce" TargetMode="External"/><Relationship Id="rId28" Type="http://schemas.openxmlformats.org/officeDocument/2006/relationships/hyperlink" Target="https://icfesgovco.sharepoint.com/:f:/s/SubdireccindeAnisisyDivulgacin2023/IgCNRRCMbKpBSqr9si49kix3AW5Hrz61yB8-6B5AO59knPs?e=P1rVMP" TargetMode="External"/><Relationship Id="rId36" Type="http://schemas.openxmlformats.org/officeDocument/2006/relationships/hyperlink" Target="https://icfesgovco.sharepoint.com/:f:/s/OficinadeControlInterno/IgCbHT0tPfutQYoLnqpLfSquAfNYgF303dhOaGQAimgGGwc?e=JUMIWn" TargetMode="External"/><Relationship Id="rId49" Type="http://schemas.openxmlformats.org/officeDocument/2006/relationships/hyperlink" Target="https://icfes.pvcloud.com/" TargetMode="External"/><Relationship Id="rId57" Type="http://schemas.openxmlformats.org/officeDocument/2006/relationships/hyperlink" Target="https://icfesgovco.sharepoint.com/:f:/s/SubdireccindeAnisisyDivulgacin2023/IgDdEgO0ZQJHTaWtXRJPyAHaAenWc4xYFdRtE9me1qwUBKA?e=C0Nng8" TargetMode="External"/><Relationship Id="rId10" Type="http://schemas.openxmlformats.org/officeDocument/2006/relationships/hyperlink" Target="https://icfesgovco.sharepoint.com/:f:/s/SubdireccindeAnisisyDivulgacin2023/IgAWLXIyUG2dTYmQDGW2G1Y6AdUYwfpPg1NUX42xIgUh1j4?e=efAhGc" TargetMode="External"/><Relationship Id="rId31" Type="http://schemas.openxmlformats.org/officeDocument/2006/relationships/hyperlink" Target="https://icfesgovco.sharepoint.com/:f:/s/SubdireccindeAnisisyDivulgacin2023/IgD6-nMkKeHVQ47w3ZSvR1FPAdwzwYVHjSM4neZh_J5wrzY?e=aYZyQh" TargetMode="External"/><Relationship Id="rId44" Type="http://schemas.openxmlformats.org/officeDocument/2006/relationships/hyperlink" Target="https://icfesgovco.sharepoint.com/:f:/s/OficinadeControlInterno/IgCDsrl3Xt9sQYA2dWBVkE73Ac5ov5aPbXmcbCUDVFR-6PI?e=KyVtbV" TargetMode="External"/><Relationship Id="rId52" Type="http://schemas.openxmlformats.org/officeDocument/2006/relationships/hyperlink" Target="https://icfesgovco.sharepoint.com/:f:/s/GrupoSGD/IgAIV82E-fCjT45q0qsUvcPyAZJwzRFnz-QHaj3u9fE3I_k?e=kck7lO" TargetMode="External"/><Relationship Id="rId60"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A2%2E%20Visores%20de%20resultados%2FTRIMESTRE%202&amp;viewid=3f50a6e8%2D6da5%2D497c%2D954e%2Dffd54a050181&amp;p=true&amp;ct=1784228400327&amp;or=EXCEL%2DWEB%2EBODY%2ENT&amp;ga=1" TargetMode="External"/><Relationship Id="rId65"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A4%2EComunidad%20de%20aprendizaje%2FTRIM%202&amp;viewid=3f50a6e8%2D6da5%2D497c%2D954e%2Dffd54a050181&amp;p=true&amp;ct=1784228214917&amp;or=EXCEL%2DWEB%2EBODY%2ENT&amp;ga=1" TargetMode="External"/><Relationship Id="rId73"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3%2E%20Video%20capsulas%2FTRIM%202&amp;viewid=3f50a6e8%2D6da5%2D497c%2D954e%2Dffd54a050181&amp;p=true&amp;ct=1784228577243&amp;or=EXCEL%2DWEB%2EBODY%2ENT&amp;ga=1&amp;OR=EXCEL%2DWEB%2EBODY%2ENT&amp;CT=1784228602169" TargetMode="External"/><Relationship Id="rId78" Type="http://schemas.openxmlformats.org/officeDocument/2006/relationships/drawing" Target="../drawings/drawing1.xml"/><Relationship Id="rId81" Type="http://schemas.openxmlformats.org/officeDocument/2006/relationships/comments" Target="../comments1.xml"/><Relationship Id="rId4" Type="http://schemas.openxmlformats.org/officeDocument/2006/relationships/hyperlink" Target="https://icfesgovco-my.sharepoint.com/my?id=%2Fpersonal%2Ficfeslab%5Ficfes%5Fgov%5Fco%2FDocuments%2FDocumentos%20y%20otros%20laboratorio&amp;viewid=9b06627b%2D316e%2D4dfc%2D8b8c%2D1c62656183bd" TargetMode="External"/><Relationship Id="rId9" Type="http://schemas.openxmlformats.org/officeDocument/2006/relationships/hyperlink" Target="https://icfesgovco.sharepoint.com/:f:/s/SDE/IgCcYmKYUr06QpnOwhEU5tHSAVzfoWdHNeF7NSLQDqd6SVA?e=ONkZXr" TargetMode="External"/><Relationship Id="rId13" Type="http://schemas.openxmlformats.org/officeDocument/2006/relationships/hyperlink" Target="https://icfesgovco.sharepoint.com/:f:/s/SubdireccindeAnisisyDivulgacin2023/IgD0ulb4tUfATp-TGNacOmu9AUQ6QK8ATjZVnl9zaaRLfUo?e=PflU0E" TargetMode="External"/><Relationship Id="rId18" Type="http://schemas.openxmlformats.org/officeDocument/2006/relationships/hyperlink" Target="https://icfesgovco.sharepoint.com/:b:/s/Oficinadeinvestigaciones/IQDJWr80W125RaajvNoFnv-2Adb_74eNZni7siLM1oKXNL4?e=iw4Q95" TargetMode="External"/><Relationship Id="rId39" Type="http://schemas.openxmlformats.org/officeDocument/2006/relationships/hyperlink" Target="https://icfesgovco.sharepoint.com/:f:/s/GrupoSGD/IgDJgz6asvT7R5l2jvvk6zVWAeapge1oqfvjPVP-f6B7GR4?e=j2FCsE" TargetMode="External"/><Relationship Id="rId34" Type="http://schemas.openxmlformats.org/officeDocument/2006/relationships/hyperlink" Target="https://icfesgovco.sharepoint.com/:f:/s/subdireccionfinanciera/IgDhU3Ey6gF9QoEdB3iU6nLyAYDvJQD-iYaAyc70Y3zLHlI?e=w31pNG" TargetMode="External"/><Relationship Id="rId50" Type="http://schemas.openxmlformats.org/officeDocument/2006/relationships/hyperlink" Target="https://icfesgovco.sharepoint.com/:f:/s/GrupoSGD/IgC0Lic7CyndSoMyvv9D8GNeAYrzcMzQDVFrPTZuoWKAhSo?e=ynT9oX" TargetMode="External"/><Relationship Id="rId55" Type="http://schemas.openxmlformats.org/officeDocument/2006/relationships/hyperlink" Target="https://icfesgovco.sharepoint.com/:x:/s/SDE/IQCHwwxxVbAwTL0RT0saphGAAUCBg9hQ691TZdkcpX9Rs6I?e=QS4e3P" TargetMode="External"/><Relationship Id="rId76" Type="http://schemas.openxmlformats.org/officeDocument/2006/relationships/hyperlink" Target="https://scienti.minciencias.gov.co/gruplac/jsp/visualiza/visualizagr.jsp?nro=00000000021205" TargetMode="External"/><Relationship Id="rId7" Type="http://schemas.openxmlformats.org/officeDocument/2006/relationships/hyperlink" Target="https://icfesgovco.sharepoint.com/:f:/s/SDE/IgCJ00pg-v_mQLPpTrXpuGqYAd1sRihIfFjpTJmQ31r6DGo?e=JJzLyF" TargetMode="External"/><Relationship Id="rId71"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1%20Multimedias%2F2%5FTRIMESTRE&amp;viewid=3f50a6e8%2D6da5%2D497c%2D954e%2Dffd54a050181&amp;p=true&amp;ct=1784228577243&amp;or=EXCEL%2DWEB%2EBODY%2ENT&amp;ga=1" TargetMode="External"/><Relationship Id="rId2" Type="http://schemas.openxmlformats.org/officeDocument/2006/relationships/hyperlink" Target="https://icfesgovco.sharepoint.com/sites/OficinaAsesoradeComunicacionesyPrensa/Documentos%20OACM%202026/Forms/AllItems.aspx?id=%2Fsites%2FOficinaAsesoradeComunicacionesyPrensa%2FDocumentos%20OACM%202026%2FGesti%C3%B3n%20de%20Calidad%2FPlan%20de%20Acci%C3%B3n%20Institucional%2FPol%C3%ADtica%20de%20Prevenci%C3%B3n%20del%20Da%C3%B1o%20Antijuridico%202026%20%2D%202028&amp;viewid=20a3fbe6%2D399c%2D4ba8%2D943c%2D6e9e4f4a4d4c&amp;newTargetListUrl=%2Fsites%2FOficinaAsesoradeComunicacionesyPrensa%2FDocumentos%20OACM%202026&amp;viewpath=%2Fsites%2FOficinaAsesoradeComunicacionesyPrensa%2FDocumentos%20OACM%202026%2FForms%2FAllItems%2Easpx" TargetMode="External"/><Relationship Id="rId29" Type="http://schemas.openxmlformats.org/officeDocument/2006/relationships/hyperlink" Target="https://icfesgovco.sharepoint.com/:f:/s/SubdireccindeAnisisyDivulgacin2023/IgDCRBtC3oCHSpt04z283bGrAUUmdDSZG5VagAPwxCjvEds?e=c6Cygi" TargetMode="External"/><Relationship Id="rId24" Type="http://schemas.openxmlformats.org/officeDocument/2006/relationships/hyperlink" Target="https://icfes.pvcloud.com/" TargetMode="External"/><Relationship Id="rId40" Type="http://schemas.openxmlformats.org/officeDocument/2006/relationships/hyperlink" Target="https://icfesgovco.sharepoint.com/:x:/s/subdireccionfinanciera/IQADALlA4QN7S7Ig7XWMH1aJASTz4PZNfZSHKYesDSkgBK8?e=qAg7R0" TargetMode="External"/><Relationship Id="rId45" Type="http://schemas.openxmlformats.org/officeDocument/2006/relationships/hyperlink" Target="https://icfesgovco.sharepoint.com/:f:/s/subdireccionfinanciera/IgAwFmyRDt3SQJcwXLOer8MCAbyK2X4LdEXEX9kI45j0PWM?e=NQd8yz" TargetMode="External"/><Relationship Id="rId66" Type="http://schemas.openxmlformats.org/officeDocument/2006/relationships/hyperlink" Target="https://icfesgovco.sharepoint.com/sites/planeacion/Documentos%20compartidos/Forms/AllItems.aspx?id=%2Fsites%2FSubdireccindeAnisisyDivulgacin2023%2FDocumentos%20compartidos%2FAN%C3%81LISIS%20Y%20DIVULGACI%C3%93N%202026%2FPLANEACI%C3%93N%20Y%20CALIDAD%2F1%2E%20Plan%20de%20acci%C3%B3n%2F2%20Seguimiento%20Plan%20de%20acci%C3%B3n%2F2%2E%20Seguimiento%20actividades%20plan%20de%20acci%C3%B3n%2FDA5%2E%20Gesti%C3%B3n%20del%20conocimiento%2FTRIM%202&amp;viewid=3f50a6e8%2D6da5%2D497c%2D954e%2Dffd54a050181&amp;p=true&amp;ct=1784228246503&amp;or=EXCEL%2DWEB%2EBODY%2ENT&amp;ga=1"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icfes.gov.co/wp-content/uploads/2026/06/infografia-documental_Etnoeducacion.pdf;" TargetMode="External"/><Relationship Id="rId18" Type="http://schemas.openxmlformats.org/officeDocument/2006/relationships/hyperlink" Target="https://www.icfes.gov.co/wp-content/uploads/2026/07/infografia_documental_salu_mental.pdf;" TargetMode="External"/><Relationship Id="rId26" Type="http://schemas.openxmlformats.org/officeDocument/2006/relationships/hyperlink" Target="https://icfesgovco.sharepoint.com/:p:/s/Oficinadeinvestigaciones/IQD_XpQ-stvGQLRbgvsU3duhAVav6PQD6LjnNWKQhcuCdrA?e=DdfltD&amp;CID=8D7C5A75-5CB9-461B-8AA3-4C3836CEA8A7" TargetMode="External"/><Relationship Id="rId39" Type="http://schemas.openxmlformats.org/officeDocument/2006/relationships/hyperlink" Target="https://icfesgovco.sharepoint.com/:p:/s/Oficinadeinvestigaciones/IQCbM4vQ-AZfT5rZXnHMjmf_AW4OjO4Q3s2snBuZfNphM5g?e=FsKOrA" TargetMode="External"/><Relationship Id="rId21" Type="http://schemas.openxmlformats.org/officeDocument/2006/relationships/hyperlink" Target="https://www.icfes.gov.co/wp-content/uploads/2026/07/infografia_documental_sostenibilidad.pdf;" TargetMode="External"/><Relationship Id="rId34" Type="http://schemas.openxmlformats.org/officeDocument/2006/relationships/hyperlink" Target="https://www.icfes.gov.co/registro-descarga?archivo=https%3A%2F%2Fwww.icfes.gov.co%2Fwp-content%2Fuploads%2F2026%2F07%2Fnota-investigacion-22-generacion-E.pdf;" TargetMode="External"/><Relationship Id="rId42" Type="http://schemas.openxmlformats.org/officeDocument/2006/relationships/hyperlink" Target="https://icfesgovco.sharepoint.com/sites/DataIcfes2.0/SitePages/Home.aspx?spStartSource=spappbar" TargetMode="External"/><Relationship Id="rId7" Type="http://schemas.openxmlformats.org/officeDocument/2006/relationships/hyperlink" Target="https://www.icfes.gov.co/wp-content/uploads/2026/07/infografia_generacionE.pdf;" TargetMode="External"/><Relationship Id="rId2" Type="http://schemas.openxmlformats.org/officeDocument/2006/relationships/hyperlink" Target="https://www.icfes.gov.co/wp-content/uploads/2026/07/infografia_PEDT.pdf;" TargetMode="External"/><Relationship Id="rId16" Type="http://schemas.openxmlformats.org/officeDocument/2006/relationships/hyperlink" Target="https://www.icfes.gov.co/wp-content/uploads/2026/07/infografia_resultados_sostenibilidad.pdf;" TargetMode="External"/><Relationship Id="rId20" Type="http://schemas.openxmlformats.org/officeDocument/2006/relationships/hyperlink" Target="https://www.icfes.gov.co/wp-content/uploads/2026/07/infografia_matematicas.pdf;" TargetMode="External"/><Relationship Id="rId29" Type="http://schemas.openxmlformats.org/officeDocument/2006/relationships/hyperlink" Target="https://icfesgovco.sharepoint.com/:p:/s/Oficinadeinvestigaciones/IQD_XpQ-stvGQLRbgvsU3duhAVav6PQD6LjnNWKQhcuCdrA?e=DdfltD&amp;CID=5F44C441-3DC7-48D5-A023-8594D3E6D182" TargetMode="External"/><Relationship Id="rId41" Type="http://schemas.openxmlformats.org/officeDocument/2006/relationships/hyperlink" Target="https://icfesgovco.sharepoint.com/:f:/s/Oficinadeinvestigaciones/IgBIhix9xbYyT6PHD9q2O6w3AYi_sCmMDghRDYgZhxsUADc?e=WhApHQ" TargetMode="External"/><Relationship Id="rId1" Type="http://schemas.openxmlformats.org/officeDocument/2006/relationships/hyperlink" Target="https://www.instagram.com/p/DYSnvH3vUul/?utm_source=ig_web_copy_link&amp;igsh=MzRlODBiNWFlZA==" TargetMode="External"/><Relationship Id="rId6" Type="http://schemas.openxmlformats.org/officeDocument/2006/relationships/hyperlink" Target="https://www.icfes.gov.co/wp-content/uploads/2026/07/infografia_IA.pdf;" TargetMode="External"/><Relationship Id="rId11" Type="http://schemas.openxmlformats.org/officeDocument/2006/relationships/hyperlink" Target="https://www.icfes.gov.co/wp-content/uploads/2026/07/infografia_documental_campos_feminizados.pdf;" TargetMode="External"/><Relationship Id="rId24" Type="http://schemas.openxmlformats.org/officeDocument/2006/relationships/hyperlink" Target="https://icfesgovco.sharepoint.com/:p:/s/Oficinadeinvestigaciones/IQD_XpQ-stvGQLRbgvsU3duhAVav6PQD6LjnNWKQhcuCdrA?e=DdfltD&amp;CID=526CFBD0-CDEF-46C5-B9B1-F13B3AFEADBC;" TargetMode="External"/><Relationship Id="rId32" Type="http://schemas.openxmlformats.org/officeDocument/2006/relationships/hyperlink" Target="https://www.icfes.gov.co/registro-descarga?archivo=https%3A%2F%2Fwww.icfes.gov.co%2Fwp-content%2Fuploads%2F2026%2F07%2Fnota-de-investigacion-no-26-inteligencia-artificial-en-aulas-de-medellin-vf.pdf;" TargetMode="External"/><Relationship Id="rId37" Type="http://schemas.openxmlformats.org/officeDocument/2006/relationships/hyperlink" Target="https://www.icfes.gov.co/registro-descarga?archivo=https%3A%2F%2Fwww.icfes.gov.co%2Fwp-content%2Fuploads%2F2026%2F07%2Fnota-de-investigacion-no-25-rendimiento-del-examen-saber-11-impacto-en-el-acceso-universitario-en-municipios-pdet.pdf;" TargetMode="External"/><Relationship Id="rId40" Type="http://schemas.openxmlformats.org/officeDocument/2006/relationships/hyperlink" Target="https://icfesgovco.sharepoint.com/:b:/s/Oficinadeinvestigaciones/IQDa2dpzozgRSJHVB3AUBEkaAeL-e2Se8jnVEBBDwYKeVEo?e=LPnf3v" TargetMode="External"/><Relationship Id="rId5" Type="http://schemas.openxmlformats.org/officeDocument/2006/relationships/hyperlink" Target="https://www.icfes.gov.co/wp-content/uploads/2026/07/infografia_documental_transmicable.pdf;" TargetMode="External"/><Relationship Id="rId15" Type="http://schemas.openxmlformats.org/officeDocument/2006/relationships/hyperlink" Target="https://www.icfes.gov.co/publicaciones-icfes/documentos-de-analisis-de-resultados/infografias/;" TargetMode="External"/><Relationship Id="rId23" Type="http://schemas.openxmlformats.org/officeDocument/2006/relationships/hyperlink" Target="https://www.icfes.gov.co/wp-content/uploads/2026/07/infografia_IA_documental_medellin.pdf;" TargetMode="External"/><Relationship Id="rId28" Type="http://schemas.openxmlformats.org/officeDocument/2006/relationships/hyperlink" Target="https://icfesgovco.sharepoint.com/:p:/s/Oficinadeinvestigaciones/IQCFSyIRF-02Q4w50vfd8sDlAQqDTLBvpyRsG2xV1TGhgd0?e=tqpMAp&amp;CID=F2EC2244-AAB0-4E09-A5EC-DBDB6C064098;" TargetMode="External"/><Relationship Id="rId36" Type="http://schemas.openxmlformats.org/officeDocument/2006/relationships/hyperlink" Target="https://www.icfes.gov.co/registro-descarga?archivo=https%3A%2F%2Fwww.icfes.gov.co%2Fwp-content%2Fuploads%2F2026%2F07%2Fofinves-2026-04-campos-feminizados.pdf;" TargetMode="External"/><Relationship Id="rId10" Type="http://schemas.openxmlformats.org/officeDocument/2006/relationships/hyperlink" Target="https://www.icfes.gov.co/wp-content/uploads/2026/07/infografia_conectividad.pdf;" TargetMode="External"/><Relationship Id="rId19" Type="http://schemas.openxmlformats.org/officeDocument/2006/relationships/hyperlink" Target="https://www.icfes.gov.co/wp-content/uploads/2026/07/infografia_Documental_PEDT.pdf;" TargetMode="External"/><Relationship Id="rId31" Type="http://schemas.openxmlformats.org/officeDocument/2006/relationships/hyperlink" Target="https://www.icfes.gov.co/registro-descarga?archivo=https%3A%2F%2Fwww.icfes.gov.co%2Fwp-content%2Fuploads%2F2026%2F07%2Fnota-investigacion-24-puntajes.pdf;" TargetMode="External"/><Relationship Id="rId44" Type="http://schemas.openxmlformats.org/officeDocument/2006/relationships/hyperlink" Target="https://www.icfes.gov.co/registro-descarga?archivo=https%3A%2F%2Fwww.icfes.gov.co%2Fwp-content%2Fuploads%2F2026%2F07%2Fnota-iInvestigacion-19-salud-mental.pdf;" TargetMode="External"/><Relationship Id="rId4" Type="http://schemas.openxmlformats.org/officeDocument/2006/relationships/hyperlink" Target="https://www.icfes.gov.co/wp-content/uploads/2026/07/infografia_IA_documental.pdf;" TargetMode="External"/><Relationship Id="rId9" Type="http://schemas.openxmlformats.org/officeDocument/2006/relationships/hyperlink" Target="https://www.icfes.gov.co/wp-content/uploads/2026/07/infografia_documental_conectividad.pdf;" TargetMode="External"/><Relationship Id="rId14" Type="http://schemas.openxmlformats.org/officeDocument/2006/relationships/hyperlink" Target="https://www.icfes.gov.co/wp-content/uploads/2026/05/Infografia_Resultados_Demografia.pdf;" TargetMode="External"/><Relationship Id="rId22" Type="http://schemas.openxmlformats.org/officeDocument/2006/relationships/hyperlink" Target="https://www.icfes.gov.co/wp-content/uploads/2026/07/infografia_documental_matematicas.pdf;" TargetMode="External"/><Relationship Id="rId27" Type="http://schemas.openxmlformats.org/officeDocument/2006/relationships/hyperlink" Target="https://icfesgovco.sharepoint.com/:b:/s/Oficinadeinvestigaciones/IQBy_SgIljBUTp0wIKmvMaiCAUyXuNKFbmsjQbLUEKB_U-w?e=x9kTLu;" TargetMode="External"/><Relationship Id="rId30" Type="http://schemas.openxmlformats.org/officeDocument/2006/relationships/hyperlink" Target="https://www.icfes.gov.co/registro-descarga?archivo=https%3A%2F%2Fwww.icfes.gov.co%2Fwp-content%2Fuploads%2F2026%2F07%2Fnota-investigacion-21-ansiedad.pdf;" TargetMode="External"/><Relationship Id="rId35" Type="http://schemas.openxmlformats.org/officeDocument/2006/relationships/hyperlink" Target="https://www.icfes.gov.co/registro-descarga?archivo=https%3A%2F%2Fwww.icfes.gov.co%2Fwp-content%2Fuploads%2F2026%2F07%2Fnota-investigacion-23-base-datos.pdf;" TargetMode="External"/><Relationship Id="rId43" Type="http://schemas.openxmlformats.org/officeDocument/2006/relationships/hyperlink" Target="https://icfesgovco.sharepoint.com/:p:/s/Oficinadeinvestigaciones/IQDlx9LaVQ-TQZhwJR2p2dNwAdIP3N0INYLGwp03n9YUYj4?e=Xg2C0Q" TargetMode="External"/><Relationship Id="rId8" Type="http://schemas.openxmlformats.org/officeDocument/2006/relationships/hyperlink" Target="https://www.icfes.gov.co/wp-content/uploads/2026/07/infografia_documental_generacionE.pdf;" TargetMode="External"/><Relationship Id="rId3" Type="http://schemas.openxmlformats.org/officeDocument/2006/relationships/hyperlink" Target="https://www.icfes.gov.co/wp-content/uploads/2026/07/infografia_IA_medellin.pdf;" TargetMode="External"/><Relationship Id="rId12" Type="http://schemas.openxmlformats.org/officeDocument/2006/relationships/hyperlink" Target="https://www.icfes.gov.co/wp-content/uploads/2026/07/infografia_campos_feminizados.pdf;" TargetMode="External"/><Relationship Id="rId17" Type="http://schemas.openxmlformats.org/officeDocument/2006/relationships/hyperlink" Target="https://www.icfes.gov.co/wp-content/uploads/2026/07/infografia_salud-mental.pdf;" TargetMode="External"/><Relationship Id="rId25" Type="http://schemas.openxmlformats.org/officeDocument/2006/relationships/hyperlink" Target="https://icfesgovco.sharepoint.com/:p:/s/Oficinadeinvestigaciones/IQCFSyIRF-02Q4w50vfd8sDlAQqDTLBvpyRsG2xV1TGhgd0?e=tqpMAp&amp;CID=4B9A3311-AD3E-4C3A-BFF6-18E5C6014FDF;" TargetMode="External"/><Relationship Id="rId33" Type="http://schemas.openxmlformats.org/officeDocument/2006/relationships/hyperlink" Target="https://www.icfes.gov.co/registro-descarga?archivo=https%3A%2F%2Fwww.icfes.gov.co%2Fwp-content%2Fuploads%2F2026%2F07%2Fnota-investigacion-20-expectativas.pdf;" TargetMode="External"/><Relationship Id="rId38" Type="http://schemas.openxmlformats.org/officeDocument/2006/relationships/hyperlink" Target="https://www.icfes.gov.co/wp-content/uploads/2026/07/saber-investigar-24-demografia.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4"/>
  <sheetViews>
    <sheetView tabSelected="1" zoomScaleNormal="100" zoomScalePageLayoutView="70" workbookViewId="0">
      <selection activeCell="C3" sqref="C3"/>
    </sheetView>
  </sheetViews>
  <sheetFormatPr baseColWidth="10" defaultColWidth="30.44140625" defaultRowHeight="12"/>
  <cols>
    <col min="1" max="1" width="25.33203125" style="18" bestFit="1" customWidth="1"/>
    <col min="2" max="2" width="33.88671875" style="18" customWidth="1"/>
    <col min="3" max="3" width="36.6640625" style="18" customWidth="1"/>
    <col min="4" max="5" width="35.33203125" style="18" customWidth="1"/>
    <col min="6" max="7" width="21.109375" style="18" customWidth="1"/>
    <col min="8" max="8" width="38.44140625" style="18" customWidth="1"/>
    <col min="9" max="9" width="78" style="18" customWidth="1"/>
    <col min="10" max="10" width="49.109375" style="18" customWidth="1"/>
    <col min="11" max="11" width="29" style="18" customWidth="1"/>
    <col min="12" max="12" width="53.109375" style="29" customWidth="1"/>
    <col min="13" max="13" width="19.44140625" style="18" customWidth="1"/>
    <col min="14" max="18" width="15.44140625" style="18" customWidth="1"/>
    <col min="19" max="19" width="33" style="18" customWidth="1"/>
    <col min="20" max="20" width="38.44140625" style="18" customWidth="1"/>
    <col min="21" max="21" width="30.44140625" style="18" bestFit="1" customWidth="1"/>
    <col min="22" max="23" width="30.44140625" style="18" customWidth="1"/>
    <col min="24" max="24" width="58.33203125" style="18" customWidth="1"/>
    <col min="25" max="25" width="46.44140625" style="18" customWidth="1"/>
    <col min="26" max="27" width="30.44140625" style="73"/>
    <col min="28" max="28" width="59.6640625" style="18" customWidth="1"/>
    <col min="29" max="29" width="38.109375" style="18" customWidth="1"/>
    <col min="30" max="16384" width="30.44140625" style="18"/>
  </cols>
  <sheetData>
    <row r="1" spans="1:29">
      <c r="A1" s="176"/>
      <c r="B1" s="176"/>
      <c r="C1" s="84" t="s">
        <v>0</v>
      </c>
      <c r="D1" s="84"/>
      <c r="E1" s="84"/>
      <c r="F1" s="84"/>
      <c r="G1" s="84"/>
      <c r="H1" s="84"/>
      <c r="I1" s="84"/>
      <c r="J1" s="84"/>
      <c r="K1" s="84"/>
      <c r="L1" s="85"/>
      <c r="M1" s="96"/>
      <c r="N1" s="96"/>
      <c r="O1" s="96"/>
      <c r="P1" s="96"/>
      <c r="Q1" s="96"/>
      <c r="R1" s="96"/>
      <c r="S1" s="96"/>
      <c r="T1" s="97"/>
      <c r="U1" s="17" t="s">
        <v>1</v>
      </c>
    </row>
    <row r="2" spans="1:29" ht="22.5" customHeight="1">
      <c r="A2" s="176"/>
      <c r="B2" s="176"/>
      <c r="C2" s="176"/>
      <c r="D2" s="86"/>
      <c r="E2" s="86"/>
      <c r="F2" s="86"/>
      <c r="G2" s="86"/>
      <c r="H2" s="86"/>
      <c r="I2" s="86"/>
      <c r="J2" s="86"/>
      <c r="K2" s="86"/>
      <c r="L2" s="87"/>
      <c r="M2" s="98"/>
      <c r="N2" s="98"/>
      <c r="O2" s="98"/>
      <c r="P2" s="98"/>
      <c r="Q2" s="98"/>
      <c r="R2" s="98"/>
      <c r="S2" s="98"/>
      <c r="T2" s="99"/>
      <c r="U2" s="19" t="s">
        <v>2</v>
      </c>
    </row>
    <row r="3" spans="1:29" ht="26.25" customHeight="1" thickBot="1">
      <c r="A3" s="176"/>
      <c r="B3" s="176"/>
      <c r="C3" s="88"/>
      <c r="D3" s="88"/>
      <c r="E3" s="88"/>
      <c r="F3" s="88"/>
      <c r="G3" s="88"/>
      <c r="H3" s="88"/>
      <c r="I3" s="88"/>
      <c r="J3" s="88"/>
      <c r="K3" s="88"/>
      <c r="L3" s="89"/>
      <c r="M3" s="100"/>
      <c r="N3" s="100"/>
      <c r="O3" s="100"/>
      <c r="P3" s="100"/>
      <c r="Q3" s="100"/>
      <c r="R3" s="100"/>
      <c r="S3" s="100"/>
      <c r="T3" s="101"/>
      <c r="U3" s="19" t="s">
        <v>3</v>
      </c>
    </row>
    <row r="4" spans="1:29" ht="21" customHeight="1" thickBot="1">
      <c r="A4" s="177" t="s">
        <v>4</v>
      </c>
      <c r="B4" s="178"/>
      <c r="C4" s="90" t="s">
        <v>5</v>
      </c>
      <c r="D4" s="91"/>
      <c r="E4" s="91"/>
      <c r="F4" s="92" t="s">
        <v>6</v>
      </c>
      <c r="G4" s="92"/>
      <c r="H4" s="92"/>
      <c r="I4" s="92"/>
      <c r="J4" s="92"/>
      <c r="K4" s="92"/>
      <c r="L4" s="93"/>
      <c r="M4" s="92"/>
      <c r="N4" s="92"/>
      <c r="O4" s="38"/>
      <c r="P4" s="38"/>
      <c r="Q4" s="38"/>
      <c r="R4" s="38"/>
      <c r="S4" s="94" t="s">
        <v>7</v>
      </c>
      <c r="T4" s="94"/>
      <c r="U4" s="95"/>
      <c r="V4" s="81" t="s">
        <v>8</v>
      </c>
      <c r="W4" s="82"/>
      <c r="X4" s="82"/>
      <c r="Y4" s="80"/>
      <c r="Z4" s="78" t="s">
        <v>9</v>
      </c>
      <c r="AA4" s="79"/>
      <c r="AB4" s="79"/>
      <c r="AC4" s="80"/>
    </row>
    <row r="5" spans="1:29" s="22" customFormat="1" ht="32.25" customHeight="1">
      <c r="A5" s="66" t="s">
        <v>10</v>
      </c>
      <c r="B5" s="67" t="s">
        <v>11</v>
      </c>
      <c r="C5" s="67" t="s">
        <v>12</v>
      </c>
      <c r="D5" s="67" t="s">
        <v>13</v>
      </c>
      <c r="E5" s="67" t="s">
        <v>14</v>
      </c>
      <c r="F5" s="42" t="s">
        <v>15</v>
      </c>
      <c r="G5" s="42" t="s">
        <v>16</v>
      </c>
      <c r="H5" s="42" t="s">
        <v>17</v>
      </c>
      <c r="I5" s="42" t="s">
        <v>18</v>
      </c>
      <c r="J5" s="42" t="s">
        <v>19</v>
      </c>
      <c r="K5" s="42" t="s">
        <v>20</v>
      </c>
      <c r="L5" s="43" t="s">
        <v>21</v>
      </c>
      <c r="M5" s="42" t="s">
        <v>22</v>
      </c>
      <c r="N5" s="42" t="s">
        <v>23</v>
      </c>
      <c r="O5" s="42" t="s">
        <v>24</v>
      </c>
      <c r="P5" s="42" t="s">
        <v>25</v>
      </c>
      <c r="Q5" s="42" t="s">
        <v>26</v>
      </c>
      <c r="R5" s="42" t="s">
        <v>27</v>
      </c>
      <c r="S5" s="42" t="s">
        <v>28</v>
      </c>
      <c r="T5" s="42" t="s">
        <v>29</v>
      </c>
      <c r="U5" s="44" t="s">
        <v>30</v>
      </c>
      <c r="V5" s="68" t="s">
        <v>31</v>
      </c>
      <c r="W5" s="69" t="s">
        <v>32</v>
      </c>
      <c r="X5" s="70" t="s">
        <v>33</v>
      </c>
      <c r="Y5" s="71" t="s">
        <v>34</v>
      </c>
      <c r="Z5" s="74" t="s">
        <v>35</v>
      </c>
      <c r="AA5" s="75" t="s">
        <v>36</v>
      </c>
      <c r="AB5" s="76" t="s">
        <v>37</v>
      </c>
      <c r="AC5" s="77" t="s">
        <v>38</v>
      </c>
    </row>
    <row r="6" spans="1:29" ht="33" customHeight="1">
      <c r="A6" s="106" t="s">
        <v>39</v>
      </c>
      <c r="B6" s="107" t="s">
        <v>40</v>
      </c>
      <c r="C6" s="108" t="s">
        <v>41</v>
      </c>
      <c r="D6" s="106" t="s">
        <v>42</v>
      </c>
      <c r="E6" s="106" t="s">
        <v>43</v>
      </c>
      <c r="F6" s="108" t="s">
        <v>44</v>
      </c>
      <c r="G6" s="108" t="s">
        <v>45</v>
      </c>
      <c r="H6" s="108" t="s">
        <v>46</v>
      </c>
      <c r="I6" s="106" t="s">
        <v>47</v>
      </c>
      <c r="J6" s="109" t="s">
        <v>48</v>
      </c>
      <c r="K6" s="109" t="s">
        <v>40</v>
      </c>
      <c r="L6" s="107" t="s">
        <v>49</v>
      </c>
      <c r="M6" s="110">
        <v>46037</v>
      </c>
      <c r="N6" s="110">
        <v>46387</v>
      </c>
      <c r="O6" s="111">
        <v>0.2</v>
      </c>
      <c r="P6" s="111">
        <v>0.3</v>
      </c>
      <c r="Q6" s="111">
        <v>0.25</v>
      </c>
      <c r="R6" s="111">
        <v>0.25</v>
      </c>
      <c r="S6" s="108" t="s">
        <v>50</v>
      </c>
      <c r="T6" s="108" t="s">
        <v>51</v>
      </c>
      <c r="U6" s="112">
        <f>107532467+107532467</f>
        <v>215064934</v>
      </c>
      <c r="V6" s="113">
        <v>0.2</v>
      </c>
      <c r="W6" s="113">
        <v>1</v>
      </c>
      <c r="X6" s="106" t="s">
        <v>52</v>
      </c>
      <c r="Y6" s="114" t="s">
        <v>53</v>
      </c>
      <c r="Z6" s="113" t="s">
        <v>281</v>
      </c>
      <c r="AA6" s="113" t="s">
        <v>281</v>
      </c>
      <c r="AB6" s="106" t="s">
        <v>1022</v>
      </c>
      <c r="AC6" s="157" t="s">
        <v>1022</v>
      </c>
    </row>
    <row r="7" spans="1:29" ht="35.25" customHeight="1">
      <c r="A7" s="106" t="s">
        <v>54</v>
      </c>
      <c r="B7" s="107" t="s">
        <v>40</v>
      </c>
      <c r="C7" s="108" t="s">
        <v>41</v>
      </c>
      <c r="D7" s="106" t="s">
        <v>55</v>
      </c>
      <c r="E7" s="106" t="s">
        <v>56</v>
      </c>
      <c r="F7" s="108" t="s">
        <v>44</v>
      </c>
      <c r="G7" s="108" t="s">
        <v>45</v>
      </c>
      <c r="H7" s="108" t="s">
        <v>46</v>
      </c>
      <c r="I7" s="115" t="s">
        <v>57</v>
      </c>
      <c r="J7" s="109" t="s">
        <v>58</v>
      </c>
      <c r="K7" s="109" t="s">
        <v>40</v>
      </c>
      <c r="L7" s="107" t="s">
        <v>59</v>
      </c>
      <c r="M7" s="110">
        <v>46037</v>
      </c>
      <c r="N7" s="110">
        <v>46387</v>
      </c>
      <c r="O7" s="111">
        <v>0.2</v>
      </c>
      <c r="P7" s="111">
        <v>0.3</v>
      </c>
      <c r="Q7" s="111">
        <v>0.25</v>
      </c>
      <c r="R7" s="111">
        <v>0.25</v>
      </c>
      <c r="S7" s="108" t="s">
        <v>50</v>
      </c>
      <c r="T7" s="108" t="s">
        <v>60</v>
      </c>
      <c r="U7" s="112">
        <f>87117333+107532467</f>
        <v>194649800</v>
      </c>
      <c r="V7" s="113">
        <v>0.2</v>
      </c>
      <c r="W7" s="113">
        <v>1</v>
      </c>
      <c r="X7" s="106" t="s">
        <v>61</v>
      </c>
      <c r="Y7" s="114" t="s">
        <v>62</v>
      </c>
      <c r="Z7" s="113" t="s">
        <v>281</v>
      </c>
      <c r="AA7" s="113" t="s">
        <v>281</v>
      </c>
      <c r="AB7" s="106" t="s">
        <v>1022</v>
      </c>
      <c r="AC7" s="157" t="s">
        <v>1022</v>
      </c>
    </row>
    <row r="8" spans="1:29" ht="32.25" customHeight="1">
      <c r="A8" s="106" t="s">
        <v>63</v>
      </c>
      <c r="B8" s="107" t="s">
        <v>40</v>
      </c>
      <c r="C8" s="108" t="s">
        <v>41</v>
      </c>
      <c r="D8" s="106" t="s">
        <v>64</v>
      </c>
      <c r="E8" s="106" t="s">
        <v>65</v>
      </c>
      <c r="F8" s="108" t="s">
        <v>44</v>
      </c>
      <c r="G8" s="108" t="s">
        <v>45</v>
      </c>
      <c r="H8" s="108" t="s">
        <v>46</v>
      </c>
      <c r="I8" s="115" t="s">
        <v>66</v>
      </c>
      <c r="J8" s="109" t="s">
        <v>67</v>
      </c>
      <c r="K8" s="109" t="s">
        <v>40</v>
      </c>
      <c r="L8" s="107" t="s">
        <v>68</v>
      </c>
      <c r="M8" s="110">
        <v>46037</v>
      </c>
      <c r="N8" s="110">
        <v>46387</v>
      </c>
      <c r="O8" s="111">
        <v>0.2</v>
      </c>
      <c r="P8" s="111">
        <v>0.3</v>
      </c>
      <c r="Q8" s="111">
        <v>0.25</v>
      </c>
      <c r="R8" s="111">
        <v>0.25</v>
      </c>
      <c r="S8" s="108" t="s">
        <v>69</v>
      </c>
      <c r="T8" s="108" t="s">
        <v>60</v>
      </c>
      <c r="U8" s="112">
        <f>41005627+91971013+919710103</f>
        <v>1052686743</v>
      </c>
      <c r="V8" s="113">
        <v>0.2</v>
      </c>
      <c r="W8" s="113">
        <v>1</v>
      </c>
      <c r="X8" s="106" t="s">
        <v>70</v>
      </c>
      <c r="Y8" s="114" t="s">
        <v>71</v>
      </c>
      <c r="Z8" s="113" t="s">
        <v>281</v>
      </c>
      <c r="AA8" s="113" t="s">
        <v>281</v>
      </c>
      <c r="AB8" s="106" t="s">
        <v>1022</v>
      </c>
      <c r="AC8" s="157" t="s">
        <v>1022</v>
      </c>
    </row>
    <row r="9" spans="1:29" ht="27" customHeight="1">
      <c r="A9" s="106" t="s">
        <v>72</v>
      </c>
      <c r="B9" s="107" t="s">
        <v>73</v>
      </c>
      <c r="C9" s="108" t="s">
        <v>41</v>
      </c>
      <c r="D9" s="107" t="s">
        <v>42</v>
      </c>
      <c r="E9" s="107" t="s">
        <v>74</v>
      </c>
      <c r="F9" s="107" t="s">
        <v>75</v>
      </c>
      <c r="G9" s="107" t="s">
        <v>76</v>
      </c>
      <c r="H9" s="108" t="s">
        <v>46</v>
      </c>
      <c r="I9" s="107" t="s">
        <v>77</v>
      </c>
      <c r="J9" s="109" t="s">
        <v>78</v>
      </c>
      <c r="K9" s="109" t="s">
        <v>73</v>
      </c>
      <c r="L9" s="109" t="s">
        <v>79</v>
      </c>
      <c r="M9" s="116">
        <v>46024</v>
      </c>
      <c r="N9" s="116">
        <v>46387</v>
      </c>
      <c r="O9" s="113">
        <v>0.25</v>
      </c>
      <c r="P9" s="113">
        <v>0.5</v>
      </c>
      <c r="Q9" s="113">
        <v>0.75</v>
      </c>
      <c r="R9" s="113">
        <v>1</v>
      </c>
      <c r="S9" s="108" t="s">
        <v>80</v>
      </c>
      <c r="T9" s="108" t="s">
        <v>60</v>
      </c>
      <c r="U9" s="106" t="s">
        <v>81</v>
      </c>
      <c r="V9" s="113">
        <v>0.25</v>
      </c>
      <c r="W9" s="113">
        <v>1</v>
      </c>
      <c r="X9" s="106" t="s">
        <v>82</v>
      </c>
      <c r="Y9" s="114" t="s">
        <v>83</v>
      </c>
      <c r="Z9" s="113">
        <v>0.5</v>
      </c>
      <c r="AA9" s="113">
        <v>1</v>
      </c>
      <c r="AB9" s="106" t="s">
        <v>84</v>
      </c>
      <c r="AC9" s="158" t="s">
        <v>83</v>
      </c>
    </row>
    <row r="10" spans="1:29" ht="25.5" customHeight="1">
      <c r="A10" s="106" t="s">
        <v>85</v>
      </c>
      <c r="B10" s="107" t="s">
        <v>86</v>
      </c>
      <c r="C10" s="107" t="s">
        <v>87</v>
      </c>
      <c r="D10" s="107" t="s">
        <v>88</v>
      </c>
      <c r="E10" s="107" t="s">
        <v>89</v>
      </c>
      <c r="F10" s="108" t="s">
        <v>90</v>
      </c>
      <c r="G10" s="108" t="s">
        <v>76</v>
      </c>
      <c r="H10" s="108" t="s">
        <v>91</v>
      </c>
      <c r="I10" s="107" t="s">
        <v>92</v>
      </c>
      <c r="J10" s="109" t="s">
        <v>93</v>
      </c>
      <c r="K10" s="109" t="s">
        <v>86</v>
      </c>
      <c r="L10" s="107" t="s">
        <v>94</v>
      </c>
      <c r="M10" s="110">
        <v>46023</v>
      </c>
      <c r="N10" s="110">
        <v>46387</v>
      </c>
      <c r="O10" s="111">
        <v>0</v>
      </c>
      <c r="P10" s="111">
        <v>0</v>
      </c>
      <c r="Q10" s="111">
        <v>0</v>
      </c>
      <c r="R10" s="111">
        <v>1</v>
      </c>
      <c r="S10" s="108" t="s">
        <v>80</v>
      </c>
      <c r="T10" s="108" t="s">
        <v>51</v>
      </c>
      <c r="U10" s="106" t="s">
        <v>81</v>
      </c>
      <c r="V10" s="106" t="s">
        <v>81</v>
      </c>
      <c r="W10" s="106" t="s">
        <v>81</v>
      </c>
      <c r="X10" s="106" t="s">
        <v>81</v>
      </c>
      <c r="Y10" s="117" t="s">
        <v>81</v>
      </c>
      <c r="Z10" s="113" t="s">
        <v>281</v>
      </c>
      <c r="AA10" s="113" t="s">
        <v>281</v>
      </c>
      <c r="AB10" s="106" t="s">
        <v>1022</v>
      </c>
      <c r="AC10" s="157" t="s">
        <v>1022</v>
      </c>
    </row>
    <row r="11" spans="1:29" ht="30.75" customHeight="1">
      <c r="A11" s="106" t="s">
        <v>95</v>
      </c>
      <c r="B11" s="106" t="s">
        <v>86</v>
      </c>
      <c r="C11" s="107" t="s">
        <v>87</v>
      </c>
      <c r="D11" s="107" t="s">
        <v>88</v>
      </c>
      <c r="E11" s="107" t="s">
        <v>89</v>
      </c>
      <c r="F11" s="108" t="s">
        <v>96</v>
      </c>
      <c r="G11" s="108" t="s">
        <v>97</v>
      </c>
      <c r="H11" s="108" t="s">
        <v>91</v>
      </c>
      <c r="I11" s="106" t="s">
        <v>98</v>
      </c>
      <c r="J11" s="106" t="s">
        <v>99</v>
      </c>
      <c r="K11" s="109" t="s">
        <v>86</v>
      </c>
      <c r="L11" s="106" t="s">
        <v>100</v>
      </c>
      <c r="M11" s="116" t="s">
        <v>101</v>
      </c>
      <c r="N11" s="116">
        <v>46387</v>
      </c>
      <c r="O11" s="118"/>
      <c r="P11" s="118"/>
      <c r="Q11" s="118"/>
      <c r="R11" s="118"/>
      <c r="S11" s="106" t="s">
        <v>50</v>
      </c>
      <c r="T11" s="106" t="s">
        <v>102</v>
      </c>
      <c r="U11" s="119">
        <v>435939102.56</v>
      </c>
      <c r="V11" s="106" t="s">
        <v>81</v>
      </c>
      <c r="W11" s="106" t="s">
        <v>81</v>
      </c>
      <c r="X11" s="106" t="s">
        <v>81</v>
      </c>
      <c r="Y11" s="117" t="s">
        <v>81</v>
      </c>
      <c r="Z11" s="113" t="s">
        <v>281</v>
      </c>
      <c r="AA11" s="113" t="s">
        <v>281</v>
      </c>
      <c r="AB11" s="106" t="s">
        <v>1022</v>
      </c>
      <c r="AC11" s="157" t="s">
        <v>1022</v>
      </c>
    </row>
    <row r="12" spans="1:29" ht="31.5" customHeight="1">
      <c r="A12" s="106" t="s">
        <v>103</v>
      </c>
      <c r="B12" s="106" t="s">
        <v>86</v>
      </c>
      <c r="C12" s="107" t="s">
        <v>87</v>
      </c>
      <c r="D12" s="107" t="s">
        <v>88</v>
      </c>
      <c r="E12" s="107" t="s">
        <v>89</v>
      </c>
      <c r="F12" s="108" t="s">
        <v>96</v>
      </c>
      <c r="G12" s="108" t="s">
        <v>97</v>
      </c>
      <c r="H12" s="108" t="s">
        <v>91</v>
      </c>
      <c r="I12" s="106" t="s">
        <v>104</v>
      </c>
      <c r="J12" s="106" t="s">
        <v>105</v>
      </c>
      <c r="K12" s="109" t="s">
        <v>86</v>
      </c>
      <c r="L12" s="106" t="s">
        <v>100</v>
      </c>
      <c r="M12" s="116" t="s">
        <v>101</v>
      </c>
      <c r="N12" s="116">
        <v>46387</v>
      </c>
      <c r="O12" s="118"/>
      <c r="P12" s="118"/>
      <c r="Q12" s="118"/>
      <c r="R12" s="118"/>
      <c r="S12" s="106" t="s">
        <v>50</v>
      </c>
      <c r="T12" s="119" t="s">
        <v>102</v>
      </c>
      <c r="U12" s="119">
        <v>500000000</v>
      </c>
      <c r="V12" s="106" t="s">
        <v>81</v>
      </c>
      <c r="W12" s="106" t="s">
        <v>81</v>
      </c>
      <c r="X12" s="106" t="s">
        <v>81</v>
      </c>
      <c r="Y12" s="117" t="s">
        <v>81</v>
      </c>
      <c r="Z12" s="113" t="s">
        <v>281</v>
      </c>
      <c r="AA12" s="113" t="s">
        <v>281</v>
      </c>
      <c r="AB12" s="106" t="s">
        <v>1022</v>
      </c>
      <c r="AC12" s="157" t="s">
        <v>1022</v>
      </c>
    </row>
    <row r="13" spans="1:29" ht="33.75" customHeight="1">
      <c r="A13" s="106" t="s">
        <v>106</v>
      </c>
      <c r="B13" s="106" t="s">
        <v>86</v>
      </c>
      <c r="C13" s="107" t="s">
        <v>87</v>
      </c>
      <c r="D13" s="107" t="s">
        <v>88</v>
      </c>
      <c r="E13" s="107" t="s">
        <v>89</v>
      </c>
      <c r="F13" s="108" t="s">
        <v>107</v>
      </c>
      <c r="G13" s="108" t="s">
        <v>108</v>
      </c>
      <c r="H13" s="108" t="s">
        <v>91</v>
      </c>
      <c r="I13" s="106" t="s">
        <v>109</v>
      </c>
      <c r="J13" s="106" t="s">
        <v>110</v>
      </c>
      <c r="K13" s="109" t="s">
        <v>86</v>
      </c>
      <c r="L13" s="106" t="s">
        <v>100</v>
      </c>
      <c r="M13" s="116" t="s">
        <v>101</v>
      </c>
      <c r="N13" s="116">
        <v>46387</v>
      </c>
      <c r="O13" s="118"/>
      <c r="P13" s="118"/>
      <c r="Q13" s="118"/>
      <c r="R13" s="118"/>
      <c r="S13" s="106" t="s">
        <v>50</v>
      </c>
      <c r="T13" s="119" t="s">
        <v>102</v>
      </c>
      <c r="U13" s="119">
        <v>3320000000</v>
      </c>
      <c r="V13" s="106" t="s">
        <v>81</v>
      </c>
      <c r="W13" s="106" t="s">
        <v>81</v>
      </c>
      <c r="X13" s="106" t="s">
        <v>81</v>
      </c>
      <c r="Y13" s="117" t="s">
        <v>81</v>
      </c>
      <c r="Z13" s="113" t="s">
        <v>281</v>
      </c>
      <c r="AA13" s="113" t="s">
        <v>281</v>
      </c>
      <c r="AB13" s="106" t="s">
        <v>1022</v>
      </c>
      <c r="AC13" s="157" t="s">
        <v>1022</v>
      </c>
    </row>
    <row r="14" spans="1:29" ht="25.5" customHeight="1">
      <c r="A14" s="106" t="s">
        <v>111</v>
      </c>
      <c r="B14" s="106" t="s">
        <v>86</v>
      </c>
      <c r="C14" s="107" t="s">
        <v>87</v>
      </c>
      <c r="D14" s="107" t="s">
        <v>88</v>
      </c>
      <c r="E14" s="107" t="s">
        <v>89</v>
      </c>
      <c r="F14" s="108" t="s">
        <v>96</v>
      </c>
      <c r="G14" s="108" t="s">
        <v>97</v>
      </c>
      <c r="H14" s="108" t="s">
        <v>91</v>
      </c>
      <c r="I14" s="106" t="s">
        <v>112</v>
      </c>
      <c r="J14" s="106" t="s">
        <v>113</v>
      </c>
      <c r="K14" s="109" t="s">
        <v>86</v>
      </c>
      <c r="L14" s="106" t="s">
        <v>100</v>
      </c>
      <c r="M14" s="116" t="s">
        <v>101</v>
      </c>
      <c r="N14" s="116">
        <v>46387</v>
      </c>
      <c r="O14" s="118"/>
      <c r="P14" s="118"/>
      <c r="Q14" s="118"/>
      <c r="R14" s="118"/>
      <c r="S14" s="106" t="s">
        <v>80</v>
      </c>
      <c r="T14" s="119" t="s">
        <v>102</v>
      </c>
      <c r="U14" s="119">
        <v>3320000000</v>
      </c>
      <c r="V14" s="106" t="s">
        <v>81</v>
      </c>
      <c r="W14" s="106" t="s">
        <v>81</v>
      </c>
      <c r="X14" s="106" t="s">
        <v>81</v>
      </c>
      <c r="Y14" s="117" t="s">
        <v>81</v>
      </c>
      <c r="Z14" s="113" t="s">
        <v>281</v>
      </c>
      <c r="AA14" s="113" t="s">
        <v>281</v>
      </c>
      <c r="AB14" s="106" t="s">
        <v>1022</v>
      </c>
      <c r="AC14" s="157" t="s">
        <v>1022</v>
      </c>
    </row>
    <row r="15" spans="1:29" ht="33.75" customHeight="1">
      <c r="A15" s="106" t="s">
        <v>114</v>
      </c>
      <c r="B15" s="107" t="s">
        <v>115</v>
      </c>
      <c r="C15" s="150" t="s">
        <v>87</v>
      </c>
      <c r="D15" s="150" t="s">
        <v>116</v>
      </c>
      <c r="E15" s="107" t="s">
        <v>117</v>
      </c>
      <c r="F15" s="108" t="s">
        <v>118</v>
      </c>
      <c r="G15" s="108" t="s">
        <v>76</v>
      </c>
      <c r="H15" s="108" t="s">
        <v>119</v>
      </c>
      <c r="I15" s="107" t="s">
        <v>120</v>
      </c>
      <c r="J15" s="109" t="s">
        <v>121</v>
      </c>
      <c r="K15" s="109" t="s">
        <v>115</v>
      </c>
      <c r="L15" s="107" t="s">
        <v>122</v>
      </c>
      <c r="M15" s="110">
        <v>46023</v>
      </c>
      <c r="N15" s="110">
        <v>46387</v>
      </c>
      <c r="O15" s="111"/>
      <c r="P15" s="111">
        <v>0.5</v>
      </c>
      <c r="Q15" s="111"/>
      <c r="R15" s="111">
        <v>0.5</v>
      </c>
      <c r="S15" s="108" t="s">
        <v>80</v>
      </c>
      <c r="T15" s="108" t="s">
        <v>51</v>
      </c>
      <c r="U15" s="112">
        <v>84000000</v>
      </c>
      <c r="V15" s="113">
        <v>0</v>
      </c>
      <c r="W15" s="113">
        <v>0</v>
      </c>
      <c r="X15" s="106" t="s">
        <v>123</v>
      </c>
      <c r="Y15" s="120" t="s">
        <v>81</v>
      </c>
      <c r="Z15" s="113">
        <v>0.5</v>
      </c>
      <c r="AA15" s="113">
        <v>0.5</v>
      </c>
      <c r="AB15" s="106" t="s">
        <v>124</v>
      </c>
      <c r="AC15" s="159" t="s">
        <v>125</v>
      </c>
    </row>
    <row r="16" spans="1:29" ht="28.5" customHeight="1">
      <c r="A16" s="106" t="s">
        <v>126</v>
      </c>
      <c r="B16" s="107" t="s">
        <v>115</v>
      </c>
      <c r="C16" s="150" t="s">
        <v>87</v>
      </c>
      <c r="D16" s="150" t="s">
        <v>116</v>
      </c>
      <c r="E16" s="107" t="s">
        <v>117</v>
      </c>
      <c r="F16" s="108" t="s">
        <v>118</v>
      </c>
      <c r="G16" s="108" t="s">
        <v>76</v>
      </c>
      <c r="H16" s="108" t="s">
        <v>119</v>
      </c>
      <c r="I16" s="107" t="s">
        <v>127</v>
      </c>
      <c r="J16" s="109" t="s">
        <v>128</v>
      </c>
      <c r="K16" s="109" t="s">
        <v>115</v>
      </c>
      <c r="L16" s="107" t="s">
        <v>129</v>
      </c>
      <c r="M16" s="110">
        <v>46023</v>
      </c>
      <c r="N16" s="110">
        <v>46387</v>
      </c>
      <c r="O16" s="111"/>
      <c r="P16" s="111">
        <v>0.5</v>
      </c>
      <c r="Q16" s="111"/>
      <c r="R16" s="111">
        <v>0.5</v>
      </c>
      <c r="S16" s="108" t="s">
        <v>80</v>
      </c>
      <c r="T16" s="108" t="s">
        <v>51</v>
      </c>
      <c r="U16" s="106" t="s">
        <v>81</v>
      </c>
      <c r="V16" s="113">
        <v>0.5</v>
      </c>
      <c r="W16" s="113">
        <v>0.5</v>
      </c>
      <c r="X16" s="106" t="s">
        <v>130</v>
      </c>
      <c r="Y16" s="114" t="s">
        <v>131</v>
      </c>
      <c r="Z16" s="113">
        <v>0</v>
      </c>
      <c r="AA16" s="113">
        <v>0.5</v>
      </c>
      <c r="AB16" s="106" t="s">
        <v>132</v>
      </c>
      <c r="AC16" s="158" t="s">
        <v>133</v>
      </c>
    </row>
    <row r="17" spans="1:29" ht="33" customHeight="1">
      <c r="A17" s="106" t="s">
        <v>134</v>
      </c>
      <c r="B17" s="107" t="s">
        <v>115</v>
      </c>
      <c r="C17" s="150" t="s">
        <v>87</v>
      </c>
      <c r="D17" s="150" t="s">
        <v>116</v>
      </c>
      <c r="E17" s="107" t="s">
        <v>117</v>
      </c>
      <c r="F17" s="108" t="s">
        <v>75</v>
      </c>
      <c r="G17" s="108" t="s">
        <v>76</v>
      </c>
      <c r="H17" s="108" t="s">
        <v>119</v>
      </c>
      <c r="I17" s="107" t="s">
        <v>135</v>
      </c>
      <c r="J17" s="109" t="s">
        <v>136</v>
      </c>
      <c r="K17" s="109" t="s">
        <v>115</v>
      </c>
      <c r="L17" s="107" t="s">
        <v>137</v>
      </c>
      <c r="M17" s="110">
        <v>46023</v>
      </c>
      <c r="N17" s="110">
        <v>46387</v>
      </c>
      <c r="O17" s="111">
        <v>0.25</v>
      </c>
      <c r="P17" s="111">
        <v>0.25</v>
      </c>
      <c r="Q17" s="111">
        <v>0.25</v>
      </c>
      <c r="R17" s="111">
        <v>0.25</v>
      </c>
      <c r="S17" s="108" t="s">
        <v>69</v>
      </c>
      <c r="T17" s="108" t="s">
        <v>51</v>
      </c>
      <c r="U17" s="112" t="s">
        <v>138</v>
      </c>
      <c r="V17" s="113">
        <v>0.25</v>
      </c>
      <c r="W17" s="113">
        <v>0.25</v>
      </c>
      <c r="X17" s="106" t="s">
        <v>139</v>
      </c>
      <c r="Y17" s="114" t="s">
        <v>140</v>
      </c>
      <c r="Z17" s="113">
        <v>0.25</v>
      </c>
      <c r="AA17" s="113">
        <v>0.5</v>
      </c>
      <c r="AB17" s="106" t="s">
        <v>141</v>
      </c>
      <c r="AC17" s="160" t="s">
        <v>142</v>
      </c>
    </row>
    <row r="18" spans="1:29" ht="30" customHeight="1">
      <c r="A18" s="106" t="s">
        <v>143</v>
      </c>
      <c r="B18" s="107" t="s">
        <v>115</v>
      </c>
      <c r="C18" s="150" t="s">
        <v>87</v>
      </c>
      <c r="D18" s="150" t="s">
        <v>116</v>
      </c>
      <c r="E18" s="107" t="s">
        <v>117</v>
      </c>
      <c r="F18" s="108" t="s">
        <v>90</v>
      </c>
      <c r="G18" s="108" t="s">
        <v>76</v>
      </c>
      <c r="H18" s="108" t="s">
        <v>119</v>
      </c>
      <c r="I18" s="107" t="s">
        <v>144</v>
      </c>
      <c r="J18" s="109" t="s">
        <v>145</v>
      </c>
      <c r="K18" s="109" t="s">
        <v>115</v>
      </c>
      <c r="L18" s="107" t="s">
        <v>146</v>
      </c>
      <c r="M18" s="110">
        <v>46023</v>
      </c>
      <c r="N18" s="110">
        <v>46387</v>
      </c>
      <c r="O18" s="111">
        <v>0</v>
      </c>
      <c r="P18" s="111">
        <v>0.5</v>
      </c>
      <c r="Q18" s="111">
        <v>0</v>
      </c>
      <c r="R18" s="111">
        <v>0.5</v>
      </c>
      <c r="S18" s="108" t="s">
        <v>80</v>
      </c>
      <c r="T18" s="108" t="s">
        <v>51</v>
      </c>
      <c r="U18" s="112">
        <v>0</v>
      </c>
      <c r="V18" s="113">
        <v>0</v>
      </c>
      <c r="W18" s="113">
        <v>0</v>
      </c>
      <c r="X18" s="106" t="s">
        <v>147</v>
      </c>
      <c r="Y18" s="114" t="s">
        <v>148</v>
      </c>
      <c r="Z18" s="113">
        <v>0.5</v>
      </c>
      <c r="AA18" s="113">
        <v>0.5</v>
      </c>
      <c r="AB18" s="106" t="s">
        <v>149</v>
      </c>
      <c r="AC18" s="158" t="s">
        <v>150</v>
      </c>
    </row>
    <row r="19" spans="1:29" ht="30" customHeight="1">
      <c r="A19" s="106" t="s">
        <v>151</v>
      </c>
      <c r="B19" s="107" t="s">
        <v>152</v>
      </c>
      <c r="C19" s="107" t="s">
        <v>87</v>
      </c>
      <c r="D19" s="107" t="s">
        <v>116</v>
      </c>
      <c r="E19" s="107" t="s">
        <v>153</v>
      </c>
      <c r="F19" s="108" t="s">
        <v>118</v>
      </c>
      <c r="G19" s="108" t="s">
        <v>76</v>
      </c>
      <c r="H19" s="108" t="s">
        <v>154</v>
      </c>
      <c r="I19" s="107" t="s">
        <v>155</v>
      </c>
      <c r="J19" s="109" t="s">
        <v>156</v>
      </c>
      <c r="K19" s="109" t="s">
        <v>152</v>
      </c>
      <c r="L19" s="107" t="s">
        <v>157</v>
      </c>
      <c r="M19" s="110">
        <v>46054</v>
      </c>
      <c r="N19" s="110">
        <v>46387</v>
      </c>
      <c r="O19" s="111">
        <v>1</v>
      </c>
      <c r="P19" s="111">
        <v>1</v>
      </c>
      <c r="Q19" s="111">
        <v>1</v>
      </c>
      <c r="R19" s="111">
        <v>1</v>
      </c>
      <c r="S19" s="108" t="s">
        <v>80</v>
      </c>
      <c r="T19" s="108" t="s">
        <v>51</v>
      </c>
      <c r="U19" s="112">
        <v>374083334</v>
      </c>
      <c r="V19" s="106" t="s">
        <v>81</v>
      </c>
      <c r="W19" s="106" t="s">
        <v>81</v>
      </c>
      <c r="X19" s="106" t="s">
        <v>81</v>
      </c>
      <c r="Y19" s="117" t="s">
        <v>81</v>
      </c>
      <c r="Z19" s="113" t="s">
        <v>281</v>
      </c>
      <c r="AA19" s="113" t="s">
        <v>281</v>
      </c>
      <c r="AB19" s="106" t="s">
        <v>1022</v>
      </c>
      <c r="AC19" s="157" t="s">
        <v>1022</v>
      </c>
    </row>
    <row r="20" spans="1:29" ht="25.5" customHeight="1">
      <c r="A20" s="106" t="s">
        <v>158</v>
      </c>
      <c r="B20" s="107" t="s">
        <v>152</v>
      </c>
      <c r="C20" s="107" t="s">
        <v>87</v>
      </c>
      <c r="D20" s="107" t="s">
        <v>116</v>
      </c>
      <c r="E20" s="107" t="s">
        <v>159</v>
      </c>
      <c r="F20" s="108" t="s">
        <v>107</v>
      </c>
      <c r="G20" s="108" t="s">
        <v>160</v>
      </c>
      <c r="H20" s="108" t="s">
        <v>154</v>
      </c>
      <c r="I20" s="107" t="s">
        <v>161</v>
      </c>
      <c r="J20" s="109" t="s">
        <v>160</v>
      </c>
      <c r="K20" s="109" t="s">
        <v>152</v>
      </c>
      <c r="L20" s="107" t="s">
        <v>162</v>
      </c>
      <c r="M20" s="110">
        <v>46054</v>
      </c>
      <c r="N20" s="110">
        <v>46387</v>
      </c>
      <c r="O20" s="111">
        <v>0.25</v>
      </c>
      <c r="P20" s="111">
        <v>0.5</v>
      </c>
      <c r="Q20" s="111">
        <v>0.75</v>
      </c>
      <c r="R20" s="111">
        <v>1</v>
      </c>
      <c r="S20" s="108" t="s">
        <v>69</v>
      </c>
      <c r="T20" s="108"/>
      <c r="U20" s="112">
        <v>118366667</v>
      </c>
      <c r="V20" s="113" t="s">
        <v>81</v>
      </c>
      <c r="W20" s="113" t="s">
        <v>81</v>
      </c>
      <c r="X20" s="106" t="s">
        <v>81</v>
      </c>
      <c r="Y20" s="120" t="s">
        <v>81</v>
      </c>
      <c r="Z20" s="113" t="s">
        <v>281</v>
      </c>
      <c r="AA20" s="113" t="s">
        <v>281</v>
      </c>
      <c r="AB20" s="106" t="s">
        <v>1022</v>
      </c>
      <c r="AC20" s="157" t="s">
        <v>1022</v>
      </c>
    </row>
    <row r="21" spans="1:29" ht="28.5" customHeight="1">
      <c r="A21" s="106" t="s">
        <v>163</v>
      </c>
      <c r="B21" s="107" t="s">
        <v>152</v>
      </c>
      <c r="C21" s="107" t="s">
        <v>87</v>
      </c>
      <c r="D21" s="107" t="s">
        <v>116</v>
      </c>
      <c r="E21" s="107" t="s">
        <v>164</v>
      </c>
      <c r="F21" s="108" t="s">
        <v>118</v>
      </c>
      <c r="G21" s="108" t="s">
        <v>76</v>
      </c>
      <c r="H21" s="108" t="s">
        <v>154</v>
      </c>
      <c r="I21" s="107" t="s">
        <v>165</v>
      </c>
      <c r="J21" s="109" t="s">
        <v>166</v>
      </c>
      <c r="K21" s="109" t="s">
        <v>152</v>
      </c>
      <c r="L21" s="107" t="s">
        <v>167</v>
      </c>
      <c r="M21" s="110">
        <v>46054</v>
      </c>
      <c r="N21" s="110">
        <v>46203</v>
      </c>
      <c r="O21" s="111">
        <v>0.3</v>
      </c>
      <c r="P21" s="111">
        <v>1</v>
      </c>
      <c r="Q21" s="111"/>
      <c r="R21" s="111"/>
      <c r="S21" s="108" t="s">
        <v>80</v>
      </c>
      <c r="T21" s="108"/>
      <c r="U21" s="112">
        <v>156650000</v>
      </c>
      <c r="V21" s="106" t="s">
        <v>81</v>
      </c>
      <c r="W21" s="106" t="s">
        <v>81</v>
      </c>
      <c r="X21" s="106" t="s">
        <v>81</v>
      </c>
      <c r="Y21" s="117" t="s">
        <v>81</v>
      </c>
      <c r="Z21" s="113" t="s">
        <v>281</v>
      </c>
      <c r="AA21" s="113" t="s">
        <v>281</v>
      </c>
      <c r="AB21" s="106" t="s">
        <v>1022</v>
      </c>
      <c r="AC21" s="157" t="s">
        <v>1022</v>
      </c>
    </row>
    <row r="22" spans="1:29" s="20" customFormat="1" ht="32.25" customHeight="1">
      <c r="A22" s="106" t="s">
        <v>168</v>
      </c>
      <c r="B22" s="107" t="s">
        <v>152</v>
      </c>
      <c r="C22" s="107" t="s">
        <v>87</v>
      </c>
      <c r="D22" s="107" t="s">
        <v>169</v>
      </c>
      <c r="E22" s="107" t="s">
        <v>170</v>
      </c>
      <c r="F22" s="108" t="s">
        <v>118</v>
      </c>
      <c r="G22" s="108" t="s">
        <v>76</v>
      </c>
      <c r="H22" s="108" t="s">
        <v>171</v>
      </c>
      <c r="I22" s="107" t="s">
        <v>172</v>
      </c>
      <c r="J22" s="109" t="s">
        <v>173</v>
      </c>
      <c r="K22" s="109" t="s">
        <v>152</v>
      </c>
      <c r="L22" s="107" t="s">
        <v>174</v>
      </c>
      <c r="M22" s="110">
        <v>46023</v>
      </c>
      <c r="N22" s="110">
        <v>46203</v>
      </c>
      <c r="O22" s="111" t="s">
        <v>175</v>
      </c>
      <c r="P22" s="111" t="s">
        <v>176</v>
      </c>
      <c r="Q22" s="111" t="s">
        <v>177</v>
      </c>
      <c r="R22" s="111" t="s">
        <v>178</v>
      </c>
      <c r="S22" s="108" t="s">
        <v>80</v>
      </c>
      <c r="T22" s="108" t="s">
        <v>51</v>
      </c>
      <c r="U22" s="112" t="s">
        <v>179</v>
      </c>
      <c r="V22" s="113" t="s">
        <v>81</v>
      </c>
      <c r="W22" s="113" t="s">
        <v>81</v>
      </c>
      <c r="X22" s="106" t="s">
        <v>180</v>
      </c>
      <c r="Y22" s="120" t="s">
        <v>81</v>
      </c>
      <c r="Z22" s="113" t="s">
        <v>281</v>
      </c>
      <c r="AA22" s="113" t="s">
        <v>281</v>
      </c>
      <c r="AB22" s="106" t="s">
        <v>1022</v>
      </c>
      <c r="AC22" s="157" t="s">
        <v>1022</v>
      </c>
    </row>
    <row r="23" spans="1:29" ht="24" customHeight="1">
      <c r="A23" s="106" t="s">
        <v>181</v>
      </c>
      <c r="B23" s="107" t="s">
        <v>152</v>
      </c>
      <c r="C23" s="107" t="s">
        <v>87</v>
      </c>
      <c r="D23" s="107" t="s">
        <v>116</v>
      </c>
      <c r="E23" s="107" t="s">
        <v>159</v>
      </c>
      <c r="F23" s="108" t="s">
        <v>118</v>
      </c>
      <c r="G23" s="108" t="s">
        <v>76</v>
      </c>
      <c r="H23" s="108" t="s">
        <v>154</v>
      </c>
      <c r="I23" s="107" t="s">
        <v>182</v>
      </c>
      <c r="J23" s="109" t="s">
        <v>183</v>
      </c>
      <c r="K23" s="109" t="s">
        <v>152</v>
      </c>
      <c r="L23" s="107" t="s">
        <v>184</v>
      </c>
      <c r="M23" s="110">
        <v>46203</v>
      </c>
      <c r="N23" s="110">
        <v>46386</v>
      </c>
      <c r="O23" s="111">
        <v>0</v>
      </c>
      <c r="P23" s="111">
        <v>0.5</v>
      </c>
      <c r="Q23" s="111">
        <v>0</v>
      </c>
      <c r="R23" s="111">
        <v>1</v>
      </c>
      <c r="S23" s="108" t="s">
        <v>80</v>
      </c>
      <c r="T23" s="108" t="s">
        <v>51</v>
      </c>
      <c r="U23" s="112">
        <v>374083334</v>
      </c>
      <c r="V23" s="113" t="s">
        <v>81</v>
      </c>
      <c r="W23" s="113" t="s">
        <v>81</v>
      </c>
      <c r="X23" s="106" t="s">
        <v>180</v>
      </c>
      <c r="Y23" s="120" t="s">
        <v>81</v>
      </c>
      <c r="Z23" s="113" t="s">
        <v>281</v>
      </c>
      <c r="AA23" s="113" t="s">
        <v>281</v>
      </c>
      <c r="AB23" s="106" t="s">
        <v>1022</v>
      </c>
      <c r="AC23" s="157" t="s">
        <v>1022</v>
      </c>
    </row>
    <row r="24" spans="1:29" ht="29.25" customHeight="1">
      <c r="A24" s="106" t="s">
        <v>185</v>
      </c>
      <c r="B24" s="107" t="s">
        <v>152</v>
      </c>
      <c r="C24" s="107" t="s">
        <v>87</v>
      </c>
      <c r="D24" s="107" t="s">
        <v>116</v>
      </c>
      <c r="E24" s="107" t="s">
        <v>153</v>
      </c>
      <c r="F24" s="108" t="s">
        <v>118</v>
      </c>
      <c r="G24" s="108" t="s">
        <v>76</v>
      </c>
      <c r="H24" s="108" t="s">
        <v>186</v>
      </c>
      <c r="I24" s="107" t="s">
        <v>187</v>
      </c>
      <c r="J24" s="109" t="s">
        <v>188</v>
      </c>
      <c r="K24" s="109" t="s">
        <v>152</v>
      </c>
      <c r="L24" s="107" t="s">
        <v>189</v>
      </c>
      <c r="M24" s="110">
        <v>46023</v>
      </c>
      <c r="N24" s="110">
        <v>46387</v>
      </c>
      <c r="O24" s="111">
        <v>1</v>
      </c>
      <c r="P24" s="111">
        <v>1</v>
      </c>
      <c r="Q24" s="111">
        <v>1</v>
      </c>
      <c r="R24" s="111">
        <v>1</v>
      </c>
      <c r="S24" s="108" t="s">
        <v>69</v>
      </c>
      <c r="T24" s="108" t="s">
        <v>51</v>
      </c>
      <c r="U24" s="112">
        <v>598166666</v>
      </c>
      <c r="V24" s="106" t="s">
        <v>81</v>
      </c>
      <c r="W24" s="106" t="s">
        <v>81</v>
      </c>
      <c r="X24" s="106" t="s">
        <v>81</v>
      </c>
      <c r="Y24" s="117" t="s">
        <v>81</v>
      </c>
      <c r="Z24" s="113" t="s">
        <v>281</v>
      </c>
      <c r="AA24" s="113" t="s">
        <v>281</v>
      </c>
      <c r="AB24" s="106" t="s">
        <v>1022</v>
      </c>
      <c r="AC24" s="157" t="s">
        <v>1022</v>
      </c>
    </row>
    <row r="25" spans="1:29" ht="39.75" customHeight="1">
      <c r="A25" s="106" t="s">
        <v>190</v>
      </c>
      <c r="B25" s="107" t="s">
        <v>191</v>
      </c>
      <c r="C25" s="108" t="s">
        <v>192</v>
      </c>
      <c r="D25" s="108" t="s">
        <v>116</v>
      </c>
      <c r="E25" s="108" t="s">
        <v>159</v>
      </c>
      <c r="F25" s="108" t="s">
        <v>90</v>
      </c>
      <c r="G25" s="108" t="s">
        <v>76</v>
      </c>
      <c r="H25" s="108" t="s">
        <v>193</v>
      </c>
      <c r="I25" s="107" t="s">
        <v>194</v>
      </c>
      <c r="J25" s="109" t="s">
        <v>195</v>
      </c>
      <c r="K25" s="109" t="s">
        <v>196</v>
      </c>
      <c r="L25" s="107" t="s">
        <v>197</v>
      </c>
      <c r="M25" s="110">
        <v>46023</v>
      </c>
      <c r="N25" s="110">
        <v>46387</v>
      </c>
      <c r="O25" s="111">
        <v>0</v>
      </c>
      <c r="P25" s="111">
        <v>0.5</v>
      </c>
      <c r="Q25" s="111">
        <v>0</v>
      </c>
      <c r="R25" s="111">
        <v>0.5</v>
      </c>
      <c r="S25" s="108" t="s">
        <v>80</v>
      </c>
      <c r="T25" s="108" t="s">
        <v>51</v>
      </c>
      <c r="U25" s="112">
        <v>0</v>
      </c>
      <c r="V25" s="113" t="s">
        <v>81</v>
      </c>
      <c r="W25" s="113" t="s">
        <v>81</v>
      </c>
      <c r="X25" s="106" t="s">
        <v>198</v>
      </c>
      <c r="Y25" s="120" t="s">
        <v>81</v>
      </c>
      <c r="Z25" s="113" t="s">
        <v>281</v>
      </c>
      <c r="AA25" s="113" t="s">
        <v>281</v>
      </c>
      <c r="AB25" s="106" t="s">
        <v>1022</v>
      </c>
      <c r="AC25" s="157" t="s">
        <v>1022</v>
      </c>
    </row>
    <row r="26" spans="1:29" ht="41.25" customHeight="1">
      <c r="A26" s="106" t="s">
        <v>199</v>
      </c>
      <c r="B26" s="107" t="s">
        <v>191</v>
      </c>
      <c r="C26" s="108" t="s">
        <v>192</v>
      </c>
      <c r="D26" s="108" t="s">
        <v>116</v>
      </c>
      <c r="E26" s="108" t="s">
        <v>159</v>
      </c>
      <c r="F26" s="108" t="s">
        <v>90</v>
      </c>
      <c r="G26" s="108" t="s">
        <v>76</v>
      </c>
      <c r="H26" s="108" t="s">
        <v>193</v>
      </c>
      <c r="I26" s="107" t="s">
        <v>200</v>
      </c>
      <c r="J26" s="109" t="s">
        <v>201</v>
      </c>
      <c r="K26" s="109" t="s">
        <v>196</v>
      </c>
      <c r="L26" s="107" t="s">
        <v>202</v>
      </c>
      <c r="M26" s="110">
        <v>46023</v>
      </c>
      <c r="N26" s="110">
        <v>46387</v>
      </c>
      <c r="O26" s="111">
        <v>0</v>
      </c>
      <c r="P26" s="111">
        <v>0.5</v>
      </c>
      <c r="Q26" s="111">
        <v>0</v>
      </c>
      <c r="R26" s="111">
        <v>0.5</v>
      </c>
      <c r="S26" s="108" t="s">
        <v>80</v>
      </c>
      <c r="T26" s="108" t="s">
        <v>51</v>
      </c>
      <c r="U26" s="112">
        <v>0</v>
      </c>
      <c r="V26" s="113" t="s">
        <v>81</v>
      </c>
      <c r="W26" s="113" t="s">
        <v>81</v>
      </c>
      <c r="X26" s="106" t="s">
        <v>198</v>
      </c>
      <c r="Y26" s="120" t="s">
        <v>81</v>
      </c>
      <c r="Z26" s="113" t="s">
        <v>281</v>
      </c>
      <c r="AA26" s="113" t="s">
        <v>281</v>
      </c>
      <c r="AB26" s="106" t="s">
        <v>1022</v>
      </c>
      <c r="AC26" s="157" t="s">
        <v>1022</v>
      </c>
    </row>
    <row r="27" spans="1:29" ht="48.75" customHeight="1">
      <c r="A27" s="106" t="s">
        <v>203</v>
      </c>
      <c r="B27" s="107" t="s">
        <v>204</v>
      </c>
      <c r="C27" s="107" t="s">
        <v>87</v>
      </c>
      <c r="D27" s="107" t="s">
        <v>116</v>
      </c>
      <c r="E27" s="107" t="s">
        <v>153</v>
      </c>
      <c r="F27" s="107" t="s">
        <v>205</v>
      </c>
      <c r="G27" s="107" t="s">
        <v>76</v>
      </c>
      <c r="H27" s="107" t="s">
        <v>206</v>
      </c>
      <c r="I27" s="107" t="s">
        <v>207</v>
      </c>
      <c r="J27" s="109" t="s">
        <v>208</v>
      </c>
      <c r="K27" s="109" t="s">
        <v>204</v>
      </c>
      <c r="L27" s="107" t="s">
        <v>209</v>
      </c>
      <c r="M27" s="110">
        <v>46023</v>
      </c>
      <c r="N27" s="110">
        <v>46387</v>
      </c>
      <c r="O27" s="111">
        <v>0.15</v>
      </c>
      <c r="P27" s="111">
        <v>0.3</v>
      </c>
      <c r="Q27" s="111">
        <v>0.7</v>
      </c>
      <c r="R27" s="111">
        <v>1</v>
      </c>
      <c r="S27" s="108" t="s">
        <v>80</v>
      </c>
      <c r="T27" s="108" t="s">
        <v>51</v>
      </c>
      <c r="U27" s="112">
        <v>322915000</v>
      </c>
      <c r="V27" s="113">
        <v>0.19</v>
      </c>
      <c r="W27" s="113">
        <v>1</v>
      </c>
      <c r="X27" s="106" t="s">
        <v>210</v>
      </c>
      <c r="Y27" s="114" t="s">
        <v>211</v>
      </c>
      <c r="Z27" s="113">
        <v>0.3846</v>
      </c>
      <c r="AA27" s="113">
        <v>1</v>
      </c>
      <c r="AB27" s="106" t="s">
        <v>212</v>
      </c>
      <c r="AC27" s="158" t="s">
        <v>213</v>
      </c>
    </row>
    <row r="28" spans="1:29" ht="34.5" customHeight="1">
      <c r="A28" s="106" t="s">
        <v>214</v>
      </c>
      <c r="B28" s="107" t="s">
        <v>215</v>
      </c>
      <c r="C28" s="150" t="s">
        <v>41</v>
      </c>
      <c r="D28" s="107" t="s">
        <v>216</v>
      </c>
      <c r="E28" s="107" t="s">
        <v>217</v>
      </c>
      <c r="F28" s="108" t="s">
        <v>218</v>
      </c>
      <c r="G28" s="108" t="s">
        <v>76</v>
      </c>
      <c r="H28" s="108" t="s">
        <v>219</v>
      </c>
      <c r="I28" s="107" t="s">
        <v>220</v>
      </c>
      <c r="J28" s="107" t="s">
        <v>221</v>
      </c>
      <c r="K28" s="109" t="s">
        <v>215</v>
      </c>
      <c r="L28" s="107" t="s">
        <v>222</v>
      </c>
      <c r="M28" s="110">
        <v>46023</v>
      </c>
      <c r="N28" s="110">
        <v>46387</v>
      </c>
      <c r="O28" s="151">
        <v>0.1</v>
      </c>
      <c r="P28" s="151">
        <v>0.3</v>
      </c>
      <c r="Q28" s="151">
        <v>0.3</v>
      </c>
      <c r="R28" s="151">
        <v>0.3</v>
      </c>
      <c r="S28" s="108" t="s">
        <v>80</v>
      </c>
      <c r="T28" s="108" t="s">
        <v>51</v>
      </c>
      <c r="U28" s="112">
        <v>25000000</v>
      </c>
      <c r="V28" s="121">
        <v>17</v>
      </c>
      <c r="W28" s="113">
        <v>0.14699999999999999</v>
      </c>
      <c r="X28" s="122" t="s">
        <v>223</v>
      </c>
      <c r="Y28" s="114" t="s">
        <v>224</v>
      </c>
      <c r="Z28" s="123">
        <v>24</v>
      </c>
      <c r="AA28" s="113">
        <v>0.20699999999999999</v>
      </c>
      <c r="AB28" s="124" t="s">
        <v>225</v>
      </c>
      <c r="AC28" s="161" t="s">
        <v>1049</v>
      </c>
    </row>
    <row r="29" spans="1:29" ht="50.25" customHeight="1">
      <c r="A29" s="106" t="s">
        <v>226</v>
      </c>
      <c r="B29" s="108" t="s">
        <v>215</v>
      </c>
      <c r="C29" s="150" t="s">
        <v>41</v>
      </c>
      <c r="D29" s="107" t="s">
        <v>216</v>
      </c>
      <c r="E29" s="107" t="s">
        <v>217</v>
      </c>
      <c r="F29" s="108" t="s">
        <v>218</v>
      </c>
      <c r="G29" s="108" t="s">
        <v>76</v>
      </c>
      <c r="H29" s="108" t="s">
        <v>219</v>
      </c>
      <c r="I29" s="107" t="s">
        <v>227</v>
      </c>
      <c r="J29" s="107" t="s">
        <v>228</v>
      </c>
      <c r="K29" s="109" t="s">
        <v>215</v>
      </c>
      <c r="L29" s="107" t="s">
        <v>229</v>
      </c>
      <c r="M29" s="110">
        <v>46023</v>
      </c>
      <c r="N29" s="110">
        <v>46387</v>
      </c>
      <c r="O29" s="113">
        <v>0.2</v>
      </c>
      <c r="P29" s="113">
        <v>0.25</v>
      </c>
      <c r="Q29" s="113">
        <v>0.3</v>
      </c>
      <c r="R29" s="113">
        <v>0.25</v>
      </c>
      <c r="S29" s="108" t="s">
        <v>69</v>
      </c>
      <c r="T29" s="108" t="s">
        <v>230</v>
      </c>
      <c r="U29" s="112">
        <v>42000000</v>
      </c>
      <c r="V29" s="121">
        <v>2</v>
      </c>
      <c r="W29" s="113">
        <v>7.3999999999999996E-2</v>
      </c>
      <c r="X29" s="122" t="s">
        <v>231</v>
      </c>
      <c r="Y29" s="114" t="s">
        <v>232</v>
      </c>
      <c r="Z29" s="123">
        <v>8</v>
      </c>
      <c r="AA29" s="113">
        <v>0.29599999999999999</v>
      </c>
      <c r="AB29" s="124" t="s">
        <v>233</v>
      </c>
      <c r="AC29" s="161" t="s">
        <v>1049</v>
      </c>
    </row>
    <row r="30" spans="1:29" ht="59.25" customHeight="1">
      <c r="A30" s="106" t="s">
        <v>234</v>
      </c>
      <c r="B30" s="107" t="s">
        <v>215</v>
      </c>
      <c r="C30" s="150" t="s">
        <v>41</v>
      </c>
      <c r="D30" s="107" t="s">
        <v>216</v>
      </c>
      <c r="E30" s="107" t="s">
        <v>217</v>
      </c>
      <c r="F30" s="108" t="s">
        <v>218</v>
      </c>
      <c r="G30" s="108" t="s">
        <v>76</v>
      </c>
      <c r="H30" s="108" t="s">
        <v>219</v>
      </c>
      <c r="I30" s="107" t="s">
        <v>235</v>
      </c>
      <c r="J30" s="107" t="s">
        <v>236</v>
      </c>
      <c r="K30" s="109" t="s">
        <v>215</v>
      </c>
      <c r="L30" s="107" t="s">
        <v>237</v>
      </c>
      <c r="M30" s="110">
        <v>46023</v>
      </c>
      <c r="N30" s="110">
        <v>46387</v>
      </c>
      <c r="O30" s="113">
        <v>0.25</v>
      </c>
      <c r="P30" s="113">
        <v>0.25</v>
      </c>
      <c r="Q30" s="113">
        <v>0.25</v>
      </c>
      <c r="R30" s="113">
        <v>0.25</v>
      </c>
      <c r="S30" s="108" t="s">
        <v>69</v>
      </c>
      <c r="T30" s="108" t="s">
        <v>230</v>
      </c>
      <c r="U30" s="112">
        <v>498200000</v>
      </c>
      <c r="V30" s="121">
        <v>3</v>
      </c>
      <c r="W30" s="113">
        <v>0.111</v>
      </c>
      <c r="X30" s="122" t="s">
        <v>238</v>
      </c>
      <c r="Y30" s="120" t="s">
        <v>81</v>
      </c>
      <c r="Z30" s="123">
        <v>10</v>
      </c>
      <c r="AA30" s="113">
        <v>0.37</v>
      </c>
      <c r="AB30" s="124" t="s">
        <v>239</v>
      </c>
      <c r="AC30" s="161" t="s">
        <v>1049</v>
      </c>
    </row>
    <row r="31" spans="1:29" ht="47.25" customHeight="1">
      <c r="A31" s="106" t="s">
        <v>240</v>
      </c>
      <c r="B31" s="107" t="s">
        <v>215</v>
      </c>
      <c r="C31" s="150" t="s">
        <v>41</v>
      </c>
      <c r="D31" s="107" t="s">
        <v>216</v>
      </c>
      <c r="E31" s="107" t="s">
        <v>217</v>
      </c>
      <c r="F31" s="108" t="s">
        <v>218</v>
      </c>
      <c r="G31" s="108" t="s">
        <v>76</v>
      </c>
      <c r="H31" s="108" t="s">
        <v>219</v>
      </c>
      <c r="I31" s="107" t="s">
        <v>241</v>
      </c>
      <c r="J31" s="107" t="s">
        <v>242</v>
      </c>
      <c r="K31" s="109" t="s">
        <v>215</v>
      </c>
      <c r="L31" s="107" t="s">
        <v>243</v>
      </c>
      <c r="M31" s="110">
        <v>46023</v>
      </c>
      <c r="N31" s="110">
        <v>46387</v>
      </c>
      <c r="O31" s="125">
        <v>2</v>
      </c>
      <c r="P31" s="125">
        <v>4</v>
      </c>
      <c r="Q31" s="125">
        <v>4</v>
      </c>
      <c r="R31" s="125">
        <v>8</v>
      </c>
      <c r="S31" s="108" t="s">
        <v>69</v>
      </c>
      <c r="T31" s="108" t="s">
        <v>230</v>
      </c>
      <c r="U31" s="112">
        <v>498200000</v>
      </c>
      <c r="V31" s="106">
        <v>3</v>
      </c>
      <c r="W31" s="113">
        <v>0</v>
      </c>
      <c r="X31" s="122" t="s">
        <v>244</v>
      </c>
      <c r="Y31" s="114" t="s">
        <v>245</v>
      </c>
      <c r="Z31" s="123">
        <v>8</v>
      </c>
      <c r="AA31" s="113" t="s">
        <v>246</v>
      </c>
      <c r="AB31" s="124" t="s">
        <v>247</v>
      </c>
      <c r="AC31" s="162" t="s">
        <v>1050</v>
      </c>
    </row>
    <row r="32" spans="1:29" ht="47.25" customHeight="1">
      <c r="A32" s="106" t="s">
        <v>248</v>
      </c>
      <c r="B32" s="107" t="s">
        <v>215</v>
      </c>
      <c r="C32" s="150" t="s">
        <v>41</v>
      </c>
      <c r="D32" s="107" t="s">
        <v>216</v>
      </c>
      <c r="E32" s="107" t="s">
        <v>217</v>
      </c>
      <c r="F32" s="108" t="s">
        <v>218</v>
      </c>
      <c r="G32" s="108" t="s">
        <v>76</v>
      </c>
      <c r="H32" s="108" t="s">
        <v>219</v>
      </c>
      <c r="I32" s="107" t="s">
        <v>249</v>
      </c>
      <c r="J32" s="107" t="s">
        <v>250</v>
      </c>
      <c r="K32" s="109" t="s">
        <v>215</v>
      </c>
      <c r="L32" s="107" t="s">
        <v>251</v>
      </c>
      <c r="M32" s="110">
        <v>46023</v>
      </c>
      <c r="N32" s="110">
        <v>46387</v>
      </c>
      <c r="O32" s="113">
        <v>0.2</v>
      </c>
      <c r="P32" s="113">
        <v>0.2</v>
      </c>
      <c r="Q32" s="113">
        <v>0.4</v>
      </c>
      <c r="R32" s="113">
        <v>0.2</v>
      </c>
      <c r="S32" s="108" t="s">
        <v>69</v>
      </c>
      <c r="T32" s="108" t="s">
        <v>230</v>
      </c>
      <c r="U32" s="112">
        <v>498200000</v>
      </c>
      <c r="V32" s="113">
        <v>0</v>
      </c>
      <c r="W32" s="113">
        <v>0</v>
      </c>
      <c r="X32" s="106" t="s">
        <v>252</v>
      </c>
      <c r="Y32" s="120" t="s">
        <v>81</v>
      </c>
      <c r="Z32" s="123">
        <v>0</v>
      </c>
      <c r="AA32" s="113">
        <v>0</v>
      </c>
      <c r="AB32" s="124" t="s">
        <v>252</v>
      </c>
      <c r="AC32" s="163" t="s">
        <v>81</v>
      </c>
    </row>
    <row r="33" spans="1:29" ht="63.75" customHeight="1">
      <c r="A33" s="106" t="s">
        <v>253</v>
      </c>
      <c r="B33" s="107" t="s">
        <v>215</v>
      </c>
      <c r="C33" s="150" t="s">
        <v>41</v>
      </c>
      <c r="D33" s="107" t="s">
        <v>216</v>
      </c>
      <c r="E33" s="107" t="s">
        <v>217</v>
      </c>
      <c r="F33" s="108" t="s">
        <v>218</v>
      </c>
      <c r="G33" s="108" t="s">
        <v>76</v>
      </c>
      <c r="H33" s="108" t="s">
        <v>219</v>
      </c>
      <c r="I33" s="107" t="s">
        <v>254</v>
      </c>
      <c r="J33" s="107" t="s">
        <v>255</v>
      </c>
      <c r="K33" s="109" t="s">
        <v>215</v>
      </c>
      <c r="L33" s="107" t="s">
        <v>256</v>
      </c>
      <c r="M33" s="110">
        <v>46023</v>
      </c>
      <c r="N33" s="110">
        <v>46387</v>
      </c>
      <c r="O33" s="113">
        <v>0.25</v>
      </c>
      <c r="P33" s="113">
        <v>0.25</v>
      </c>
      <c r="Q33" s="113">
        <v>0.25</v>
      </c>
      <c r="R33" s="113">
        <v>0.25</v>
      </c>
      <c r="S33" s="108" t="s">
        <v>69</v>
      </c>
      <c r="T33" s="108" t="s">
        <v>230</v>
      </c>
      <c r="U33" s="112">
        <v>498200000</v>
      </c>
      <c r="V33" s="106">
        <v>2</v>
      </c>
      <c r="W33" s="113">
        <v>0.5</v>
      </c>
      <c r="X33" s="122" t="s">
        <v>257</v>
      </c>
      <c r="Y33" s="114" t="s">
        <v>258</v>
      </c>
      <c r="Z33" s="123">
        <v>0</v>
      </c>
      <c r="AA33" s="113">
        <v>0</v>
      </c>
      <c r="AB33" s="124" t="s">
        <v>259</v>
      </c>
      <c r="AC33" s="160" t="s">
        <v>81</v>
      </c>
    </row>
    <row r="34" spans="1:29" ht="45.75" customHeight="1">
      <c r="A34" s="106" t="s">
        <v>260</v>
      </c>
      <c r="B34" s="107" t="s">
        <v>215</v>
      </c>
      <c r="C34" s="150" t="s">
        <v>41</v>
      </c>
      <c r="D34" s="107" t="s">
        <v>216</v>
      </c>
      <c r="E34" s="107" t="s">
        <v>217</v>
      </c>
      <c r="F34" s="108" t="s">
        <v>218</v>
      </c>
      <c r="G34" s="108" t="s">
        <v>76</v>
      </c>
      <c r="H34" s="108" t="s">
        <v>219</v>
      </c>
      <c r="I34" s="106" t="s">
        <v>261</v>
      </c>
      <c r="J34" s="106" t="s">
        <v>262</v>
      </c>
      <c r="K34" s="109" t="s">
        <v>215</v>
      </c>
      <c r="L34" s="109" t="s">
        <v>263</v>
      </c>
      <c r="M34" s="110">
        <v>46023</v>
      </c>
      <c r="N34" s="110">
        <v>46387</v>
      </c>
      <c r="O34" s="152">
        <v>0.1</v>
      </c>
      <c r="P34" s="152">
        <v>0.3</v>
      </c>
      <c r="Q34" s="152">
        <v>0.4</v>
      </c>
      <c r="R34" s="152">
        <v>0.2</v>
      </c>
      <c r="S34" s="108" t="s">
        <v>69</v>
      </c>
      <c r="T34" s="108" t="s">
        <v>230</v>
      </c>
      <c r="U34" s="112">
        <v>498200000</v>
      </c>
      <c r="V34" s="121">
        <v>1</v>
      </c>
      <c r="W34" s="113">
        <v>0.16700000000000001</v>
      </c>
      <c r="X34" s="122" t="s">
        <v>264</v>
      </c>
      <c r="Y34" s="114" t="s">
        <v>265</v>
      </c>
      <c r="Z34" s="123">
        <v>2</v>
      </c>
      <c r="AA34" s="113">
        <v>0.33300000000000002</v>
      </c>
      <c r="AB34" s="124" t="s">
        <v>266</v>
      </c>
      <c r="AC34" s="164" t="s">
        <v>1052</v>
      </c>
    </row>
    <row r="35" spans="1:29" s="21" customFormat="1" ht="52.5" customHeight="1">
      <c r="A35" s="106" t="s">
        <v>267</v>
      </c>
      <c r="B35" s="108" t="s">
        <v>215</v>
      </c>
      <c r="C35" s="150" t="s">
        <v>41</v>
      </c>
      <c r="D35" s="107" t="s">
        <v>216</v>
      </c>
      <c r="E35" s="107" t="s">
        <v>217</v>
      </c>
      <c r="F35" s="108" t="s">
        <v>218</v>
      </c>
      <c r="G35" s="108" t="s">
        <v>76</v>
      </c>
      <c r="H35" s="108" t="s">
        <v>219</v>
      </c>
      <c r="I35" s="107" t="s">
        <v>268</v>
      </c>
      <c r="J35" s="107" t="s">
        <v>269</v>
      </c>
      <c r="K35" s="109" t="s">
        <v>215</v>
      </c>
      <c r="L35" s="107" t="s">
        <v>270</v>
      </c>
      <c r="M35" s="110">
        <v>46023</v>
      </c>
      <c r="N35" s="110">
        <v>46387</v>
      </c>
      <c r="O35" s="113">
        <v>0.25</v>
      </c>
      <c r="P35" s="113">
        <v>0.25</v>
      </c>
      <c r="Q35" s="113">
        <v>0.25</v>
      </c>
      <c r="R35" s="113">
        <v>0.25</v>
      </c>
      <c r="S35" s="108" t="s">
        <v>80</v>
      </c>
      <c r="T35" s="108" t="s">
        <v>230</v>
      </c>
      <c r="U35" s="112">
        <v>105600000</v>
      </c>
      <c r="V35" s="121">
        <v>1</v>
      </c>
      <c r="W35" s="113">
        <v>5.2999999999999999E-2</v>
      </c>
      <c r="X35" s="122" t="s">
        <v>271</v>
      </c>
      <c r="Y35" s="114" t="s">
        <v>258</v>
      </c>
      <c r="Z35" s="123">
        <v>7</v>
      </c>
      <c r="AA35" s="113">
        <v>0.378</v>
      </c>
      <c r="AB35" s="124" t="s">
        <v>272</v>
      </c>
      <c r="AC35" s="164" t="s">
        <v>1053</v>
      </c>
    </row>
    <row r="36" spans="1:29" ht="67.5" customHeight="1">
      <c r="A36" s="106" t="s">
        <v>273</v>
      </c>
      <c r="B36" s="107" t="s">
        <v>274</v>
      </c>
      <c r="C36" s="109" t="s">
        <v>87</v>
      </c>
      <c r="D36" s="109" t="s">
        <v>116</v>
      </c>
      <c r="E36" s="109" t="s">
        <v>153</v>
      </c>
      <c r="F36" s="108" t="s">
        <v>275</v>
      </c>
      <c r="G36" s="108" t="s">
        <v>276</v>
      </c>
      <c r="H36" s="108" t="s">
        <v>277</v>
      </c>
      <c r="I36" s="107" t="s">
        <v>278</v>
      </c>
      <c r="J36" s="109" t="s">
        <v>279</v>
      </c>
      <c r="K36" s="107" t="s">
        <v>274</v>
      </c>
      <c r="L36" s="107" t="s">
        <v>280</v>
      </c>
      <c r="M36" s="126">
        <v>46023</v>
      </c>
      <c r="N36" s="126">
        <v>46387</v>
      </c>
      <c r="O36" s="111">
        <v>0.15</v>
      </c>
      <c r="P36" s="111">
        <v>0.35</v>
      </c>
      <c r="Q36" s="111">
        <v>0.35</v>
      </c>
      <c r="R36" s="111">
        <v>0.15</v>
      </c>
      <c r="S36" s="108" t="s">
        <v>80</v>
      </c>
      <c r="T36" s="108" t="s">
        <v>51</v>
      </c>
      <c r="U36" s="112" t="s">
        <v>281</v>
      </c>
      <c r="V36" s="113">
        <v>0.15</v>
      </c>
      <c r="W36" s="113">
        <v>1</v>
      </c>
      <c r="X36" s="106" t="s">
        <v>282</v>
      </c>
      <c r="Y36" s="114" t="s">
        <v>283</v>
      </c>
      <c r="Z36" s="113">
        <v>0.35</v>
      </c>
      <c r="AA36" s="113">
        <f>0.34*100/35</f>
        <v>0.97142857142857142</v>
      </c>
      <c r="AB36" s="106" t="s">
        <v>284</v>
      </c>
      <c r="AC36" s="158" t="s">
        <v>283</v>
      </c>
    </row>
    <row r="37" spans="1:29" ht="57.75" customHeight="1">
      <c r="A37" s="106" t="s">
        <v>285</v>
      </c>
      <c r="B37" s="107" t="s">
        <v>274</v>
      </c>
      <c r="C37" s="109" t="s">
        <v>87</v>
      </c>
      <c r="D37" s="109" t="s">
        <v>116</v>
      </c>
      <c r="E37" s="109" t="s">
        <v>153</v>
      </c>
      <c r="F37" s="108" t="s">
        <v>275</v>
      </c>
      <c r="G37" s="108" t="s">
        <v>276</v>
      </c>
      <c r="H37" s="108" t="s">
        <v>277</v>
      </c>
      <c r="I37" s="107" t="s">
        <v>286</v>
      </c>
      <c r="J37" s="109" t="s">
        <v>287</v>
      </c>
      <c r="K37" s="107" t="s">
        <v>274</v>
      </c>
      <c r="L37" s="107" t="s">
        <v>288</v>
      </c>
      <c r="M37" s="126">
        <v>46023</v>
      </c>
      <c r="N37" s="126">
        <v>46387</v>
      </c>
      <c r="O37" s="111">
        <v>0.15</v>
      </c>
      <c r="P37" s="111">
        <v>0.35</v>
      </c>
      <c r="Q37" s="111">
        <v>0.35</v>
      </c>
      <c r="R37" s="111">
        <v>0.15</v>
      </c>
      <c r="S37" s="108" t="s">
        <v>80</v>
      </c>
      <c r="T37" s="108" t="s">
        <v>51</v>
      </c>
      <c r="U37" s="112" t="s">
        <v>281</v>
      </c>
      <c r="V37" s="113">
        <v>0.15</v>
      </c>
      <c r="W37" s="113">
        <v>1</v>
      </c>
      <c r="X37" s="106" t="s">
        <v>289</v>
      </c>
      <c r="Y37" s="114" t="s">
        <v>290</v>
      </c>
      <c r="Z37" s="113">
        <v>0.35</v>
      </c>
      <c r="AA37" s="113">
        <v>1</v>
      </c>
      <c r="AB37" s="106" t="s">
        <v>291</v>
      </c>
      <c r="AC37" s="158" t="s">
        <v>290</v>
      </c>
    </row>
    <row r="38" spans="1:29" s="72" customFormat="1" ht="48.75" customHeight="1">
      <c r="A38" s="127" t="s">
        <v>292</v>
      </c>
      <c r="B38" s="128" t="s">
        <v>274</v>
      </c>
      <c r="C38" s="129" t="s">
        <v>87</v>
      </c>
      <c r="D38" s="129" t="s">
        <v>116</v>
      </c>
      <c r="E38" s="129" t="s">
        <v>153</v>
      </c>
      <c r="F38" s="130" t="s">
        <v>275</v>
      </c>
      <c r="G38" s="130" t="s">
        <v>276</v>
      </c>
      <c r="H38" s="130" t="s">
        <v>277</v>
      </c>
      <c r="I38" s="128" t="s">
        <v>293</v>
      </c>
      <c r="J38" s="129" t="s">
        <v>294</v>
      </c>
      <c r="K38" s="128" t="s">
        <v>274</v>
      </c>
      <c r="L38" s="128" t="s">
        <v>295</v>
      </c>
      <c r="M38" s="131">
        <v>46023</v>
      </c>
      <c r="N38" s="131">
        <v>46387</v>
      </c>
      <c r="O38" s="132">
        <v>0.15</v>
      </c>
      <c r="P38" s="132">
        <v>0.35</v>
      </c>
      <c r="Q38" s="132">
        <v>0.35</v>
      </c>
      <c r="R38" s="132">
        <v>0.15</v>
      </c>
      <c r="S38" s="130" t="s">
        <v>80</v>
      </c>
      <c r="T38" s="130" t="s">
        <v>51</v>
      </c>
      <c r="U38" s="133" t="s">
        <v>281</v>
      </c>
      <c r="V38" s="134">
        <v>0.15</v>
      </c>
      <c r="W38" s="134">
        <v>1</v>
      </c>
      <c r="X38" s="127" t="s">
        <v>296</v>
      </c>
      <c r="Y38" s="135" t="s">
        <v>297</v>
      </c>
      <c r="Z38" s="113">
        <v>0.35</v>
      </c>
      <c r="AA38" s="113">
        <v>1</v>
      </c>
      <c r="AB38" s="106" t="s">
        <v>298</v>
      </c>
      <c r="AC38" s="156" t="s">
        <v>1025</v>
      </c>
    </row>
    <row r="39" spans="1:29" ht="30" customHeight="1" thickBot="1">
      <c r="A39" s="106" t="s">
        <v>299</v>
      </c>
      <c r="B39" s="107" t="s">
        <v>274</v>
      </c>
      <c r="C39" s="109" t="s">
        <v>87</v>
      </c>
      <c r="D39" s="109" t="s">
        <v>116</v>
      </c>
      <c r="E39" s="109" t="s">
        <v>153</v>
      </c>
      <c r="F39" s="108" t="s">
        <v>300</v>
      </c>
      <c r="G39" s="108" t="s">
        <v>45</v>
      </c>
      <c r="H39" s="108" t="s">
        <v>277</v>
      </c>
      <c r="I39" s="107" t="s">
        <v>301</v>
      </c>
      <c r="J39" s="109" t="s">
        <v>302</v>
      </c>
      <c r="K39" s="107" t="s">
        <v>274</v>
      </c>
      <c r="L39" s="107" t="s">
        <v>303</v>
      </c>
      <c r="M39" s="126">
        <v>46023</v>
      </c>
      <c r="N39" s="126">
        <v>46387</v>
      </c>
      <c r="O39" s="111">
        <v>0.25</v>
      </c>
      <c r="P39" s="111">
        <v>0.5</v>
      </c>
      <c r="Q39" s="111">
        <v>0.75</v>
      </c>
      <c r="R39" s="111">
        <v>1</v>
      </c>
      <c r="S39" s="108" t="s">
        <v>80</v>
      </c>
      <c r="T39" s="108" t="s">
        <v>51</v>
      </c>
      <c r="U39" s="112" t="s">
        <v>281</v>
      </c>
      <c r="V39" s="113">
        <v>0.25</v>
      </c>
      <c r="W39" s="113">
        <v>1</v>
      </c>
      <c r="X39" s="106" t="s">
        <v>304</v>
      </c>
      <c r="Y39" s="114" t="s">
        <v>305</v>
      </c>
      <c r="Z39" s="113">
        <v>0.5</v>
      </c>
      <c r="AA39" s="113">
        <v>0.91</v>
      </c>
      <c r="AB39" s="106" t="s">
        <v>306</v>
      </c>
      <c r="AC39" s="165" t="s">
        <v>305</v>
      </c>
    </row>
    <row r="40" spans="1:29" ht="52.5" customHeight="1">
      <c r="A40" s="106" t="s">
        <v>307</v>
      </c>
      <c r="B40" s="107" t="s">
        <v>308</v>
      </c>
      <c r="C40" s="107" t="s">
        <v>41</v>
      </c>
      <c r="D40" s="107" t="s">
        <v>216</v>
      </c>
      <c r="E40" s="107" t="s">
        <v>309</v>
      </c>
      <c r="F40" s="108" t="s">
        <v>310</v>
      </c>
      <c r="G40" s="108" t="s">
        <v>76</v>
      </c>
      <c r="H40" s="108" t="s">
        <v>311</v>
      </c>
      <c r="I40" s="107" t="s">
        <v>312</v>
      </c>
      <c r="J40" s="109" t="s">
        <v>313</v>
      </c>
      <c r="K40" s="109" t="s">
        <v>308</v>
      </c>
      <c r="L40" s="107" t="s">
        <v>314</v>
      </c>
      <c r="M40" s="110">
        <v>46042</v>
      </c>
      <c r="N40" s="110">
        <v>46387</v>
      </c>
      <c r="O40" s="136">
        <v>0.05</v>
      </c>
      <c r="P40" s="136">
        <v>0.45</v>
      </c>
      <c r="Q40" s="136">
        <v>0.95</v>
      </c>
      <c r="R40" s="136">
        <v>1</v>
      </c>
      <c r="S40" s="108" t="s">
        <v>69</v>
      </c>
      <c r="T40" s="108" t="s">
        <v>51</v>
      </c>
      <c r="U40" s="119">
        <v>68478571.428571433</v>
      </c>
      <c r="V40" s="137">
        <v>0.125</v>
      </c>
      <c r="W40" s="113">
        <f>V40/Tabla2[[#This Row],[Meta T1]]</f>
        <v>2.5</v>
      </c>
      <c r="X40" s="106" t="s">
        <v>315</v>
      </c>
      <c r="Y40" s="114" t="s">
        <v>316</v>
      </c>
      <c r="Z40" s="137">
        <v>0.625</v>
      </c>
      <c r="AA40" s="113">
        <f>Z40/Tabla2[[#This Row],[Meta T2]]</f>
        <v>1.3888888888888888</v>
      </c>
      <c r="AB40" s="138" t="s">
        <v>317</v>
      </c>
      <c r="AC40" s="166" t="s">
        <v>316</v>
      </c>
    </row>
    <row r="41" spans="1:29" ht="52.5" customHeight="1">
      <c r="A41" s="106" t="s">
        <v>318</v>
      </c>
      <c r="B41" s="107" t="s">
        <v>308</v>
      </c>
      <c r="C41" s="107" t="s">
        <v>41</v>
      </c>
      <c r="D41" s="107" t="s">
        <v>64</v>
      </c>
      <c r="E41" s="107" t="s">
        <v>65</v>
      </c>
      <c r="F41" s="108" t="s">
        <v>310</v>
      </c>
      <c r="G41" s="108" t="s">
        <v>76</v>
      </c>
      <c r="H41" s="108" t="s">
        <v>311</v>
      </c>
      <c r="I41" s="107" t="s">
        <v>319</v>
      </c>
      <c r="J41" s="109" t="s">
        <v>320</v>
      </c>
      <c r="K41" s="109" t="s">
        <v>308</v>
      </c>
      <c r="L41" s="107" t="s">
        <v>321</v>
      </c>
      <c r="M41" s="110">
        <v>46042</v>
      </c>
      <c r="N41" s="110">
        <v>46387</v>
      </c>
      <c r="O41" s="113">
        <v>0.15</v>
      </c>
      <c r="P41" s="113">
        <v>0.55000000000000004</v>
      </c>
      <c r="Q41" s="113">
        <v>0.95</v>
      </c>
      <c r="R41" s="113">
        <v>1</v>
      </c>
      <c r="S41" s="108" t="s">
        <v>69</v>
      </c>
      <c r="T41" s="108" t="s">
        <v>51</v>
      </c>
      <c r="U41" s="119">
        <v>68478571.428571433</v>
      </c>
      <c r="V41" s="137">
        <f>(0.5/5)</f>
        <v>0.1</v>
      </c>
      <c r="W41" s="113">
        <f>V41/Tabla2[[#This Row],[Meta T1]]</f>
        <v>0.66666666666666674</v>
      </c>
      <c r="X41" s="106" t="s">
        <v>322</v>
      </c>
      <c r="Y41" s="114" t="s">
        <v>323</v>
      </c>
      <c r="Z41" s="137">
        <v>0.4</v>
      </c>
      <c r="AA41" s="113">
        <f>Z41/Tabla2[[#This Row],[Meta T2]]</f>
        <v>0.72727272727272729</v>
      </c>
      <c r="AB41" s="106" t="s">
        <v>324</v>
      </c>
      <c r="AC41" s="166" t="s">
        <v>323</v>
      </c>
    </row>
    <row r="42" spans="1:29" ht="52.5" customHeight="1">
      <c r="A42" s="106" t="s">
        <v>325</v>
      </c>
      <c r="B42" s="107" t="s">
        <v>308</v>
      </c>
      <c r="C42" s="107" t="s">
        <v>41</v>
      </c>
      <c r="D42" s="107" t="s">
        <v>216</v>
      </c>
      <c r="E42" s="107" t="s">
        <v>309</v>
      </c>
      <c r="F42" s="108" t="s">
        <v>310</v>
      </c>
      <c r="G42" s="108" t="s">
        <v>76</v>
      </c>
      <c r="H42" s="108" t="s">
        <v>311</v>
      </c>
      <c r="I42" s="107" t="s">
        <v>326</v>
      </c>
      <c r="J42" s="109" t="s">
        <v>327</v>
      </c>
      <c r="K42" s="109" t="s">
        <v>308</v>
      </c>
      <c r="L42" s="107" t="s">
        <v>328</v>
      </c>
      <c r="M42" s="110">
        <v>46042</v>
      </c>
      <c r="N42" s="110">
        <v>46387</v>
      </c>
      <c r="O42" s="136">
        <v>0.05</v>
      </c>
      <c r="P42" s="136">
        <v>0.2</v>
      </c>
      <c r="Q42" s="136">
        <v>0.35</v>
      </c>
      <c r="R42" s="136">
        <v>1</v>
      </c>
      <c r="S42" s="108" t="s">
        <v>69</v>
      </c>
      <c r="T42" s="108" t="s">
        <v>51</v>
      </c>
      <c r="U42" s="119">
        <v>68478571.428571433</v>
      </c>
      <c r="V42" s="137">
        <v>0</v>
      </c>
      <c r="W42" s="113">
        <f>V42/Tabla2[[#This Row],[Meta T1]]</f>
        <v>0</v>
      </c>
      <c r="X42" s="106" t="s">
        <v>329</v>
      </c>
      <c r="Y42" s="120" t="s">
        <v>81</v>
      </c>
      <c r="Z42" s="137">
        <v>0</v>
      </c>
      <c r="AA42" s="113">
        <f>Z42/Tabla2[[#This Row],[Meta T2]]</f>
        <v>0</v>
      </c>
      <c r="AB42" s="106" t="s">
        <v>330</v>
      </c>
      <c r="AC42" s="163" t="s">
        <v>331</v>
      </c>
    </row>
    <row r="43" spans="1:29" ht="52.5" customHeight="1">
      <c r="A43" s="106" t="s">
        <v>332</v>
      </c>
      <c r="B43" s="107" t="s">
        <v>308</v>
      </c>
      <c r="C43" s="107" t="s">
        <v>41</v>
      </c>
      <c r="D43" s="107" t="s">
        <v>64</v>
      </c>
      <c r="E43" s="107" t="s">
        <v>65</v>
      </c>
      <c r="F43" s="108" t="s">
        <v>310</v>
      </c>
      <c r="G43" s="108" t="s">
        <v>76</v>
      </c>
      <c r="H43" s="108" t="s">
        <v>311</v>
      </c>
      <c r="I43" s="107" t="s">
        <v>333</v>
      </c>
      <c r="J43" s="109" t="s">
        <v>334</v>
      </c>
      <c r="K43" s="109" t="s">
        <v>308</v>
      </c>
      <c r="L43" s="107" t="s">
        <v>335</v>
      </c>
      <c r="M43" s="110">
        <v>46042</v>
      </c>
      <c r="N43" s="110">
        <v>46387</v>
      </c>
      <c r="O43" s="113">
        <v>0.05</v>
      </c>
      <c r="P43" s="113">
        <v>0.2</v>
      </c>
      <c r="Q43" s="113">
        <v>0.35</v>
      </c>
      <c r="R43" s="113">
        <v>1</v>
      </c>
      <c r="S43" s="108" t="s">
        <v>69</v>
      </c>
      <c r="T43" s="108" t="s">
        <v>51</v>
      </c>
      <c r="U43" s="119">
        <v>68478571.428571433</v>
      </c>
      <c r="V43" s="137">
        <v>0.05</v>
      </c>
      <c r="W43" s="113">
        <f>V43/Tabla2[[#This Row],[Meta T1]]</f>
        <v>1</v>
      </c>
      <c r="X43" s="106" t="s">
        <v>336</v>
      </c>
      <c r="Y43" s="114" t="s">
        <v>337</v>
      </c>
      <c r="Z43" s="137">
        <v>0.2</v>
      </c>
      <c r="AA43" s="113">
        <f>Z43/Tabla2[[#This Row],[Meta T2]]</f>
        <v>1</v>
      </c>
      <c r="AB43" s="106" t="s">
        <v>338</v>
      </c>
      <c r="AC43" s="166" t="s">
        <v>337</v>
      </c>
    </row>
    <row r="44" spans="1:29" ht="52.5" customHeight="1">
      <c r="A44" s="106" t="s">
        <v>339</v>
      </c>
      <c r="B44" s="107" t="s">
        <v>308</v>
      </c>
      <c r="C44" s="107" t="s">
        <v>41</v>
      </c>
      <c r="D44" s="107" t="s">
        <v>116</v>
      </c>
      <c r="E44" s="107" t="s">
        <v>117</v>
      </c>
      <c r="F44" s="108" t="s">
        <v>310</v>
      </c>
      <c r="G44" s="108" t="s">
        <v>76</v>
      </c>
      <c r="H44" s="108" t="s">
        <v>311</v>
      </c>
      <c r="I44" s="106" t="s">
        <v>340</v>
      </c>
      <c r="J44" s="109" t="s">
        <v>320</v>
      </c>
      <c r="K44" s="109" t="s">
        <v>308</v>
      </c>
      <c r="L44" s="109" t="s">
        <v>341</v>
      </c>
      <c r="M44" s="110">
        <v>46042</v>
      </c>
      <c r="N44" s="110">
        <v>46387</v>
      </c>
      <c r="O44" s="136">
        <v>0.25</v>
      </c>
      <c r="P44" s="136">
        <v>0.5</v>
      </c>
      <c r="Q44" s="136">
        <v>0.75</v>
      </c>
      <c r="R44" s="136">
        <v>1</v>
      </c>
      <c r="S44" s="108" t="s">
        <v>69</v>
      </c>
      <c r="T44" s="108" t="s">
        <v>51</v>
      </c>
      <c r="U44" s="119">
        <v>68478571.428571433</v>
      </c>
      <c r="V44" s="137">
        <v>0.05</v>
      </c>
      <c r="W44" s="113">
        <f>V44/Tabla2[[#This Row],[Meta T1]]</f>
        <v>0.2</v>
      </c>
      <c r="X44" s="106" t="s">
        <v>342</v>
      </c>
      <c r="Y44" s="114" t="s">
        <v>343</v>
      </c>
      <c r="Z44" s="137">
        <v>0.75</v>
      </c>
      <c r="AA44" s="113">
        <f>Z44/Tabla2[[#This Row],[Meta T2]]</f>
        <v>1.5</v>
      </c>
      <c r="AB44" s="106" t="s">
        <v>344</v>
      </c>
      <c r="AC44" s="166" t="s">
        <v>343</v>
      </c>
    </row>
    <row r="45" spans="1:29" ht="52.5" customHeight="1">
      <c r="A45" s="106" t="s">
        <v>345</v>
      </c>
      <c r="B45" s="107" t="s">
        <v>308</v>
      </c>
      <c r="C45" s="107" t="s">
        <v>41</v>
      </c>
      <c r="D45" s="107" t="s">
        <v>64</v>
      </c>
      <c r="E45" s="107" t="s">
        <v>65</v>
      </c>
      <c r="F45" s="108" t="s">
        <v>310</v>
      </c>
      <c r="G45" s="108" t="s">
        <v>76</v>
      </c>
      <c r="H45" s="108" t="s">
        <v>311</v>
      </c>
      <c r="I45" s="107" t="s">
        <v>346</v>
      </c>
      <c r="J45" s="109" t="s">
        <v>347</v>
      </c>
      <c r="K45" s="109" t="s">
        <v>308</v>
      </c>
      <c r="L45" s="107" t="s">
        <v>348</v>
      </c>
      <c r="M45" s="110">
        <v>46042</v>
      </c>
      <c r="N45" s="110">
        <v>46387</v>
      </c>
      <c r="O45" s="113">
        <v>0.15</v>
      </c>
      <c r="P45" s="113">
        <v>0.55000000000000004</v>
      </c>
      <c r="Q45" s="113">
        <v>0.95</v>
      </c>
      <c r="R45" s="113">
        <v>1</v>
      </c>
      <c r="S45" s="108" t="s">
        <v>69</v>
      </c>
      <c r="T45" s="108" t="s">
        <v>51</v>
      </c>
      <c r="U45" s="119">
        <v>68478571.428571433</v>
      </c>
      <c r="V45" s="137">
        <f>1/10</f>
        <v>0.1</v>
      </c>
      <c r="W45" s="113">
        <f>V45/Tabla2[[#This Row],[Meta T1]]</f>
        <v>0.66666666666666674</v>
      </c>
      <c r="X45" s="106" t="s">
        <v>349</v>
      </c>
      <c r="Y45" s="114" t="s">
        <v>350</v>
      </c>
      <c r="Z45" s="137">
        <v>0.7</v>
      </c>
      <c r="AA45" s="113">
        <f>Z45/Tabla2[[#This Row],[Meta T2]]</f>
        <v>1.2727272727272725</v>
      </c>
      <c r="AB45" s="106" t="s">
        <v>351</v>
      </c>
      <c r="AC45" s="166" t="s">
        <v>350</v>
      </c>
    </row>
    <row r="46" spans="1:29" ht="52.5" customHeight="1">
      <c r="A46" s="106" t="s">
        <v>352</v>
      </c>
      <c r="B46" s="108" t="s">
        <v>308</v>
      </c>
      <c r="C46" s="107" t="s">
        <v>41</v>
      </c>
      <c r="D46" s="107" t="s">
        <v>116</v>
      </c>
      <c r="E46" s="107" t="s">
        <v>117</v>
      </c>
      <c r="F46" s="108" t="s">
        <v>118</v>
      </c>
      <c r="G46" s="108" t="s">
        <v>76</v>
      </c>
      <c r="H46" s="108" t="s">
        <v>311</v>
      </c>
      <c r="I46" s="109" t="s">
        <v>353</v>
      </c>
      <c r="J46" s="109" t="s">
        <v>354</v>
      </c>
      <c r="K46" s="109" t="s">
        <v>308</v>
      </c>
      <c r="L46" s="109" t="s">
        <v>355</v>
      </c>
      <c r="M46" s="110">
        <v>46042</v>
      </c>
      <c r="N46" s="110">
        <v>46387</v>
      </c>
      <c r="O46" s="136">
        <v>0.15</v>
      </c>
      <c r="P46" s="136">
        <v>0.5</v>
      </c>
      <c r="Q46" s="136">
        <v>0.65</v>
      </c>
      <c r="R46" s="136">
        <v>1</v>
      </c>
      <c r="S46" s="108" t="s">
        <v>69</v>
      </c>
      <c r="T46" s="108" t="s">
        <v>51</v>
      </c>
      <c r="U46" s="119">
        <v>68478571.428571433</v>
      </c>
      <c r="V46" s="137">
        <v>0</v>
      </c>
      <c r="W46" s="113">
        <v>0</v>
      </c>
      <c r="X46" s="106" t="s">
        <v>356</v>
      </c>
      <c r="Y46" s="120" t="s">
        <v>81</v>
      </c>
      <c r="Z46" s="137">
        <v>0</v>
      </c>
      <c r="AA46" s="113">
        <f>Z46/Tabla2[[#This Row],[Meta T2]]</f>
        <v>0</v>
      </c>
      <c r="AB46" s="106" t="s">
        <v>357</v>
      </c>
      <c r="AC46" s="163" t="s">
        <v>331</v>
      </c>
    </row>
    <row r="47" spans="1:29" ht="52.5" customHeight="1">
      <c r="A47" s="106" t="s">
        <v>358</v>
      </c>
      <c r="B47" s="108" t="s">
        <v>308</v>
      </c>
      <c r="C47" s="107" t="s">
        <v>41</v>
      </c>
      <c r="D47" s="107" t="s">
        <v>216</v>
      </c>
      <c r="E47" s="107" t="s">
        <v>309</v>
      </c>
      <c r="F47" s="108" t="s">
        <v>310</v>
      </c>
      <c r="G47" s="108" t="s">
        <v>76</v>
      </c>
      <c r="H47" s="108" t="s">
        <v>311</v>
      </c>
      <c r="I47" s="109" t="s">
        <v>359</v>
      </c>
      <c r="J47" s="109" t="s">
        <v>360</v>
      </c>
      <c r="K47" s="109" t="s">
        <v>308</v>
      </c>
      <c r="L47" s="109" t="s">
        <v>361</v>
      </c>
      <c r="M47" s="110">
        <v>46042</v>
      </c>
      <c r="N47" s="110">
        <v>46387</v>
      </c>
      <c r="O47" s="111">
        <v>0.25</v>
      </c>
      <c r="P47" s="111">
        <v>0.5</v>
      </c>
      <c r="Q47" s="111">
        <v>0.75</v>
      </c>
      <c r="R47" s="111">
        <v>1</v>
      </c>
      <c r="S47" s="108" t="s">
        <v>69</v>
      </c>
      <c r="T47" s="108" t="s">
        <v>51</v>
      </c>
      <c r="U47" s="119">
        <v>48616666.5</v>
      </c>
      <c r="V47" s="113">
        <v>0.25</v>
      </c>
      <c r="W47" s="113">
        <v>1</v>
      </c>
      <c r="X47" s="106" t="s">
        <v>362</v>
      </c>
      <c r="Y47" s="114" t="s">
        <v>363</v>
      </c>
      <c r="Z47" s="113">
        <v>0.25</v>
      </c>
      <c r="AA47" s="113">
        <f>Z47/Tabla2[[#This Row],[Meta T2]]</f>
        <v>0.5</v>
      </c>
      <c r="AB47" s="106" t="s">
        <v>364</v>
      </c>
      <c r="AC47" s="167" t="s">
        <v>363</v>
      </c>
    </row>
    <row r="48" spans="1:29" ht="52.5" customHeight="1">
      <c r="A48" s="106" t="s">
        <v>365</v>
      </c>
      <c r="B48" s="108" t="s">
        <v>308</v>
      </c>
      <c r="C48" s="107" t="s">
        <v>41</v>
      </c>
      <c r="D48" s="107" t="s">
        <v>216</v>
      </c>
      <c r="E48" s="107" t="s">
        <v>309</v>
      </c>
      <c r="F48" s="108" t="s">
        <v>310</v>
      </c>
      <c r="G48" s="108" t="s">
        <v>76</v>
      </c>
      <c r="H48" s="109" t="s">
        <v>311</v>
      </c>
      <c r="I48" s="109" t="s">
        <v>366</v>
      </c>
      <c r="J48" s="109" t="s">
        <v>367</v>
      </c>
      <c r="K48" s="109" t="s">
        <v>308</v>
      </c>
      <c r="L48" s="109" t="s">
        <v>368</v>
      </c>
      <c r="M48" s="110">
        <v>46042</v>
      </c>
      <c r="N48" s="110">
        <v>46387</v>
      </c>
      <c r="O48" s="111">
        <v>0.25</v>
      </c>
      <c r="P48" s="111">
        <v>0.5</v>
      </c>
      <c r="Q48" s="111">
        <v>0.75</v>
      </c>
      <c r="R48" s="111">
        <v>1</v>
      </c>
      <c r="S48" s="109" t="s">
        <v>69</v>
      </c>
      <c r="T48" s="108" t="s">
        <v>51</v>
      </c>
      <c r="U48" s="139">
        <v>48616666.5</v>
      </c>
      <c r="V48" s="113">
        <v>0.25</v>
      </c>
      <c r="W48" s="113">
        <v>1</v>
      </c>
      <c r="X48" s="106" t="s">
        <v>369</v>
      </c>
      <c r="Y48" s="114" t="s">
        <v>370</v>
      </c>
      <c r="Z48" s="113">
        <v>0.25</v>
      </c>
      <c r="AA48" s="113">
        <f>Z48/Tabla2[[#This Row],[Meta T2]]</f>
        <v>0.5</v>
      </c>
      <c r="AB48" s="106" t="s">
        <v>371</v>
      </c>
      <c r="AC48" s="168" t="s">
        <v>370</v>
      </c>
    </row>
    <row r="49" spans="1:29" ht="52.5" customHeight="1">
      <c r="A49" s="106" t="s">
        <v>372</v>
      </c>
      <c r="B49" s="108" t="s">
        <v>308</v>
      </c>
      <c r="C49" s="107" t="s">
        <v>41</v>
      </c>
      <c r="D49" s="107" t="s">
        <v>64</v>
      </c>
      <c r="E49" s="107" t="s">
        <v>65</v>
      </c>
      <c r="F49" s="108" t="s">
        <v>310</v>
      </c>
      <c r="G49" s="108" t="s">
        <v>76</v>
      </c>
      <c r="H49" s="109" t="s">
        <v>311</v>
      </c>
      <c r="I49" s="109" t="s">
        <v>373</v>
      </c>
      <c r="J49" s="109" t="s">
        <v>374</v>
      </c>
      <c r="K49" s="109" t="s">
        <v>308</v>
      </c>
      <c r="L49" s="109" t="s">
        <v>375</v>
      </c>
      <c r="M49" s="110">
        <v>46042</v>
      </c>
      <c r="N49" s="110">
        <v>46387</v>
      </c>
      <c r="O49" s="111">
        <v>0.25</v>
      </c>
      <c r="P49" s="111">
        <v>0.5</v>
      </c>
      <c r="Q49" s="111">
        <v>0.75</v>
      </c>
      <c r="R49" s="111">
        <v>1</v>
      </c>
      <c r="S49" s="109" t="s">
        <v>69</v>
      </c>
      <c r="T49" s="108" t="s">
        <v>51</v>
      </c>
      <c r="U49" s="139">
        <v>48616666.5</v>
      </c>
      <c r="V49" s="113">
        <v>0.25</v>
      </c>
      <c r="W49" s="113">
        <v>1</v>
      </c>
      <c r="X49" s="106" t="s">
        <v>376</v>
      </c>
      <c r="Y49" s="114" t="s">
        <v>377</v>
      </c>
      <c r="Z49" s="113">
        <v>0.25</v>
      </c>
      <c r="AA49" s="113">
        <f>Z49/Tabla2[[#This Row],[Meta T2]]</f>
        <v>0.5</v>
      </c>
      <c r="AB49" s="106" t="s">
        <v>378</v>
      </c>
      <c r="AC49" s="168" t="s">
        <v>377</v>
      </c>
    </row>
    <row r="50" spans="1:29" ht="52.5" customHeight="1">
      <c r="A50" s="106" t="s">
        <v>379</v>
      </c>
      <c r="B50" s="108" t="s">
        <v>308</v>
      </c>
      <c r="C50" s="107" t="s">
        <v>41</v>
      </c>
      <c r="D50" s="107" t="s">
        <v>64</v>
      </c>
      <c r="E50" s="107" t="s">
        <v>65</v>
      </c>
      <c r="F50" s="108" t="s">
        <v>310</v>
      </c>
      <c r="G50" s="108" t="s">
        <v>76</v>
      </c>
      <c r="H50" s="109" t="s">
        <v>311</v>
      </c>
      <c r="I50" s="109" t="s">
        <v>380</v>
      </c>
      <c r="J50" s="109" t="s">
        <v>381</v>
      </c>
      <c r="K50" s="109" t="s">
        <v>308</v>
      </c>
      <c r="L50" s="109" t="s">
        <v>382</v>
      </c>
      <c r="M50" s="110">
        <v>46042</v>
      </c>
      <c r="N50" s="110">
        <v>46387</v>
      </c>
      <c r="O50" s="111">
        <v>0.37</v>
      </c>
      <c r="P50" s="111">
        <v>0.62</v>
      </c>
      <c r="Q50" s="111">
        <v>0.87</v>
      </c>
      <c r="R50" s="111">
        <v>1</v>
      </c>
      <c r="S50" s="109" t="s">
        <v>69</v>
      </c>
      <c r="T50" s="108" t="s">
        <v>51</v>
      </c>
      <c r="U50" s="139">
        <v>61200000</v>
      </c>
      <c r="V50" s="113">
        <v>0.375</v>
      </c>
      <c r="W50" s="113">
        <v>1.0135000000000001</v>
      </c>
      <c r="X50" s="106" t="s">
        <v>383</v>
      </c>
      <c r="Y50" s="114" t="s">
        <v>384</v>
      </c>
      <c r="Z50" s="113">
        <v>0.25</v>
      </c>
      <c r="AA50" s="113">
        <f>Z50/Tabla2[[#This Row],[Meta T2]]</f>
        <v>0.40322580645161293</v>
      </c>
      <c r="AB50" s="106" t="s">
        <v>385</v>
      </c>
      <c r="AC50" s="169" t="s">
        <v>384</v>
      </c>
    </row>
    <row r="51" spans="1:29" ht="52.5" customHeight="1">
      <c r="A51" s="106" t="s">
        <v>386</v>
      </c>
      <c r="B51" s="108" t="s">
        <v>308</v>
      </c>
      <c r="C51" s="107" t="s">
        <v>41</v>
      </c>
      <c r="D51" s="107" t="s">
        <v>216</v>
      </c>
      <c r="E51" s="107" t="s">
        <v>309</v>
      </c>
      <c r="F51" s="108" t="s">
        <v>310</v>
      </c>
      <c r="G51" s="108" t="s">
        <v>76</v>
      </c>
      <c r="H51" s="109" t="s">
        <v>311</v>
      </c>
      <c r="I51" s="109" t="s">
        <v>387</v>
      </c>
      <c r="J51" s="109" t="s">
        <v>388</v>
      </c>
      <c r="K51" s="109" t="s">
        <v>308</v>
      </c>
      <c r="L51" s="109" t="s">
        <v>389</v>
      </c>
      <c r="M51" s="110">
        <v>46042</v>
      </c>
      <c r="N51" s="110">
        <v>46387</v>
      </c>
      <c r="O51" s="111">
        <v>0.33</v>
      </c>
      <c r="P51" s="111">
        <v>0.67</v>
      </c>
      <c r="Q51" s="111">
        <v>0.67</v>
      </c>
      <c r="R51" s="111">
        <v>1</v>
      </c>
      <c r="S51" s="109" t="s">
        <v>69</v>
      </c>
      <c r="T51" s="108" t="s">
        <v>51</v>
      </c>
      <c r="U51" s="139">
        <v>61200000</v>
      </c>
      <c r="V51" s="113">
        <v>0.33300000000000002</v>
      </c>
      <c r="W51" s="113">
        <v>1.0089999999999999</v>
      </c>
      <c r="X51" s="106" t="s">
        <v>390</v>
      </c>
      <c r="Y51" s="114" t="s">
        <v>391</v>
      </c>
      <c r="Z51" s="113">
        <v>0.15</v>
      </c>
      <c r="AA51" s="113">
        <f>Z51/Tabla2[[#This Row],[Meta T2]]</f>
        <v>0.22388059701492535</v>
      </c>
      <c r="AB51" s="106" t="s">
        <v>392</v>
      </c>
      <c r="AC51" s="158" t="s">
        <v>391</v>
      </c>
    </row>
    <row r="52" spans="1:29" ht="66" customHeight="1">
      <c r="A52" s="106" t="s">
        <v>393</v>
      </c>
      <c r="B52" s="108" t="s">
        <v>308</v>
      </c>
      <c r="C52" s="107" t="s">
        <v>41</v>
      </c>
      <c r="D52" s="107" t="s">
        <v>216</v>
      </c>
      <c r="E52" s="107" t="s">
        <v>309</v>
      </c>
      <c r="F52" s="108" t="s">
        <v>310</v>
      </c>
      <c r="G52" s="108" t="s">
        <v>76</v>
      </c>
      <c r="H52" s="109" t="s">
        <v>311</v>
      </c>
      <c r="I52" s="109" t="s">
        <v>394</v>
      </c>
      <c r="J52" s="109" t="s">
        <v>395</v>
      </c>
      <c r="K52" s="109" t="s">
        <v>308</v>
      </c>
      <c r="L52" s="109" t="s">
        <v>396</v>
      </c>
      <c r="M52" s="110">
        <v>46042</v>
      </c>
      <c r="N52" s="110">
        <v>46387</v>
      </c>
      <c r="O52" s="136">
        <v>0</v>
      </c>
      <c r="P52" s="136">
        <v>0.2</v>
      </c>
      <c r="Q52" s="136">
        <v>0.60000000000000009</v>
      </c>
      <c r="R52" s="136">
        <v>1</v>
      </c>
      <c r="S52" s="109" t="s">
        <v>69</v>
      </c>
      <c r="T52" s="108" t="s">
        <v>51</v>
      </c>
      <c r="U52" s="139">
        <v>61200000</v>
      </c>
      <c r="V52" s="137">
        <v>0</v>
      </c>
      <c r="W52" s="137">
        <v>0</v>
      </c>
      <c r="X52" s="106" t="s">
        <v>397</v>
      </c>
      <c r="Y52" s="114" t="s">
        <v>398</v>
      </c>
      <c r="Z52" s="113">
        <v>0.2</v>
      </c>
      <c r="AA52" s="113">
        <f>Z52/Tabla2[[#This Row],[Meta T2]]</f>
        <v>1</v>
      </c>
      <c r="AB52" s="106" t="s">
        <v>399</v>
      </c>
      <c r="AC52" s="166" t="s">
        <v>398</v>
      </c>
    </row>
    <row r="53" spans="1:29" ht="52.5" customHeight="1">
      <c r="A53" s="106" t="s">
        <v>400</v>
      </c>
      <c r="B53" s="108" t="s">
        <v>308</v>
      </c>
      <c r="C53" s="107" t="s">
        <v>41</v>
      </c>
      <c r="D53" s="107" t="s">
        <v>216</v>
      </c>
      <c r="E53" s="107" t="s">
        <v>309</v>
      </c>
      <c r="F53" s="108" t="s">
        <v>310</v>
      </c>
      <c r="G53" s="108" t="s">
        <v>76</v>
      </c>
      <c r="H53" s="109" t="s">
        <v>311</v>
      </c>
      <c r="I53" s="109" t="s">
        <v>401</v>
      </c>
      <c r="J53" s="109" t="s">
        <v>402</v>
      </c>
      <c r="K53" s="109" t="s">
        <v>308</v>
      </c>
      <c r="L53" s="109" t="s">
        <v>403</v>
      </c>
      <c r="M53" s="110">
        <v>46042</v>
      </c>
      <c r="N53" s="110">
        <v>46387</v>
      </c>
      <c r="O53" s="111">
        <v>0</v>
      </c>
      <c r="P53" s="111">
        <v>0.4</v>
      </c>
      <c r="Q53" s="111">
        <v>0.8</v>
      </c>
      <c r="R53" s="111">
        <v>1</v>
      </c>
      <c r="S53" s="109" t="s">
        <v>69</v>
      </c>
      <c r="T53" s="108" t="s">
        <v>51</v>
      </c>
      <c r="U53" s="139">
        <v>61200000</v>
      </c>
      <c r="V53" s="113">
        <v>0</v>
      </c>
      <c r="W53" s="113">
        <v>0</v>
      </c>
      <c r="X53" s="106" t="s">
        <v>397</v>
      </c>
      <c r="Y53" s="114" t="s">
        <v>404</v>
      </c>
      <c r="Z53" s="113">
        <v>0.4</v>
      </c>
      <c r="AA53" s="113">
        <f>Z53/Tabla2[[#This Row],[Meta T2]]</f>
        <v>1</v>
      </c>
      <c r="AB53" s="106" t="s">
        <v>405</v>
      </c>
      <c r="AC53" s="158" t="s">
        <v>404</v>
      </c>
    </row>
    <row r="54" spans="1:29" ht="52.5" customHeight="1">
      <c r="A54" s="106" t="s">
        <v>406</v>
      </c>
      <c r="B54" s="108" t="s">
        <v>308</v>
      </c>
      <c r="C54" s="107" t="s">
        <v>41</v>
      </c>
      <c r="D54" s="107" t="s">
        <v>64</v>
      </c>
      <c r="E54" s="107" t="s">
        <v>65</v>
      </c>
      <c r="F54" s="108" t="s">
        <v>310</v>
      </c>
      <c r="G54" s="108" t="s">
        <v>76</v>
      </c>
      <c r="H54" s="109" t="s">
        <v>311</v>
      </c>
      <c r="I54" s="109" t="s">
        <v>407</v>
      </c>
      <c r="J54" s="109" t="s">
        <v>408</v>
      </c>
      <c r="K54" s="109" t="s">
        <v>308</v>
      </c>
      <c r="L54" s="109" t="s">
        <v>409</v>
      </c>
      <c r="M54" s="110">
        <v>46042</v>
      </c>
      <c r="N54" s="110">
        <v>46387</v>
      </c>
      <c r="O54" s="136">
        <v>0</v>
      </c>
      <c r="P54" s="136">
        <v>1</v>
      </c>
      <c r="Q54" s="136">
        <v>1</v>
      </c>
      <c r="R54" s="136">
        <v>1</v>
      </c>
      <c r="S54" s="109" t="s">
        <v>69</v>
      </c>
      <c r="T54" s="108" t="s">
        <v>51</v>
      </c>
      <c r="U54" s="139">
        <v>61200000</v>
      </c>
      <c r="V54" s="137">
        <v>0</v>
      </c>
      <c r="W54" s="137">
        <v>0</v>
      </c>
      <c r="X54" s="106" t="s">
        <v>397</v>
      </c>
      <c r="Y54" s="114" t="s">
        <v>410</v>
      </c>
      <c r="Z54" s="113">
        <v>0.5</v>
      </c>
      <c r="AA54" s="113">
        <f>Z54/Tabla2[[#This Row],[Meta T2]]</f>
        <v>0.5</v>
      </c>
      <c r="AB54" s="106" t="s">
        <v>411</v>
      </c>
      <c r="AC54" s="166" t="s">
        <v>410</v>
      </c>
    </row>
    <row r="55" spans="1:29" ht="52.5" customHeight="1">
      <c r="A55" s="106" t="s">
        <v>412</v>
      </c>
      <c r="B55" s="108" t="s">
        <v>308</v>
      </c>
      <c r="C55" s="107" t="s">
        <v>41</v>
      </c>
      <c r="D55" s="107" t="s">
        <v>64</v>
      </c>
      <c r="E55" s="107" t="s">
        <v>65</v>
      </c>
      <c r="F55" s="108" t="s">
        <v>310</v>
      </c>
      <c r="G55" s="108" t="s">
        <v>76</v>
      </c>
      <c r="H55" s="109" t="s">
        <v>311</v>
      </c>
      <c r="I55" s="109" t="s">
        <v>413</v>
      </c>
      <c r="J55" s="109" t="s">
        <v>395</v>
      </c>
      <c r="K55" s="109" t="s">
        <v>308</v>
      </c>
      <c r="L55" s="109" t="s">
        <v>414</v>
      </c>
      <c r="M55" s="110">
        <v>46042</v>
      </c>
      <c r="N55" s="110">
        <v>46387</v>
      </c>
      <c r="O55" s="113">
        <v>0</v>
      </c>
      <c r="P55" s="113">
        <v>0.5</v>
      </c>
      <c r="Q55" s="113">
        <v>0.75</v>
      </c>
      <c r="R55" s="113">
        <v>1</v>
      </c>
      <c r="S55" s="109" t="s">
        <v>69</v>
      </c>
      <c r="T55" s="108" t="s">
        <v>51</v>
      </c>
      <c r="U55" s="139">
        <v>61200000</v>
      </c>
      <c r="V55" s="137">
        <v>0</v>
      </c>
      <c r="W55" s="137">
        <v>0</v>
      </c>
      <c r="X55" s="106" t="s">
        <v>397</v>
      </c>
      <c r="Y55" s="114" t="s">
        <v>415</v>
      </c>
      <c r="Z55" s="113">
        <v>0.5</v>
      </c>
      <c r="AA55" s="113">
        <f>Z55/Tabla2[[#This Row],[Meta T2]]</f>
        <v>1</v>
      </c>
      <c r="AB55" s="106" t="s">
        <v>416</v>
      </c>
      <c r="AC55" s="166" t="s">
        <v>415</v>
      </c>
    </row>
    <row r="56" spans="1:29" ht="52.5" customHeight="1">
      <c r="A56" s="106" t="s">
        <v>417</v>
      </c>
      <c r="B56" s="108" t="s">
        <v>308</v>
      </c>
      <c r="C56" s="107" t="s">
        <v>41</v>
      </c>
      <c r="D56" s="107" t="s">
        <v>116</v>
      </c>
      <c r="E56" s="107" t="s">
        <v>117</v>
      </c>
      <c r="F56" s="108" t="s">
        <v>118</v>
      </c>
      <c r="G56" s="108" t="s">
        <v>76</v>
      </c>
      <c r="H56" s="109" t="s">
        <v>311</v>
      </c>
      <c r="I56" s="109" t="s">
        <v>418</v>
      </c>
      <c r="J56" s="109" t="s">
        <v>419</v>
      </c>
      <c r="K56" s="109" t="s">
        <v>308</v>
      </c>
      <c r="L56" s="109" t="s">
        <v>420</v>
      </c>
      <c r="M56" s="110">
        <v>46042</v>
      </c>
      <c r="N56" s="110">
        <v>46387</v>
      </c>
      <c r="O56" s="136">
        <v>0</v>
      </c>
      <c r="P56" s="136">
        <v>0</v>
      </c>
      <c r="Q56" s="136">
        <v>0</v>
      </c>
      <c r="R56" s="136">
        <v>1</v>
      </c>
      <c r="S56" s="109" t="s">
        <v>69</v>
      </c>
      <c r="T56" s="108" t="s">
        <v>51</v>
      </c>
      <c r="U56" s="139">
        <v>61200000</v>
      </c>
      <c r="V56" s="137" t="s">
        <v>81</v>
      </c>
      <c r="W56" s="137" t="s">
        <v>81</v>
      </c>
      <c r="X56" s="106" t="s">
        <v>81</v>
      </c>
      <c r="Y56" s="114" t="s">
        <v>81</v>
      </c>
      <c r="Z56" s="113">
        <v>0</v>
      </c>
      <c r="AA56" s="113">
        <v>0</v>
      </c>
      <c r="AB56" s="106" t="s">
        <v>421</v>
      </c>
      <c r="AC56" s="160" t="s">
        <v>331</v>
      </c>
    </row>
    <row r="57" spans="1:29" ht="52.5" customHeight="1">
      <c r="A57" s="106" t="s">
        <v>422</v>
      </c>
      <c r="B57" s="108" t="s">
        <v>308</v>
      </c>
      <c r="C57" s="107" t="s">
        <v>41</v>
      </c>
      <c r="D57" s="107" t="s">
        <v>64</v>
      </c>
      <c r="E57" s="107" t="s">
        <v>65</v>
      </c>
      <c r="F57" s="108" t="s">
        <v>310</v>
      </c>
      <c r="G57" s="108" t="s">
        <v>76</v>
      </c>
      <c r="H57" s="109" t="s">
        <v>311</v>
      </c>
      <c r="I57" s="109" t="s">
        <v>423</v>
      </c>
      <c r="J57" s="109" t="s">
        <v>424</v>
      </c>
      <c r="K57" s="109" t="s">
        <v>425</v>
      </c>
      <c r="L57" s="109" t="s">
        <v>426</v>
      </c>
      <c r="M57" s="110">
        <v>46042</v>
      </c>
      <c r="N57" s="110">
        <v>46387</v>
      </c>
      <c r="O57" s="113">
        <v>0.25</v>
      </c>
      <c r="P57" s="113">
        <v>0.5</v>
      </c>
      <c r="Q57" s="113">
        <v>0.75</v>
      </c>
      <c r="R57" s="113">
        <v>1</v>
      </c>
      <c r="S57" s="109" t="s">
        <v>69</v>
      </c>
      <c r="T57" s="108" t="s">
        <v>51</v>
      </c>
      <c r="U57" s="139">
        <v>48616666.5</v>
      </c>
      <c r="V57" s="137">
        <v>0.25</v>
      </c>
      <c r="W57" s="137">
        <v>1</v>
      </c>
      <c r="X57" s="106" t="s">
        <v>427</v>
      </c>
      <c r="Y57" s="114" t="s">
        <v>428</v>
      </c>
      <c r="Z57" s="113">
        <v>0.25</v>
      </c>
      <c r="AA57" s="113">
        <f>Z57/Tabla2[[#This Row],[Meta T2]]</f>
        <v>0.5</v>
      </c>
      <c r="AB57" s="106" t="s">
        <v>429</v>
      </c>
      <c r="AC57" s="158" t="s">
        <v>428</v>
      </c>
    </row>
    <row r="58" spans="1:29" ht="52.5" customHeight="1">
      <c r="A58" s="106" t="s">
        <v>430</v>
      </c>
      <c r="B58" s="108" t="s">
        <v>308</v>
      </c>
      <c r="C58" s="107" t="s">
        <v>41</v>
      </c>
      <c r="D58" s="107" t="s">
        <v>64</v>
      </c>
      <c r="E58" s="107" t="s">
        <v>65</v>
      </c>
      <c r="F58" s="108" t="s">
        <v>310</v>
      </c>
      <c r="G58" s="108" t="s">
        <v>76</v>
      </c>
      <c r="H58" s="108" t="s">
        <v>311</v>
      </c>
      <c r="I58" s="109" t="s">
        <v>431</v>
      </c>
      <c r="J58" s="109" t="s">
        <v>432</v>
      </c>
      <c r="K58" s="109" t="s">
        <v>425</v>
      </c>
      <c r="L58" s="109" t="s">
        <v>433</v>
      </c>
      <c r="M58" s="110">
        <v>46042</v>
      </c>
      <c r="N58" s="110">
        <v>46387</v>
      </c>
      <c r="O58" s="111">
        <v>0.25</v>
      </c>
      <c r="P58" s="111">
        <v>0.5</v>
      </c>
      <c r="Q58" s="111">
        <v>0.75</v>
      </c>
      <c r="R58" s="111">
        <v>1</v>
      </c>
      <c r="S58" s="108" t="s">
        <v>69</v>
      </c>
      <c r="T58" s="108" t="s">
        <v>51</v>
      </c>
      <c r="U58" s="119">
        <v>48616666.5</v>
      </c>
      <c r="V58" s="113">
        <v>0.25</v>
      </c>
      <c r="W58" s="113">
        <v>1</v>
      </c>
      <c r="X58" s="106" t="s">
        <v>434</v>
      </c>
      <c r="Y58" s="114" t="s">
        <v>435</v>
      </c>
      <c r="Z58" s="113">
        <v>0.25</v>
      </c>
      <c r="AA58" s="113">
        <f>Z58/Tabla2[[#This Row],[Meta T2]]</f>
        <v>0.5</v>
      </c>
      <c r="AB58" s="106" t="s">
        <v>436</v>
      </c>
      <c r="AC58" s="158" t="s">
        <v>435</v>
      </c>
    </row>
    <row r="59" spans="1:29" ht="52.5" customHeight="1" thickBot="1">
      <c r="A59" s="106" t="s">
        <v>437</v>
      </c>
      <c r="B59" s="108" t="s">
        <v>308</v>
      </c>
      <c r="C59" s="107" t="s">
        <v>41</v>
      </c>
      <c r="D59" s="107" t="s">
        <v>216</v>
      </c>
      <c r="E59" s="107" t="s">
        <v>309</v>
      </c>
      <c r="F59" s="108" t="s">
        <v>310</v>
      </c>
      <c r="G59" s="108" t="s">
        <v>76</v>
      </c>
      <c r="H59" s="109" t="s">
        <v>311</v>
      </c>
      <c r="I59" s="109" t="s">
        <v>438</v>
      </c>
      <c r="J59" s="109" t="s">
        <v>439</v>
      </c>
      <c r="K59" s="109" t="s">
        <v>425</v>
      </c>
      <c r="L59" s="109" t="s">
        <v>440</v>
      </c>
      <c r="M59" s="110">
        <v>46042</v>
      </c>
      <c r="N59" s="110">
        <v>46387</v>
      </c>
      <c r="O59" s="113">
        <v>0.25</v>
      </c>
      <c r="P59" s="113">
        <v>0.5</v>
      </c>
      <c r="Q59" s="113">
        <v>0.75</v>
      </c>
      <c r="R59" s="113">
        <v>1</v>
      </c>
      <c r="S59" s="109" t="s">
        <v>69</v>
      </c>
      <c r="T59" s="108" t="s">
        <v>51</v>
      </c>
      <c r="U59" s="139">
        <v>48616666.5</v>
      </c>
      <c r="V59" s="137">
        <v>0.25</v>
      </c>
      <c r="W59" s="137">
        <v>1</v>
      </c>
      <c r="X59" s="106" t="s">
        <v>441</v>
      </c>
      <c r="Y59" s="114" t="s">
        <v>442</v>
      </c>
      <c r="Z59" s="113">
        <v>0.25</v>
      </c>
      <c r="AA59" s="113">
        <f>Z59/Tabla2[[#This Row],[Meta T2]]</f>
        <v>0.5</v>
      </c>
      <c r="AB59" s="140" t="s">
        <v>443</v>
      </c>
      <c r="AC59" s="170" t="s">
        <v>442</v>
      </c>
    </row>
    <row r="60" spans="1:29" ht="47.25" customHeight="1" thickBot="1">
      <c r="A60" s="106" t="s">
        <v>444</v>
      </c>
      <c r="B60" s="107" t="s">
        <v>445</v>
      </c>
      <c r="C60" s="108" t="s">
        <v>41</v>
      </c>
      <c r="D60" s="108" t="s">
        <v>42</v>
      </c>
      <c r="E60" s="108" t="s">
        <v>74</v>
      </c>
      <c r="F60" s="108" t="s">
        <v>75</v>
      </c>
      <c r="G60" s="108" t="s">
        <v>76</v>
      </c>
      <c r="H60" s="108" t="s">
        <v>46</v>
      </c>
      <c r="I60" s="107" t="s">
        <v>446</v>
      </c>
      <c r="J60" s="109" t="s">
        <v>447</v>
      </c>
      <c r="K60" s="109" t="s">
        <v>445</v>
      </c>
      <c r="L60" s="107" t="s">
        <v>448</v>
      </c>
      <c r="M60" s="116">
        <v>46024</v>
      </c>
      <c r="N60" s="116">
        <v>46387</v>
      </c>
      <c r="O60" s="113">
        <v>0.25</v>
      </c>
      <c r="P60" s="113">
        <v>0.5</v>
      </c>
      <c r="Q60" s="113">
        <v>0.75</v>
      </c>
      <c r="R60" s="113">
        <v>1</v>
      </c>
      <c r="S60" s="108" t="s">
        <v>69</v>
      </c>
      <c r="T60" s="108" t="s">
        <v>60</v>
      </c>
      <c r="U60" s="119" t="s">
        <v>81</v>
      </c>
      <c r="V60" s="106">
        <v>25</v>
      </c>
      <c r="W60" s="113">
        <v>1</v>
      </c>
      <c r="X60" s="106" t="s">
        <v>449</v>
      </c>
      <c r="Y60" s="114" t="s">
        <v>83</v>
      </c>
      <c r="Z60" s="113">
        <v>0.5</v>
      </c>
      <c r="AA60" s="113">
        <v>1</v>
      </c>
      <c r="AB60" s="106" t="s">
        <v>450</v>
      </c>
      <c r="AC60" s="171" t="s">
        <v>83</v>
      </c>
    </row>
    <row r="61" spans="1:29" ht="109.5" customHeight="1">
      <c r="A61" s="106" t="s">
        <v>451</v>
      </c>
      <c r="B61" s="107" t="s">
        <v>452</v>
      </c>
      <c r="C61" s="108" t="s">
        <v>41</v>
      </c>
      <c r="D61" s="108" t="s">
        <v>42</v>
      </c>
      <c r="E61" s="108" t="s">
        <v>74</v>
      </c>
      <c r="F61" s="108" t="s">
        <v>75</v>
      </c>
      <c r="G61" s="108" t="s">
        <v>76</v>
      </c>
      <c r="H61" s="108" t="s">
        <v>453</v>
      </c>
      <c r="I61" s="107" t="s">
        <v>454</v>
      </c>
      <c r="J61" s="109" t="s">
        <v>455</v>
      </c>
      <c r="K61" s="109" t="s">
        <v>452</v>
      </c>
      <c r="L61" s="107" t="s">
        <v>456</v>
      </c>
      <c r="M61" s="110">
        <v>46037</v>
      </c>
      <c r="N61" s="110">
        <v>46387</v>
      </c>
      <c r="O61" s="111">
        <v>0.15</v>
      </c>
      <c r="P61" s="111">
        <v>0.3</v>
      </c>
      <c r="Q61" s="111">
        <v>0.3</v>
      </c>
      <c r="R61" s="111">
        <v>0.25</v>
      </c>
      <c r="S61" s="108" t="s">
        <v>69</v>
      </c>
      <c r="T61" s="108" t="s">
        <v>60</v>
      </c>
      <c r="U61" s="112" t="s">
        <v>81</v>
      </c>
      <c r="V61" s="113">
        <v>0.15</v>
      </c>
      <c r="W61" s="113">
        <v>0.15</v>
      </c>
      <c r="X61" s="106" t="s">
        <v>81</v>
      </c>
      <c r="Y61" s="117" t="s">
        <v>81</v>
      </c>
      <c r="Z61" s="113">
        <v>0.3</v>
      </c>
      <c r="AA61" s="113">
        <v>1</v>
      </c>
      <c r="AB61" s="106" t="s">
        <v>457</v>
      </c>
      <c r="AC61" s="157" t="s">
        <v>458</v>
      </c>
    </row>
    <row r="62" spans="1:29" ht="68.25" customHeight="1">
      <c r="A62" s="106" t="s">
        <v>459</v>
      </c>
      <c r="B62" s="107" t="s">
        <v>452</v>
      </c>
      <c r="C62" s="108" t="s">
        <v>41</v>
      </c>
      <c r="D62" s="108" t="s">
        <v>42</v>
      </c>
      <c r="E62" s="108" t="s">
        <v>74</v>
      </c>
      <c r="F62" s="108" t="s">
        <v>75</v>
      </c>
      <c r="G62" s="108" t="s">
        <v>76</v>
      </c>
      <c r="H62" s="108" t="s">
        <v>453</v>
      </c>
      <c r="I62" s="107" t="s">
        <v>460</v>
      </c>
      <c r="J62" s="109" t="s">
        <v>461</v>
      </c>
      <c r="K62" s="109" t="s">
        <v>452</v>
      </c>
      <c r="L62" s="107" t="s">
        <v>462</v>
      </c>
      <c r="M62" s="110">
        <v>46037</v>
      </c>
      <c r="N62" s="110">
        <v>46387</v>
      </c>
      <c r="O62" s="111">
        <v>0.15</v>
      </c>
      <c r="P62" s="111">
        <v>0.3</v>
      </c>
      <c r="Q62" s="111">
        <v>0.3</v>
      </c>
      <c r="R62" s="111">
        <v>0.25</v>
      </c>
      <c r="S62" s="108" t="s">
        <v>69</v>
      </c>
      <c r="T62" s="108" t="s">
        <v>60</v>
      </c>
      <c r="U62" s="112" t="s">
        <v>81</v>
      </c>
      <c r="V62" s="113">
        <v>0.15</v>
      </c>
      <c r="W62" s="113">
        <v>0.15</v>
      </c>
      <c r="X62" s="106" t="s">
        <v>81</v>
      </c>
      <c r="Y62" s="117" t="s">
        <v>81</v>
      </c>
      <c r="Z62" s="113">
        <v>0.3</v>
      </c>
      <c r="AA62" s="113">
        <v>1</v>
      </c>
      <c r="AB62" s="106" t="s">
        <v>463</v>
      </c>
      <c r="AC62" s="172" t="s">
        <v>458</v>
      </c>
    </row>
    <row r="63" spans="1:29" ht="39" customHeight="1">
      <c r="A63" s="106" t="s">
        <v>464</v>
      </c>
      <c r="B63" s="141" t="s">
        <v>465</v>
      </c>
      <c r="C63" s="106" t="s">
        <v>41</v>
      </c>
      <c r="D63" s="106" t="s">
        <v>42</v>
      </c>
      <c r="E63" s="106" t="s">
        <v>466</v>
      </c>
      <c r="F63" s="106" t="s">
        <v>218</v>
      </c>
      <c r="G63" s="106" t="s">
        <v>76</v>
      </c>
      <c r="H63" s="106" t="s">
        <v>467</v>
      </c>
      <c r="I63" s="142" t="s">
        <v>468</v>
      </c>
      <c r="J63" s="142" t="s">
        <v>469</v>
      </c>
      <c r="K63" s="142" t="s">
        <v>470</v>
      </c>
      <c r="L63" s="142" t="s">
        <v>471</v>
      </c>
      <c r="M63" s="110">
        <v>46023</v>
      </c>
      <c r="N63" s="110">
        <v>46387</v>
      </c>
      <c r="O63" s="111">
        <v>0.25</v>
      </c>
      <c r="P63" s="111">
        <v>0.5</v>
      </c>
      <c r="Q63" s="111">
        <v>0.75</v>
      </c>
      <c r="R63" s="111">
        <v>1</v>
      </c>
      <c r="S63" s="106" t="s">
        <v>80</v>
      </c>
      <c r="T63" s="106" t="s">
        <v>60</v>
      </c>
      <c r="U63" s="112">
        <f>98784000+130875000</f>
        <v>229659000</v>
      </c>
      <c r="V63" s="106">
        <v>1</v>
      </c>
      <c r="W63" s="113">
        <f>(1/4)*100%</f>
        <v>0.25</v>
      </c>
      <c r="X63" s="106" t="s">
        <v>472</v>
      </c>
      <c r="Y63" s="114" t="s">
        <v>473</v>
      </c>
      <c r="Z63" s="106">
        <v>2</v>
      </c>
      <c r="AA63" s="113">
        <f>(2/4)*100%</f>
        <v>0.5</v>
      </c>
      <c r="AB63" s="106" t="s">
        <v>474</v>
      </c>
      <c r="AC63" s="158" t="s">
        <v>1051</v>
      </c>
    </row>
    <row r="64" spans="1:29" ht="34.5" customHeight="1">
      <c r="A64" s="106" t="s">
        <v>475</v>
      </c>
      <c r="B64" s="141" t="s">
        <v>465</v>
      </c>
      <c r="C64" s="106" t="s">
        <v>192</v>
      </c>
      <c r="D64" s="106" t="s">
        <v>55</v>
      </c>
      <c r="E64" s="106" t="s">
        <v>56</v>
      </c>
      <c r="F64" s="106" t="s">
        <v>218</v>
      </c>
      <c r="G64" s="106" t="s">
        <v>76</v>
      </c>
      <c r="H64" s="106" t="s">
        <v>467</v>
      </c>
      <c r="I64" s="141" t="s">
        <v>476</v>
      </c>
      <c r="J64" s="142" t="s">
        <v>477</v>
      </c>
      <c r="K64" s="142" t="s">
        <v>470</v>
      </c>
      <c r="L64" s="141" t="s">
        <v>478</v>
      </c>
      <c r="M64" s="110">
        <v>46023</v>
      </c>
      <c r="N64" s="110">
        <v>46387</v>
      </c>
      <c r="O64" s="111">
        <v>0.25</v>
      </c>
      <c r="P64" s="111">
        <v>0.5</v>
      </c>
      <c r="Q64" s="111">
        <v>0.75</v>
      </c>
      <c r="R64" s="111">
        <v>1</v>
      </c>
      <c r="S64" s="106" t="s">
        <v>69</v>
      </c>
      <c r="T64" s="106" t="s">
        <v>60</v>
      </c>
      <c r="U64" s="112">
        <f>130875000+93066667</f>
        <v>223941667</v>
      </c>
      <c r="V64" s="106">
        <v>1</v>
      </c>
      <c r="W64" s="113">
        <f>(1/4)*100%</f>
        <v>0.25</v>
      </c>
      <c r="X64" s="106" t="s">
        <v>479</v>
      </c>
      <c r="Y64" s="114" t="s">
        <v>480</v>
      </c>
      <c r="Z64" s="106">
        <v>2</v>
      </c>
      <c r="AA64" s="113">
        <f>(2/4)*100%</f>
        <v>0.5</v>
      </c>
      <c r="AB64" s="106" t="s">
        <v>481</v>
      </c>
      <c r="AC64" s="158" t="s">
        <v>1051</v>
      </c>
    </row>
    <row r="65" spans="1:29" ht="31.5" customHeight="1">
      <c r="A65" s="106" t="s">
        <v>482</v>
      </c>
      <c r="B65" s="141" t="s">
        <v>465</v>
      </c>
      <c r="C65" s="106" t="s">
        <v>192</v>
      </c>
      <c r="D65" s="106" t="s">
        <v>55</v>
      </c>
      <c r="E65" s="106" t="s">
        <v>56</v>
      </c>
      <c r="F65" s="106" t="s">
        <v>483</v>
      </c>
      <c r="G65" s="106" t="s">
        <v>76</v>
      </c>
      <c r="H65" s="106" t="s">
        <v>467</v>
      </c>
      <c r="I65" s="141" t="s">
        <v>484</v>
      </c>
      <c r="J65" s="142" t="s">
        <v>485</v>
      </c>
      <c r="K65" s="142" t="s">
        <v>470</v>
      </c>
      <c r="L65" s="141" t="s">
        <v>486</v>
      </c>
      <c r="M65" s="110">
        <v>46023</v>
      </c>
      <c r="N65" s="110">
        <v>46387</v>
      </c>
      <c r="O65" s="111">
        <v>0.25</v>
      </c>
      <c r="P65" s="111">
        <v>0.75</v>
      </c>
      <c r="Q65" s="111">
        <v>1</v>
      </c>
      <c r="R65" s="111">
        <v>0</v>
      </c>
      <c r="S65" s="106" t="s">
        <v>69</v>
      </c>
      <c r="T65" s="106" t="s">
        <v>60</v>
      </c>
      <c r="U65" s="112">
        <f>99562667+83766667</f>
        <v>183329334</v>
      </c>
      <c r="V65" s="106">
        <v>0.5</v>
      </c>
      <c r="W65" s="113">
        <f>(0.5/2)*100%</f>
        <v>0.25</v>
      </c>
      <c r="X65" s="106" t="s">
        <v>487</v>
      </c>
      <c r="Y65" s="114" t="s">
        <v>488</v>
      </c>
      <c r="Z65" s="106">
        <v>1.5</v>
      </c>
      <c r="AA65" s="113">
        <f>(1.5/2)*100%</f>
        <v>0.75</v>
      </c>
      <c r="AB65" s="106" t="s">
        <v>489</v>
      </c>
      <c r="AC65" s="166" t="s">
        <v>1051</v>
      </c>
    </row>
    <row r="66" spans="1:29" ht="35.25" customHeight="1">
      <c r="A66" s="106" t="s">
        <v>490</v>
      </c>
      <c r="B66" s="141" t="s">
        <v>465</v>
      </c>
      <c r="C66" s="106" t="s">
        <v>41</v>
      </c>
      <c r="D66" s="106" t="s">
        <v>42</v>
      </c>
      <c r="E66" s="106" t="s">
        <v>466</v>
      </c>
      <c r="F66" s="106" t="s">
        <v>483</v>
      </c>
      <c r="G66" s="106" t="s">
        <v>76</v>
      </c>
      <c r="H66" s="106" t="s">
        <v>467</v>
      </c>
      <c r="I66" s="141" t="s">
        <v>491</v>
      </c>
      <c r="J66" s="142" t="s">
        <v>492</v>
      </c>
      <c r="K66" s="142" t="s">
        <v>470</v>
      </c>
      <c r="L66" s="141" t="s">
        <v>493</v>
      </c>
      <c r="M66" s="110">
        <v>46096</v>
      </c>
      <c r="N66" s="110">
        <v>46387</v>
      </c>
      <c r="O66" s="143">
        <v>0</v>
      </c>
      <c r="P66" s="143">
        <v>0.5</v>
      </c>
      <c r="Q66" s="143">
        <v>0</v>
      </c>
      <c r="R66" s="143">
        <v>0.5</v>
      </c>
      <c r="S66" s="106" t="s">
        <v>69</v>
      </c>
      <c r="T66" s="106" t="s">
        <v>60</v>
      </c>
      <c r="U66" s="112">
        <f>95733333+87250000</f>
        <v>182983333</v>
      </c>
      <c r="V66" s="106" t="s">
        <v>81</v>
      </c>
      <c r="W66" s="106" t="s">
        <v>81</v>
      </c>
      <c r="X66" s="106" t="s">
        <v>81</v>
      </c>
      <c r="Y66" s="117" t="s">
        <v>81</v>
      </c>
      <c r="Z66" s="106">
        <v>1</v>
      </c>
      <c r="AA66" s="113">
        <f>(1/2)*100%</f>
        <v>0.5</v>
      </c>
      <c r="AB66" s="106" t="s">
        <v>494</v>
      </c>
      <c r="AC66" s="158" t="s">
        <v>1051</v>
      </c>
    </row>
    <row r="67" spans="1:29" ht="65.25" customHeight="1">
      <c r="A67" s="106" t="s">
        <v>495</v>
      </c>
      <c r="B67" s="107" t="s">
        <v>496</v>
      </c>
      <c r="C67" s="108" t="s">
        <v>41</v>
      </c>
      <c r="D67" s="108" t="s">
        <v>42</v>
      </c>
      <c r="E67" s="108" t="s">
        <v>74</v>
      </c>
      <c r="F67" s="108" t="s">
        <v>75</v>
      </c>
      <c r="G67" s="108" t="s">
        <v>76</v>
      </c>
      <c r="H67" s="108" t="s">
        <v>497</v>
      </c>
      <c r="I67" s="107" t="s">
        <v>498</v>
      </c>
      <c r="J67" s="109" t="s">
        <v>499</v>
      </c>
      <c r="K67" s="109" t="s">
        <v>496</v>
      </c>
      <c r="L67" s="107" t="s">
        <v>500</v>
      </c>
      <c r="M67" s="110">
        <v>46023</v>
      </c>
      <c r="N67" s="110">
        <v>46387</v>
      </c>
      <c r="O67" s="111">
        <v>0.25</v>
      </c>
      <c r="P67" s="111">
        <v>0.5</v>
      </c>
      <c r="Q67" s="111">
        <v>0.75</v>
      </c>
      <c r="R67" s="111">
        <v>1</v>
      </c>
      <c r="S67" s="108" t="s">
        <v>69</v>
      </c>
      <c r="T67" s="108" t="s">
        <v>60</v>
      </c>
      <c r="U67" s="119" t="s">
        <v>81</v>
      </c>
      <c r="V67" s="113">
        <v>0.25</v>
      </c>
      <c r="W67" s="113">
        <v>1</v>
      </c>
      <c r="X67" s="106" t="s">
        <v>501</v>
      </c>
      <c r="Y67" s="114" t="s">
        <v>502</v>
      </c>
      <c r="Z67" s="113">
        <v>0.5</v>
      </c>
      <c r="AA67" s="113">
        <v>1</v>
      </c>
      <c r="AB67" s="106" t="s">
        <v>503</v>
      </c>
      <c r="AC67" s="173" t="s">
        <v>502</v>
      </c>
    </row>
    <row r="68" spans="1:29" ht="50.25" customHeight="1">
      <c r="A68" s="106" t="s">
        <v>504</v>
      </c>
      <c r="B68" s="107" t="s">
        <v>496</v>
      </c>
      <c r="C68" s="108" t="s">
        <v>41</v>
      </c>
      <c r="D68" s="108" t="s">
        <v>42</v>
      </c>
      <c r="E68" s="108" t="s">
        <v>74</v>
      </c>
      <c r="F68" s="108" t="s">
        <v>75</v>
      </c>
      <c r="G68" s="108" t="s">
        <v>76</v>
      </c>
      <c r="H68" s="108" t="s">
        <v>497</v>
      </c>
      <c r="I68" s="107" t="s">
        <v>505</v>
      </c>
      <c r="J68" s="109" t="s">
        <v>506</v>
      </c>
      <c r="K68" s="109" t="s">
        <v>496</v>
      </c>
      <c r="L68" s="107" t="s">
        <v>507</v>
      </c>
      <c r="M68" s="110">
        <v>46023</v>
      </c>
      <c r="N68" s="110">
        <v>46387</v>
      </c>
      <c r="O68" s="111" t="s">
        <v>508</v>
      </c>
      <c r="P68" s="111">
        <v>0.3</v>
      </c>
      <c r="Q68" s="111">
        <v>0.7</v>
      </c>
      <c r="R68" s="111">
        <v>1</v>
      </c>
      <c r="S68" s="108" t="s">
        <v>69</v>
      </c>
      <c r="T68" s="108" t="s">
        <v>60</v>
      </c>
      <c r="U68" s="119" t="s">
        <v>81</v>
      </c>
      <c r="V68" s="106" t="s">
        <v>508</v>
      </c>
      <c r="W68" s="106" t="s">
        <v>508</v>
      </c>
      <c r="X68" s="106" t="s">
        <v>508</v>
      </c>
      <c r="Y68" s="117" t="s">
        <v>508</v>
      </c>
      <c r="Z68" s="113">
        <v>0.3</v>
      </c>
      <c r="AA68" s="113">
        <v>1</v>
      </c>
      <c r="AB68" s="106" t="s">
        <v>509</v>
      </c>
      <c r="AC68" s="173" t="s">
        <v>502</v>
      </c>
    </row>
    <row r="69" spans="1:29" ht="31.5" customHeight="1">
      <c r="A69" s="106" t="s">
        <v>510</v>
      </c>
      <c r="B69" s="107" t="s">
        <v>511</v>
      </c>
      <c r="C69" s="107" t="s">
        <v>87</v>
      </c>
      <c r="D69" s="107" t="s">
        <v>116</v>
      </c>
      <c r="E69" s="107" t="s">
        <v>117</v>
      </c>
      <c r="F69" s="108" t="s">
        <v>512</v>
      </c>
      <c r="G69" s="108" t="s">
        <v>513</v>
      </c>
      <c r="H69" s="108" t="s">
        <v>514</v>
      </c>
      <c r="I69" s="107" t="s">
        <v>515</v>
      </c>
      <c r="J69" s="109" t="s">
        <v>516</v>
      </c>
      <c r="K69" s="109" t="s">
        <v>511</v>
      </c>
      <c r="L69" s="106" t="s">
        <v>517</v>
      </c>
      <c r="M69" s="110">
        <v>46024</v>
      </c>
      <c r="N69" s="110">
        <v>46387</v>
      </c>
      <c r="O69" s="111">
        <v>0</v>
      </c>
      <c r="P69" s="111">
        <v>0</v>
      </c>
      <c r="Q69" s="111">
        <v>0</v>
      </c>
      <c r="R69" s="111">
        <v>1</v>
      </c>
      <c r="S69" s="108" t="s">
        <v>80</v>
      </c>
      <c r="T69" s="108"/>
      <c r="U69" s="119" t="s">
        <v>81</v>
      </c>
      <c r="V69" s="113">
        <v>1</v>
      </c>
      <c r="W69" s="113">
        <v>1</v>
      </c>
      <c r="X69" s="106" t="s">
        <v>518</v>
      </c>
      <c r="Y69" s="117" t="s">
        <v>519</v>
      </c>
      <c r="Z69" s="113">
        <v>1</v>
      </c>
      <c r="AA69" s="113">
        <v>1</v>
      </c>
      <c r="AB69" s="106" t="s">
        <v>520</v>
      </c>
      <c r="AC69" s="157"/>
    </row>
    <row r="70" spans="1:29" s="22" customFormat="1" ht="32.25" customHeight="1">
      <c r="A70" s="106" t="s">
        <v>521</v>
      </c>
      <c r="B70" s="107" t="s">
        <v>511</v>
      </c>
      <c r="C70" s="107" t="s">
        <v>87</v>
      </c>
      <c r="D70" s="107" t="s">
        <v>116</v>
      </c>
      <c r="E70" s="107" t="s">
        <v>117</v>
      </c>
      <c r="F70" s="108" t="s">
        <v>512</v>
      </c>
      <c r="G70" s="108" t="s">
        <v>522</v>
      </c>
      <c r="H70" s="108" t="s">
        <v>514</v>
      </c>
      <c r="I70" s="107" t="s">
        <v>523</v>
      </c>
      <c r="J70" s="109" t="s">
        <v>524</v>
      </c>
      <c r="K70" s="109" t="s">
        <v>511</v>
      </c>
      <c r="L70" s="106" t="s">
        <v>525</v>
      </c>
      <c r="M70" s="110">
        <v>46024</v>
      </c>
      <c r="N70" s="110">
        <v>46203</v>
      </c>
      <c r="O70" s="111">
        <v>1</v>
      </c>
      <c r="P70" s="144" t="s">
        <v>281</v>
      </c>
      <c r="Q70" s="144" t="s">
        <v>281</v>
      </c>
      <c r="R70" s="144" t="s">
        <v>281</v>
      </c>
      <c r="S70" s="108" t="s">
        <v>80</v>
      </c>
      <c r="T70" s="108"/>
      <c r="U70" s="119" t="s">
        <v>81</v>
      </c>
      <c r="V70" s="113">
        <v>1</v>
      </c>
      <c r="W70" s="113">
        <v>1</v>
      </c>
      <c r="X70" s="106" t="s">
        <v>526</v>
      </c>
      <c r="Y70" s="117" t="s">
        <v>527</v>
      </c>
      <c r="Z70" s="113">
        <v>1</v>
      </c>
      <c r="AA70" s="113">
        <v>1</v>
      </c>
      <c r="AB70" s="106" t="s">
        <v>526</v>
      </c>
      <c r="AC70" s="157" t="s">
        <v>527</v>
      </c>
    </row>
    <row r="71" spans="1:29" ht="46.5" customHeight="1">
      <c r="A71" s="106" t="s">
        <v>528</v>
      </c>
      <c r="B71" s="107" t="s">
        <v>511</v>
      </c>
      <c r="C71" s="107" t="s">
        <v>87</v>
      </c>
      <c r="D71" s="107" t="s">
        <v>116</v>
      </c>
      <c r="E71" s="107" t="s">
        <v>117</v>
      </c>
      <c r="F71" s="108" t="s">
        <v>512</v>
      </c>
      <c r="G71" s="108" t="s">
        <v>513</v>
      </c>
      <c r="H71" s="108" t="s">
        <v>514</v>
      </c>
      <c r="I71" s="107" t="s">
        <v>529</v>
      </c>
      <c r="J71" s="109" t="s">
        <v>530</v>
      </c>
      <c r="K71" s="109" t="s">
        <v>511</v>
      </c>
      <c r="L71" s="106" t="s">
        <v>531</v>
      </c>
      <c r="M71" s="110">
        <v>46024</v>
      </c>
      <c r="N71" s="110">
        <v>46203</v>
      </c>
      <c r="O71" s="111">
        <v>1</v>
      </c>
      <c r="P71" s="144" t="s">
        <v>281</v>
      </c>
      <c r="Q71" s="144" t="s">
        <v>281</v>
      </c>
      <c r="R71" s="144" t="s">
        <v>281</v>
      </c>
      <c r="S71" s="108" t="s">
        <v>80</v>
      </c>
      <c r="T71" s="108"/>
      <c r="U71" s="119" t="s">
        <v>81</v>
      </c>
      <c r="V71" s="113">
        <v>1</v>
      </c>
      <c r="W71" s="113">
        <v>1</v>
      </c>
      <c r="X71" s="106" t="s">
        <v>532</v>
      </c>
      <c r="Y71" s="117" t="s">
        <v>533</v>
      </c>
      <c r="Z71" s="113">
        <v>1</v>
      </c>
      <c r="AA71" s="113">
        <v>1</v>
      </c>
      <c r="AB71" s="106" t="s">
        <v>532</v>
      </c>
      <c r="AC71" s="157" t="s">
        <v>533</v>
      </c>
    </row>
    <row r="72" spans="1:29" ht="40.5" customHeight="1">
      <c r="A72" s="106" t="s">
        <v>534</v>
      </c>
      <c r="B72" s="107" t="s">
        <v>511</v>
      </c>
      <c r="C72" s="107" t="s">
        <v>87</v>
      </c>
      <c r="D72" s="107" t="s">
        <v>116</v>
      </c>
      <c r="E72" s="107" t="s">
        <v>117</v>
      </c>
      <c r="F72" s="108" t="s">
        <v>512</v>
      </c>
      <c r="G72" s="108" t="s">
        <v>535</v>
      </c>
      <c r="H72" s="108" t="s">
        <v>514</v>
      </c>
      <c r="I72" s="107" t="s">
        <v>536</v>
      </c>
      <c r="J72" s="109" t="s">
        <v>537</v>
      </c>
      <c r="K72" s="109" t="s">
        <v>511</v>
      </c>
      <c r="L72" s="106" t="s">
        <v>538</v>
      </c>
      <c r="M72" s="110">
        <v>46024</v>
      </c>
      <c r="N72" s="110">
        <v>46387</v>
      </c>
      <c r="O72" s="111">
        <v>0.25</v>
      </c>
      <c r="P72" s="111">
        <v>0.25</v>
      </c>
      <c r="Q72" s="111">
        <v>0.25</v>
      </c>
      <c r="R72" s="111">
        <v>0.25</v>
      </c>
      <c r="S72" s="108" t="s">
        <v>80</v>
      </c>
      <c r="T72" s="108"/>
      <c r="U72" s="119">
        <v>222483571</v>
      </c>
      <c r="V72" s="106" t="s">
        <v>539</v>
      </c>
      <c r="W72" s="113">
        <v>1</v>
      </c>
      <c r="X72" s="106" t="s">
        <v>540</v>
      </c>
      <c r="Y72" s="117" t="s">
        <v>541</v>
      </c>
      <c r="Z72" s="106" t="s">
        <v>542</v>
      </c>
      <c r="AA72" s="113">
        <v>1</v>
      </c>
      <c r="AB72" s="106" t="s">
        <v>543</v>
      </c>
      <c r="AC72" s="157" t="s">
        <v>541</v>
      </c>
    </row>
    <row r="73" spans="1:29" ht="40.5" customHeight="1">
      <c r="A73" s="106" t="s">
        <v>544</v>
      </c>
      <c r="B73" s="107" t="s">
        <v>511</v>
      </c>
      <c r="C73" s="107" t="s">
        <v>87</v>
      </c>
      <c r="D73" s="107" t="s">
        <v>116</v>
      </c>
      <c r="E73" s="107" t="s">
        <v>117</v>
      </c>
      <c r="F73" s="108" t="s">
        <v>512</v>
      </c>
      <c r="G73" s="108" t="s">
        <v>545</v>
      </c>
      <c r="H73" s="108" t="s">
        <v>514</v>
      </c>
      <c r="I73" s="107" t="s">
        <v>546</v>
      </c>
      <c r="J73" s="109" t="s">
        <v>547</v>
      </c>
      <c r="K73" s="109" t="s">
        <v>511</v>
      </c>
      <c r="L73" s="106" t="s">
        <v>548</v>
      </c>
      <c r="M73" s="110">
        <v>46024</v>
      </c>
      <c r="N73" s="110">
        <v>46387</v>
      </c>
      <c r="O73" s="111">
        <v>0.25</v>
      </c>
      <c r="P73" s="111">
        <v>0.25</v>
      </c>
      <c r="Q73" s="111">
        <v>0.25</v>
      </c>
      <c r="R73" s="111">
        <v>0.25</v>
      </c>
      <c r="S73" s="108" t="s">
        <v>80</v>
      </c>
      <c r="T73" s="108"/>
      <c r="U73" s="119">
        <v>644120366</v>
      </c>
      <c r="V73" s="106" t="s">
        <v>549</v>
      </c>
      <c r="W73" s="113">
        <v>1</v>
      </c>
      <c r="X73" s="106" t="s">
        <v>550</v>
      </c>
      <c r="Y73" s="117" t="s">
        <v>551</v>
      </c>
      <c r="Z73" s="106" t="s">
        <v>552</v>
      </c>
      <c r="AA73" s="113">
        <v>1</v>
      </c>
      <c r="AB73" s="106" t="s">
        <v>553</v>
      </c>
      <c r="AC73" s="157" t="s">
        <v>551</v>
      </c>
    </row>
    <row r="74" spans="1:29" ht="42" customHeight="1" thickBot="1">
      <c r="A74" s="106" t="s">
        <v>554</v>
      </c>
      <c r="B74" s="107" t="s">
        <v>511</v>
      </c>
      <c r="C74" s="107" t="s">
        <v>87</v>
      </c>
      <c r="D74" s="107" t="s">
        <v>116</v>
      </c>
      <c r="E74" s="107" t="s">
        <v>117</v>
      </c>
      <c r="F74" s="108" t="s">
        <v>512</v>
      </c>
      <c r="G74" s="108" t="s">
        <v>555</v>
      </c>
      <c r="H74" s="108" t="s">
        <v>514</v>
      </c>
      <c r="I74" s="107" t="s">
        <v>556</v>
      </c>
      <c r="J74" s="109" t="s">
        <v>557</v>
      </c>
      <c r="K74" s="109" t="s">
        <v>511</v>
      </c>
      <c r="L74" s="106" t="s">
        <v>548</v>
      </c>
      <c r="M74" s="110">
        <v>46024</v>
      </c>
      <c r="N74" s="110">
        <v>46387</v>
      </c>
      <c r="O74" s="111">
        <v>0.25</v>
      </c>
      <c r="P74" s="111">
        <v>0.25</v>
      </c>
      <c r="Q74" s="111">
        <v>0.25</v>
      </c>
      <c r="R74" s="111">
        <v>0.25</v>
      </c>
      <c r="S74" s="108" t="s">
        <v>80</v>
      </c>
      <c r="T74" s="108"/>
      <c r="U74" s="119">
        <v>207031000</v>
      </c>
      <c r="V74" s="106" t="s">
        <v>558</v>
      </c>
      <c r="W74" s="113">
        <v>1</v>
      </c>
      <c r="X74" s="106" t="s">
        <v>559</v>
      </c>
      <c r="Y74" s="117" t="s">
        <v>560</v>
      </c>
      <c r="Z74" s="145" t="s">
        <v>561</v>
      </c>
      <c r="AA74" s="146">
        <v>1</v>
      </c>
      <c r="AB74" s="145" t="s">
        <v>562</v>
      </c>
      <c r="AC74" s="174" t="s">
        <v>560</v>
      </c>
    </row>
    <row r="75" spans="1:29" ht="38.25" customHeight="1" thickBot="1">
      <c r="A75" s="106" t="s">
        <v>563</v>
      </c>
      <c r="B75" s="107" t="s">
        <v>564</v>
      </c>
      <c r="C75" s="108" t="s">
        <v>565</v>
      </c>
      <c r="D75" s="108" t="s">
        <v>169</v>
      </c>
      <c r="E75" s="108" t="s">
        <v>169</v>
      </c>
      <c r="F75" s="108" t="s">
        <v>300</v>
      </c>
      <c r="G75" s="108" t="s">
        <v>45</v>
      </c>
      <c r="H75" s="108" t="s">
        <v>566</v>
      </c>
      <c r="I75" s="107" t="s">
        <v>567</v>
      </c>
      <c r="J75" s="141" t="s">
        <v>568</v>
      </c>
      <c r="K75" s="109" t="s">
        <v>564</v>
      </c>
      <c r="L75" s="107" t="s">
        <v>569</v>
      </c>
      <c r="M75" s="110">
        <v>46023</v>
      </c>
      <c r="N75" s="110">
        <v>46387</v>
      </c>
      <c r="O75" s="111">
        <v>0.25</v>
      </c>
      <c r="P75" s="111">
        <v>0.25</v>
      </c>
      <c r="Q75" s="111">
        <v>0.25</v>
      </c>
      <c r="R75" s="111">
        <v>0.25</v>
      </c>
      <c r="S75" s="108" t="s">
        <v>80</v>
      </c>
      <c r="T75" s="108" t="s">
        <v>51</v>
      </c>
      <c r="U75" s="119">
        <v>51000000</v>
      </c>
      <c r="V75" s="113">
        <v>0.25</v>
      </c>
      <c r="W75" s="113">
        <v>1</v>
      </c>
      <c r="X75" s="106" t="s">
        <v>570</v>
      </c>
      <c r="Y75" s="114" t="s">
        <v>571</v>
      </c>
      <c r="Z75" s="146">
        <v>0.25</v>
      </c>
      <c r="AA75" s="146">
        <v>1</v>
      </c>
      <c r="AB75" s="145" t="s">
        <v>572</v>
      </c>
      <c r="AC75" s="171" t="s">
        <v>1051</v>
      </c>
    </row>
    <row r="76" spans="1:29" ht="42" customHeight="1">
      <c r="A76" s="106" t="s">
        <v>573</v>
      </c>
      <c r="B76" s="107" t="s">
        <v>574</v>
      </c>
      <c r="C76" s="108" t="s">
        <v>192</v>
      </c>
      <c r="D76" s="107" t="s">
        <v>116</v>
      </c>
      <c r="E76" s="107" t="s">
        <v>117</v>
      </c>
      <c r="F76" s="108" t="s">
        <v>90</v>
      </c>
      <c r="G76" s="108" t="s">
        <v>76</v>
      </c>
      <c r="H76" s="108" t="s">
        <v>575</v>
      </c>
      <c r="I76" s="107" t="s">
        <v>576</v>
      </c>
      <c r="J76" s="109" t="s">
        <v>577</v>
      </c>
      <c r="K76" s="109" t="s">
        <v>574</v>
      </c>
      <c r="L76" s="107" t="s">
        <v>578</v>
      </c>
      <c r="M76" s="110">
        <v>46023</v>
      </c>
      <c r="N76" s="110">
        <v>46387</v>
      </c>
      <c r="O76" s="111">
        <v>0</v>
      </c>
      <c r="P76" s="111">
        <v>0.5</v>
      </c>
      <c r="Q76" s="111">
        <v>0</v>
      </c>
      <c r="R76" s="111">
        <v>0.5</v>
      </c>
      <c r="S76" s="108" t="s">
        <v>80</v>
      </c>
      <c r="T76" s="108" t="s">
        <v>51</v>
      </c>
      <c r="U76" s="119">
        <v>0</v>
      </c>
      <c r="V76" s="106" t="s">
        <v>81</v>
      </c>
      <c r="W76" s="106" t="s">
        <v>81</v>
      </c>
      <c r="X76" s="106" t="s">
        <v>81</v>
      </c>
      <c r="Y76" s="117" t="s">
        <v>81</v>
      </c>
      <c r="Z76" s="113" t="s">
        <v>281</v>
      </c>
      <c r="AA76" s="113" t="s">
        <v>281</v>
      </c>
      <c r="AB76" s="106" t="s">
        <v>1022</v>
      </c>
      <c r="AC76" s="157" t="s">
        <v>1022</v>
      </c>
    </row>
    <row r="77" spans="1:29" ht="33.75" customHeight="1">
      <c r="A77" s="106" t="s">
        <v>579</v>
      </c>
      <c r="B77" s="107" t="s">
        <v>574</v>
      </c>
      <c r="C77" s="108" t="s">
        <v>192</v>
      </c>
      <c r="D77" s="107" t="s">
        <v>116</v>
      </c>
      <c r="E77" s="107" t="s">
        <v>117</v>
      </c>
      <c r="F77" s="108" t="s">
        <v>90</v>
      </c>
      <c r="G77" s="108" t="s">
        <v>76</v>
      </c>
      <c r="H77" s="108" t="s">
        <v>575</v>
      </c>
      <c r="I77" s="107" t="s">
        <v>580</v>
      </c>
      <c r="J77" s="109" t="s">
        <v>581</v>
      </c>
      <c r="K77" s="109" t="s">
        <v>574</v>
      </c>
      <c r="L77" s="147" t="s">
        <v>582</v>
      </c>
      <c r="M77" s="110">
        <v>46023</v>
      </c>
      <c r="N77" s="110">
        <v>46387</v>
      </c>
      <c r="O77" s="111">
        <v>0</v>
      </c>
      <c r="P77" s="111">
        <v>0</v>
      </c>
      <c r="Q77" s="111">
        <v>0</v>
      </c>
      <c r="R77" s="111">
        <v>1</v>
      </c>
      <c r="S77" s="108" t="s">
        <v>80</v>
      </c>
      <c r="T77" s="108" t="s">
        <v>51</v>
      </c>
      <c r="U77" s="112">
        <v>0</v>
      </c>
      <c r="V77" s="106" t="s">
        <v>81</v>
      </c>
      <c r="W77" s="106" t="s">
        <v>81</v>
      </c>
      <c r="X77" s="106" t="s">
        <v>81</v>
      </c>
      <c r="Y77" s="117" t="s">
        <v>81</v>
      </c>
      <c r="Z77" s="113" t="s">
        <v>281</v>
      </c>
      <c r="AA77" s="113" t="s">
        <v>281</v>
      </c>
      <c r="AB77" s="106" t="s">
        <v>1022</v>
      </c>
      <c r="AC77" s="157" t="s">
        <v>1022</v>
      </c>
    </row>
    <row r="78" spans="1:29" ht="35.25" customHeight="1">
      <c r="A78" s="106" t="s">
        <v>583</v>
      </c>
      <c r="B78" s="141" t="s">
        <v>574</v>
      </c>
      <c r="C78" s="108" t="s">
        <v>192</v>
      </c>
      <c r="D78" s="107" t="s">
        <v>116</v>
      </c>
      <c r="E78" s="107" t="s">
        <v>117</v>
      </c>
      <c r="F78" s="142" t="s">
        <v>584</v>
      </c>
      <c r="G78" s="110" t="s">
        <v>76</v>
      </c>
      <c r="H78" s="108" t="s">
        <v>575</v>
      </c>
      <c r="I78" s="142" t="s">
        <v>585</v>
      </c>
      <c r="J78" s="142" t="s">
        <v>586</v>
      </c>
      <c r="K78" s="109" t="s">
        <v>574</v>
      </c>
      <c r="L78" s="142" t="s">
        <v>587</v>
      </c>
      <c r="M78" s="110">
        <v>46023</v>
      </c>
      <c r="N78" s="110">
        <v>46387</v>
      </c>
      <c r="O78" s="111">
        <v>0</v>
      </c>
      <c r="P78" s="111">
        <v>0</v>
      </c>
      <c r="Q78" s="111">
        <v>0</v>
      </c>
      <c r="R78" s="111">
        <v>1</v>
      </c>
      <c r="S78" s="106" t="s">
        <v>69</v>
      </c>
      <c r="T78" s="108" t="s">
        <v>51</v>
      </c>
      <c r="U78" s="148">
        <v>3966974023</v>
      </c>
      <c r="V78" s="106" t="s">
        <v>81</v>
      </c>
      <c r="W78" s="106" t="s">
        <v>81</v>
      </c>
      <c r="X78" s="106" t="s">
        <v>81</v>
      </c>
      <c r="Y78" s="117" t="s">
        <v>81</v>
      </c>
      <c r="Z78" s="113" t="s">
        <v>281</v>
      </c>
      <c r="AA78" s="113" t="s">
        <v>281</v>
      </c>
      <c r="AB78" s="106" t="s">
        <v>1022</v>
      </c>
      <c r="AC78" s="157" t="s">
        <v>1022</v>
      </c>
    </row>
    <row r="79" spans="1:29" ht="87.75" customHeight="1">
      <c r="A79" s="106" t="s">
        <v>588</v>
      </c>
      <c r="B79" s="141" t="s">
        <v>574</v>
      </c>
      <c r="C79" s="108" t="s">
        <v>192</v>
      </c>
      <c r="D79" s="107" t="s">
        <v>116</v>
      </c>
      <c r="E79" s="107" t="s">
        <v>117</v>
      </c>
      <c r="F79" s="142" t="s">
        <v>584</v>
      </c>
      <c r="G79" s="110" t="s">
        <v>76</v>
      </c>
      <c r="H79" s="108" t="s">
        <v>575</v>
      </c>
      <c r="I79" s="141" t="s">
        <v>589</v>
      </c>
      <c r="J79" s="142" t="s">
        <v>590</v>
      </c>
      <c r="K79" s="109" t="s">
        <v>574</v>
      </c>
      <c r="L79" s="141" t="s">
        <v>591</v>
      </c>
      <c r="M79" s="110">
        <v>46113</v>
      </c>
      <c r="N79" s="110">
        <v>46387</v>
      </c>
      <c r="O79" s="149">
        <v>0</v>
      </c>
      <c r="P79" s="149">
        <v>0.5</v>
      </c>
      <c r="Q79" s="149">
        <v>0</v>
      </c>
      <c r="R79" s="149">
        <v>1</v>
      </c>
      <c r="S79" s="106" t="s">
        <v>80</v>
      </c>
      <c r="T79" s="108" t="s">
        <v>51</v>
      </c>
      <c r="U79" s="148">
        <f>(((5650000+4500000)/30)*6)+(150000*2*2*3)</f>
        <v>3830000</v>
      </c>
      <c r="V79" s="106" t="s">
        <v>81</v>
      </c>
      <c r="W79" s="106" t="s">
        <v>81</v>
      </c>
      <c r="X79" s="106" t="s">
        <v>81</v>
      </c>
      <c r="Y79" s="117" t="s">
        <v>81</v>
      </c>
      <c r="Z79" s="113" t="s">
        <v>281</v>
      </c>
      <c r="AA79" s="113" t="s">
        <v>281</v>
      </c>
      <c r="AB79" s="106" t="s">
        <v>1022</v>
      </c>
      <c r="AC79" s="157" t="s">
        <v>1022</v>
      </c>
    </row>
    <row r="80" spans="1:29" ht="45" customHeight="1">
      <c r="A80" s="106" t="s">
        <v>592</v>
      </c>
      <c r="B80" s="141" t="s">
        <v>574</v>
      </c>
      <c r="C80" s="108" t="s">
        <v>192</v>
      </c>
      <c r="D80" s="107" t="s">
        <v>116</v>
      </c>
      <c r="E80" s="107" t="s">
        <v>117</v>
      </c>
      <c r="F80" s="142" t="s">
        <v>584</v>
      </c>
      <c r="G80" s="110" t="s">
        <v>76</v>
      </c>
      <c r="H80" s="108" t="s">
        <v>575</v>
      </c>
      <c r="I80" s="141" t="s">
        <v>593</v>
      </c>
      <c r="J80" s="142" t="s">
        <v>594</v>
      </c>
      <c r="K80" s="109" t="s">
        <v>574</v>
      </c>
      <c r="L80" s="141" t="s">
        <v>595</v>
      </c>
      <c r="M80" s="110">
        <v>46113</v>
      </c>
      <c r="N80" s="110">
        <v>46387</v>
      </c>
      <c r="O80" s="149">
        <v>0</v>
      </c>
      <c r="P80" s="149">
        <v>0.3</v>
      </c>
      <c r="Q80" s="149">
        <v>0.6</v>
      </c>
      <c r="R80" s="149">
        <v>1</v>
      </c>
      <c r="S80" s="106" t="s">
        <v>80</v>
      </c>
      <c r="T80" s="108" t="s">
        <v>51</v>
      </c>
      <c r="U80" s="148">
        <f>(((5650000+4500000+4520000)/30)*10)</f>
        <v>4890000</v>
      </c>
      <c r="V80" s="106" t="s">
        <v>81</v>
      </c>
      <c r="W80" s="106" t="s">
        <v>81</v>
      </c>
      <c r="X80" s="106" t="s">
        <v>81</v>
      </c>
      <c r="Y80" s="117" t="s">
        <v>81</v>
      </c>
      <c r="Z80" s="113" t="s">
        <v>281</v>
      </c>
      <c r="AA80" s="113" t="s">
        <v>281</v>
      </c>
      <c r="AB80" s="106" t="s">
        <v>1022</v>
      </c>
      <c r="AC80" s="157" t="s">
        <v>1022</v>
      </c>
    </row>
    <row r="81" spans="1:29" ht="41.25" customHeight="1">
      <c r="A81" s="106" t="s">
        <v>596</v>
      </c>
      <c r="B81" s="141" t="s">
        <v>574</v>
      </c>
      <c r="C81" s="108" t="s">
        <v>192</v>
      </c>
      <c r="D81" s="107" t="s">
        <v>116</v>
      </c>
      <c r="E81" s="107" t="s">
        <v>117</v>
      </c>
      <c r="F81" s="142" t="s">
        <v>584</v>
      </c>
      <c r="G81" s="110" t="s">
        <v>76</v>
      </c>
      <c r="H81" s="108" t="s">
        <v>575</v>
      </c>
      <c r="I81" s="141" t="s">
        <v>597</v>
      </c>
      <c r="J81" s="142" t="s">
        <v>598</v>
      </c>
      <c r="K81" s="109" t="s">
        <v>574</v>
      </c>
      <c r="L81" s="141" t="s">
        <v>599</v>
      </c>
      <c r="M81" s="110">
        <v>46113</v>
      </c>
      <c r="N81" s="110">
        <v>46387</v>
      </c>
      <c r="O81" s="149">
        <v>0</v>
      </c>
      <c r="P81" s="149">
        <v>0.5</v>
      </c>
      <c r="Q81" s="149">
        <v>0</v>
      </c>
      <c r="R81" s="149">
        <v>1</v>
      </c>
      <c r="S81" s="106" t="s">
        <v>80</v>
      </c>
      <c r="T81" s="108" t="s">
        <v>51</v>
      </c>
      <c r="U81" s="148">
        <f>(((5650000+4500000)/30)*6)+(150000*2*2*3)</f>
        <v>3830000</v>
      </c>
      <c r="V81" s="106" t="s">
        <v>81</v>
      </c>
      <c r="W81" s="106" t="s">
        <v>81</v>
      </c>
      <c r="X81" s="106" t="s">
        <v>81</v>
      </c>
      <c r="Y81" s="117" t="s">
        <v>81</v>
      </c>
      <c r="Z81" s="113" t="s">
        <v>281</v>
      </c>
      <c r="AA81" s="113" t="s">
        <v>281</v>
      </c>
      <c r="AB81" s="106" t="s">
        <v>1022</v>
      </c>
      <c r="AC81" s="157" t="s">
        <v>1022</v>
      </c>
    </row>
    <row r="82" spans="1:29" ht="46.5" customHeight="1">
      <c r="A82" s="23"/>
      <c r="B82" s="24"/>
      <c r="C82" s="25"/>
      <c r="D82" s="25"/>
      <c r="E82" s="25"/>
      <c r="F82" s="25"/>
      <c r="G82" s="25"/>
      <c r="H82" s="25"/>
      <c r="I82" s="25"/>
      <c r="J82" s="25"/>
      <c r="K82" s="25"/>
      <c r="L82" s="26"/>
      <c r="M82" s="27"/>
      <c r="N82" s="27"/>
      <c r="O82" s="28"/>
      <c r="P82" s="28"/>
      <c r="Q82" s="28"/>
      <c r="R82" s="28"/>
      <c r="S82" s="25"/>
      <c r="T82" s="25"/>
      <c r="U82" s="25"/>
    </row>
    <row r="83" spans="1:29" ht="26.25" customHeight="1">
      <c r="A83" s="83" t="s">
        <v>600</v>
      </c>
      <c r="B83" s="83"/>
      <c r="C83" s="83"/>
      <c r="D83" s="83"/>
      <c r="E83" s="83"/>
      <c r="F83" s="22"/>
      <c r="G83" s="22"/>
      <c r="H83" s="22"/>
      <c r="I83" s="22"/>
      <c r="J83" s="22"/>
      <c r="K83" s="22"/>
    </row>
    <row r="84" spans="1:29">
      <c r="A84" s="30" t="s">
        <v>601</v>
      </c>
      <c r="B84" s="30" t="s">
        <v>602</v>
      </c>
      <c r="C84" s="30" t="s">
        <v>603</v>
      </c>
      <c r="D84" s="31" t="s">
        <v>604</v>
      </c>
      <c r="E84" s="31" t="s">
        <v>605</v>
      </c>
      <c r="F84" s="22"/>
      <c r="G84" s="22"/>
      <c r="H84" s="22"/>
      <c r="I84" s="22"/>
      <c r="J84" s="22"/>
      <c r="K84" s="22"/>
    </row>
    <row r="85" spans="1:29">
      <c r="A85" s="32">
        <v>46020</v>
      </c>
      <c r="B85" s="33" t="s">
        <v>606</v>
      </c>
      <c r="C85" s="34"/>
      <c r="D85" s="35"/>
      <c r="E85" s="35"/>
      <c r="F85" s="22"/>
      <c r="G85" s="22"/>
      <c r="H85" s="22"/>
      <c r="I85" s="22"/>
      <c r="J85" s="22"/>
      <c r="K85" s="22"/>
    </row>
    <row r="86" spans="1:29">
      <c r="A86" s="32" t="s">
        <v>607</v>
      </c>
      <c r="B86" s="36" t="s">
        <v>608</v>
      </c>
      <c r="C86" s="34"/>
      <c r="D86" s="35"/>
      <c r="E86" s="35"/>
      <c r="F86" s="22"/>
      <c r="G86" s="22"/>
      <c r="H86" s="22"/>
      <c r="I86" s="22"/>
      <c r="J86" s="22"/>
      <c r="K86" s="22"/>
    </row>
    <row r="87" spans="1:29" ht="113.4">
      <c r="A87" s="49">
        <v>46174</v>
      </c>
      <c r="B87" s="50" t="s">
        <v>609</v>
      </c>
      <c r="C87" s="51" t="s">
        <v>610</v>
      </c>
      <c r="D87" s="52" t="s">
        <v>611</v>
      </c>
      <c r="E87" s="52">
        <v>46174</v>
      </c>
      <c r="F87" s="22"/>
      <c r="G87" s="22"/>
      <c r="H87" s="22"/>
      <c r="I87" s="22"/>
      <c r="J87" s="22"/>
      <c r="K87" s="22"/>
    </row>
    <row r="88" spans="1:29">
      <c r="A88" s="32"/>
      <c r="B88" s="36"/>
      <c r="C88" s="34"/>
      <c r="D88" s="35"/>
      <c r="E88" s="35"/>
      <c r="F88" s="22"/>
      <c r="G88" s="22"/>
      <c r="H88" s="22"/>
      <c r="I88" s="22"/>
      <c r="J88" s="22"/>
      <c r="K88" s="22"/>
    </row>
    <row r="89" spans="1:29">
      <c r="A89" s="32"/>
      <c r="B89" s="36"/>
      <c r="C89" s="34"/>
      <c r="D89" s="35"/>
      <c r="E89" s="35"/>
      <c r="F89" s="22"/>
      <c r="G89" s="22"/>
      <c r="H89" s="22"/>
      <c r="I89" s="22"/>
      <c r="J89" s="22"/>
      <c r="K89" s="22"/>
    </row>
    <row r="90" spans="1:29">
      <c r="A90" s="32"/>
      <c r="B90" s="36"/>
      <c r="C90" s="34"/>
      <c r="D90" s="35"/>
      <c r="E90" s="35"/>
      <c r="F90" s="22"/>
      <c r="G90" s="22"/>
      <c r="H90" s="22"/>
      <c r="I90" s="22"/>
      <c r="J90" s="22"/>
      <c r="K90" s="22"/>
    </row>
    <row r="91" spans="1:29">
      <c r="A91" s="35"/>
      <c r="B91" s="36"/>
      <c r="C91" s="34"/>
      <c r="D91" s="37"/>
      <c r="E91" s="35"/>
      <c r="F91" s="22"/>
      <c r="G91" s="22"/>
      <c r="H91" s="22"/>
      <c r="I91" s="22"/>
      <c r="J91" s="22"/>
      <c r="K91" s="22"/>
    </row>
    <row r="92" spans="1:29">
      <c r="A92" s="32"/>
      <c r="B92" s="36"/>
      <c r="C92" s="34"/>
      <c r="D92" s="35"/>
      <c r="E92" s="35"/>
      <c r="F92" s="22"/>
      <c r="G92" s="22"/>
      <c r="H92" s="22"/>
      <c r="I92" s="22"/>
      <c r="J92" s="22"/>
      <c r="K92" s="22"/>
    </row>
    <row r="93" spans="1:29">
      <c r="F93" s="22"/>
      <c r="G93" s="22"/>
      <c r="H93" s="22"/>
      <c r="I93" s="22"/>
      <c r="J93" s="22"/>
      <c r="K93" s="22"/>
    </row>
    <row r="94" spans="1:29">
      <c r="A94" s="102" t="s">
        <v>612</v>
      </c>
      <c r="B94" s="98"/>
      <c r="C94" s="98"/>
      <c r="D94" s="98"/>
      <c r="E94" s="98"/>
      <c r="F94" s="98"/>
      <c r="G94" s="98"/>
      <c r="H94" s="98"/>
      <c r="I94" s="98"/>
      <c r="J94" s="98"/>
      <c r="K94" s="22"/>
    </row>
    <row r="95" spans="1:29">
      <c r="F95" s="22"/>
      <c r="G95" s="22"/>
      <c r="H95" s="22"/>
      <c r="I95" s="22"/>
      <c r="J95" s="22"/>
      <c r="K95" s="22"/>
    </row>
    <row r="96" spans="1:29">
      <c r="F96" s="22"/>
      <c r="G96" s="22"/>
      <c r="H96" s="22"/>
      <c r="I96" s="22"/>
      <c r="J96" s="22"/>
      <c r="K96" s="22"/>
    </row>
    <row r="97" spans="6:11">
      <c r="F97" s="22"/>
      <c r="G97" s="22"/>
      <c r="H97" s="22"/>
      <c r="I97" s="22"/>
      <c r="J97" s="22"/>
      <c r="K97" s="22"/>
    </row>
    <row r="98" spans="6:11">
      <c r="F98" s="22"/>
      <c r="G98" s="22"/>
      <c r="H98" s="22"/>
      <c r="I98" s="22"/>
      <c r="J98" s="22"/>
      <c r="K98" s="22"/>
    </row>
    <row r="99" spans="6:11">
      <c r="F99" s="22"/>
      <c r="G99" s="22"/>
      <c r="H99" s="22"/>
      <c r="I99" s="22"/>
      <c r="J99" s="22"/>
      <c r="K99" s="22"/>
    </row>
    <row r="100" spans="6:11">
      <c r="F100" s="22"/>
      <c r="G100" s="22"/>
      <c r="H100" s="22"/>
      <c r="I100" s="22"/>
      <c r="J100" s="22"/>
      <c r="K100" s="22"/>
    </row>
    <row r="101" spans="6:11">
      <c r="F101" s="22"/>
      <c r="G101" s="22"/>
      <c r="H101" s="22"/>
      <c r="I101" s="22"/>
      <c r="J101" s="22"/>
      <c r="K101" s="22"/>
    </row>
    <row r="102" spans="6:11">
      <c r="F102" s="22"/>
      <c r="G102" s="22"/>
      <c r="H102" s="22"/>
      <c r="I102" s="22"/>
      <c r="J102" s="22"/>
      <c r="K102" s="22"/>
    </row>
    <row r="103" spans="6:11">
      <c r="F103" s="22"/>
      <c r="G103" s="22"/>
      <c r="H103" s="22"/>
      <c r="I103" s="22"/>
      <c r="J103" s="22"/>
      <c r="K103" s="22"/>
    </row>
    <row r="104" spans="6:11">
      <c r="F104" s="22"/>
      <c r="G104" s="22"/>
      <c r="H104" s="22"/>
      <c r="I104" s="22"/>
      <c r="J104" s="22"/>
      <c r="K104" s="22"/>
    </row>
  </sheetData>
  <phoneticPr fontId="3" type="noConversion"/>
  <dataValidations count="13">
    <dataValidation type="list" allowBlank="1" showInputMessage="1" showErrorMessage="1" sqref="K25:K27 K71:K74 B6:B43 B47:B82" xr:uid="{00000000-0002-0000-0000-000001000000}">
      <formula1>Dependencia</formula1>
    </dataValidation>
    <dataValidation type="list" allowBlank="1" showInputMessage="1" showErrorMessage="1" sqref="G6:G8 G10:G81" xr:uid="{00000000-0002-0000-0000-000005000000}">
      <formula1>FUENTES</formula1>
    </dataValidation>
    <dataValidation type="list" allowBlank="1" showInputMessage="1" showErrorMessage="1" sqref="F6:F8 F69:F81 F63:F66 F10:F59" xr:uid="{00000000-0002-0000-0000-000006000000}">
      <formula1>POLITICAS</formula1>
    </dataValidation>
    <dataValidation type="list" allowBlank="1" showInputMessage="1" showErrorMessage="1" sqref="H6:H43 H47:H81" xr:uid="{437D7B0C-A819-40DE-8A50-05953D702336}">
      <formula1>Procesos</formula1>
    </dataValidation>
    <dataValidation operator="notBetween" showInputMessage="1" showErrorMessage="1" sqref="O44:R46" xr:uid="{5B0C1B44-A6A0-4AC2-8CBA-2B0749673495}"/>
    <dataValidation type="list" allowBlank="1" showInputMessage="1" showErrorMessage="1" sqref="J25" xr:uid="{5F7BFE59-AD7E-422D-B502-B7DA433F0286}">
      <formula1>INDIRECT(#REF!)</formula1>
    </dataValidation>
    <dataValidation type="date" allowBlank="1" showInputMessage="1" showErrorMessage="1" sqref="M82:N82 M80:N80 M6:N8 M61:N75 M10:N59" xr:uid="{18315CE8-0F9F-451B-9A24-8EFA4A7CC455}">
      <formula1>46023</formula1>
      <formula2>46387</formula2>
    </dataValidation>
    <dataValidation type="list" allowBlank="1" showInputMessage="1" showErrorMessage="1" sqref="D82" xr:uid="{F7536CE7-4946-4FBF-BB04-CE23B9F862E0}">
      <formula1>INDIRECT($V82)</formula1>
    </dataValidation>
    <dataValidation type="list" allowBlank="1" showInputMessage="1" showErrorMessage="1" sqref="E82" xr:uid="{568C82D4-E9B7-4FA3-80EF-A6AE1EFECCD4}">
      <formula1>INDIRECT($W82)</formula1>
    </dataValidation>
    <dataValidation allowBlank="1" showInputMessage="1" showErrorMessage="1" sqref="O81:R81" xr:uid="{926C9B64-2C6D-4E42-B1B3-5BAC1DBF8EA0}"/>
    <dataValidation type="date" allowBlank="1" showInputMessage="1" showErrorMessage="1" sqref="M81:N81" xr:uid="{28B23E7D-0037-46A4-9BBB-BF6586AF88A6}">
      <formula1>45658</formula1>
      <formula2>46387</formula2>
    </dataValidation>
    <dataValidation type="list" allowBlank="1" showInputMessage="1" showErrorMessage="1" sqref="T6:T75" xr:uid="{00000000-0002-0000-0000-000008000000}">
      <formula1>PROYECTOS</formula1>
    </dataValidation>
    <dataValidation type="list" allowBlank="1" showInputMessage="1" showErrorMessage="1" sqref="S6:S81" xr:uid="{00000000-0002-0000-0000-000007000000}">
      <formula1>FINANCIACIÓN</formula1>
    </dataValidation>
  </dataValidations>
  <hyperlinks>
    <hyperlink ref="Y17" r:id="rId1" xr:uid="{EBC0B9BE-6F42-4907-8EC1-E77129618AB3}"/>
    <hyperlink ref="Y18" r:id="rId2" xr:uid="{89C74817-6907-4592-BA4A-8320DBAC0BDA}"/>
    <hyperlink ref="Y31" r:id="rId3" xr:uid="{11FEE8A5-6A04-4F13-B1E1-B0B119694A0C}"/>
    <hyperlink ref="Y6" r:id="rId4" xr:uid="{ABC81FEE-08F1-4E69-931A-C3DFCA4546FD}"/>
    <hyperlink ref="Y7" r:id="rId5" xr:uid="{8E1BCEB1-9B12-47AA-860D-FC8404D7C906}"/>
    <hyperlink ref="Y8" r:id="rId6" display="https://icfesgovco.sharepoint.com/sites/direcciondeevaluacion/Documentos%20compartidos/Forms/AllItems.aspx?id=%2Fsites%2Fdirecciondeevaluacion%2FDocumentos%20compartidos%2FGerencias%2FPruebas%20Internacionales%2F2026&amp;viewid=ff339533%2D3179%2D4e0b%2Da093%2D6668eb4db9be&amp;CT=1745423362458&amp;OR=OWA%2DNT%2DMail&amp;CID=9a9fe8de%2Dffe9%2D2724%2D4fc2%2D623977e8059c&amp;sharingv2=true&amp;fromShare=true&amp;at=9&amp;FolderCTID=0x01200012840415D8059F46B168D5155593DAE0" xr:uid="{5AE5E397-0908-462E-8F31-D4000223BCDA}"/>
    <hyperlink ref="Y63" r:id="rId7" xr:uid="{F14C3660-1E3C-4C8C-B9C9-0548D083F6BC}"/>
    <hyperlink ref="Y64" r:id="rId8" xr:uid="{8A464AD6-365F-4878-9FFA-89F2FDAEB7C9}"/>
    <hyperlink ref="Y65" r:id="rId9" xr:uid="{C0ED3A92-6017-4AA3-9134-55CD8A7E2FCC}"/>
    <hyperlink ref="Y40" r:id="rId10" xr:uid="{CA3A26D4-ABEB-4E76-A654-A23E70A0D058}"/>
    <hyperlink ref="Y41" r:id="rId11" xr:uid="{3E0E79B2-A49A-4302-913D-38ADDD1B2363}"/>
    <hyperlink ref="Y43" r:id="rId12" xr:uid="{CE3F3C1A-B29B-4933-94BF-A54B58520AEE}"/>
    <hyperlink ref="Y44" r:id="rId13" xr:uid="{56C69441-D3ED-4A91-AE6D-B7D8A914A79A}"/>
    <hyperlink ref="Y45" r:id="rId14" xr:uid="{503CF2AD-10C0-4AF9-8B61-D26F1D96F535}"/>
    <hyperlink ref="Y50" r:id="rId15" xr:uid="{AAC66AA9-1552-4F35-9351-4173B7855836}"/>
    <hyperlink ref="Y35" r:id="rId16" xr:uid="{4C16C301-707A-44A6-9C41-88C7775A4326}"/>
    <hyperlink ref="Y33" r:id="rId17" xr:uid="{5552CFA1-AC74-48B2-BC66-864365AFC021}"/>
    <hyperlink ref="Y29" r:id="rId18" display="2026.03.09 Connect or Provide Locally (EAFIT).pdf" xr:uid="{3BAF4991-E2D6-4562-B7E0-14ECFE8C8FC1}"/>
    <hyperlink ref="Y51" r:id="rId19" xr:uid="{D8E0CC90-81E5-406E-8B55-279AA017077A}"/>
    <hyperlink ref="Y52" r:id="rId20" xr:uid="{B5A50160-A31B-4937-98A2-020502A73228}"/>
    <hyperlink ref="Y53" r:id="rId21" xr:uid="{A392B262-85A5-42D3-A43F-79AEC0475712}"/>
    <hyperlink ref="Y54" r:id="rId22" xr:uid="{CD5EC7ED-B9A4-4DA8-9C44-001685D0EA63}"/>
    <hyperlink ref="Y55" r:id="rId23" xr:uid="{BF225FC6-595B-46F8-9A87-1799BC05F771}"/>
    <hyperlink ref="Y60" r:id="rId24" xr:uid="{E9E87263-1971-488A-90A5-5069468DF153}"/>
    <hyperlink ref="Y9" r:id="rId25" xr:uid="{EF5D27CF-0A86-4D33-8E44-C4471459442F}"/>
    <hyperlink ref="Y47" r:id="rId26" xr:uid="{3EB3D061-E7DA-4C4D-8B6C-C783A33947D9}"/>
    <hyperlink ref="Y48" r:id="rId27" xr:uid="{675913AA-6836-429F-9884-AF54741A9E48}"/>
    <hyperlink ref="Y49" r:id="rId28" xr:uid="{D22F91D0-FEFD-4E34-ADEF-37E402141AFC}"/>
    <hyperlink ref="Y57" r:id="rId29" xr:uid="{FF73366F-522E-4C7B-8B91-A25C4EBF65A0}"/>
    <hyperlink ref="Y58" r:id="rId30" xr:uid="{CEF6E933-3BE4-46F2-AEF0-7E5A6F20E302}"/>
    <hyperlink ref="Y59" r:id="rId31" xr:uid="{02F7FB3D-5CC7-49EF-B2C7-1387165FFE6F}"/>
    <hyperlink ref="Y34" r:id="rId32" display="2026.04.09 Presentación DataIcfes - UPC.pptx" xr:uid="{8AC78FEC-8B78-4830-B67F-326A237A7EE1}"/>
    <hyperlink ref="Y28" r:id="rId33" xr:uid="{297E4473-D347-4F59-9C56-5BC850F66372}"/>
    <hyperlink ref="Y75" r:id="rId34" xr:uid="{112DE733-E4D2-415A-884B-AEAC470BABFB}"/>
    <hyperlink ref="Y67" r:id="rId35" xr:uid="{D7E83818-8DD7-4C78-90AA-58480C8A8BC9}"/>
    <hyperlink ref="Y27" r:id="rId36" xr:uid="{BFFA349A-1358-4B20-888E-19D8324F79FC}"/>
    <hyperlink ref="Y36" r:id="rId37" xr:uid="{6B13B467-52D2-43F2-BB95-F86C15C86EA7}"/>
    <hyperlink ref="Y37" r:id="rId38" xr:uid="{E6864178-D313-46FD-A2E4-9DC600005FFF}"/>
    <hyperlink ref="Y38" r:id="rId39" xr:uid="{E1F521C8-D7E2-4CA2-82CD-DB26B41D90DE}"/>
    <hyperlink ref="Y39" r:id="rId40" xr:uid="{E405D172-CB14-4AD1-B40E-7857014B34C0}"/>
    <hyperlink ref="AC18" r:id="rId41" xr:uid="{3C658963-76E8-482F-B0B1-45BDEE01D6BB}"/>
    <hyperlink ref="AC16" r:id="rId42" xr:uid="{3493F636-5AB2-49C5-8549-0F37B449347A}"/>
    <hyperlink ref="AC17" r:id="rId43" xr:uid="{6CB3B470-341B-4B58-A20F-113101D5231D}"/>
    <hyperlink ref="AC27" r:id="rId44" xr:uid="{AB4C0261-23E9-47AA-BAB3-3AC57234B229}"/>
    <hyperlink ref="AC75" r:id="rId45" display="https://icfesgovco.sharepoint.com/:f:/s/subdireccionfinanciera/IgAwFmyRDt3SQJcwXLOer8MCAbyK2X4LdEXEX9kI45j0PWM?e=NQd8yz" xr:uid="{C5A19CD2-0041-4B5D-89BE-569B5FBA2D17}"/>
    <hyperlink ref="AC15" r:id="rId46" xr:uid="{7F561FA4-84A2-40DE-A805-378275570B83}"/>
    <hyperlink ref="AC39" r:id="rId47" xr:uid="{76B9C3F7-4A06-44C9-9CE5-8A8FC8D36950}"/>
    <hyperlink ref="AC9" r:id="rId48" xr:uid="{93C78AD1-BD0F-4AD9-9505-258D09677FE1}"/>
    <hyperlink ref="AC60" r:id="rId49" xr:uid="{F2105142-7BDF-4855-931B-CBB82D852622}"/>
    <hyperlink ref="AC36" r:id="rId50" xr:uid="{20A51CD3-A23B-424D-AE68-CEDA844015EF}"/>
    <hyperlink ref="AC37" r:id="rId51" xr:uid="{24477100-1B95-4D22-BB3E-68484E3A3862}"/>
    <hyperlink ref="AC38" r:id="rId52" xr:uid="{C1D01820-3404-407A-B45D-2A223FCF612D}"/>
    <hyperlink ref="AC64" r:id="rId53" display="https://icfesgovco.sharepoint.com/:w:/s/SDE/IQBBsdH94cxISoNR5IHgS1oPAXzzBWryz_4n_jqXLAv_lVE?e=Jym3pP" xr:uid="{94D3D35D-5702-4984-B95C-9D9D1BBA73BF}"/>
    <hyperlink ref="AC63" r:id="rId54" display="https://icfesgovco.sharepoint.com/:f:/s/SDE/IgBEE5kPROlDTK9I1D7o787CAfKlZ2ZAozQhxCcE2oLuds4?e=vvIALQ" xr:uid="{2B2BF17E-D019-48C9-9FA3-8E662ECB1EA7}"/>
    <hyperlink ref="AC65" r:id="rId55" display="https://icfesgovco.sharepoint.com/:x:/s/SDE/IQCHwwxxVbAwTL0RT0saphGAAUCBg9hQ691TZdkcpX9Rs6I?e=QS4e3P" xr:uid="{D79128C7-3B22-4560-B3F7-FC7D0BF9C809}"/>
    <hyperlink ref="AC66" r:id="rId56" display="https://icfesgovco.sharepoint.com/:f:/s/SDE/IgDT6IIjssfjTqGSnwfU7TCMAQC8iz4e4rlZHbsayadOHs4?e=QPbdBI" xr:uid="{D72921B7-62EE-4DCC-993F-9A0AD91D29E6}"/>
    <hyperlink ref="AC48" r:id="rId57" display="../../../../../../../../:f:/s/SubdireccindeAnisisyDivulgacin2023/IgDdEgO0ZQJHTaWtXRJPyAHaAenWc4xYFdRtE9me1qwUBKA?e=C0Nng8" xr:uid="{3BE662E1-A921-4407-8ECA-3A3224AD1AB3}"/>
    <hyperlink ref="AC49" r:id="rId58" display="../../../../../../../../:f:/s/SubdireccindeAnisisyDivulgacin2023/IgBPLOuhcDS1TLjerTz9LBYJAVgceWoXs5EWI__DjE31xCw?e=rkKLDA" xr:uid="{C542335A-FC4C-4F77-B8FB-2EBE55D8BD69}"/>
    <hyperlink ref="AC50" r:id="rId59" xr:uid="{7A2D82BD-1C4A-4395-8FCB-D06F4DD31609}"/>
    <hyperlink ref="AC51" r:id="rId60" xr:uid="{0046126A-3A1D-4C1E-BC91-1D070E58B1DE}"/>
    <hyperlink ref="AC52" r:id="rId61" xr:uid="{E59CC9A1-961B-4FC1-97A3-4F1A9B5A67C2}"/>
    <hyperlink ref="AC53" r:id="rId62" xr:uid="{EFE0509D-56E7-4B1B-AB74-771908567DA5}"/>
    <hyperlink ref="AC54" r:id="rId63" xr:uid="{5A1CB43F-CE9D-4298-8412-D107A5F37334}"/>
    <hyperlink ref="AC55" r:id="rId64" xr:uid="{AEB244BE-5EA2-4D62-9FE4-CE8CD90940D9}"/>
    <hyperlink ref="AC43" r:id="rId65" xr:uid="{6B6749F7-56D3-4B99-9601-E1A535E99870}"/>
    <hyperlink ref="AC44" r:id="rId66" xr:uid="{53CAA081-1CD3-44CF-B50B-8928A75729BD}"/>
    <hyperlink ref="AC45" r:id="rId67" xr:uid="{CA414842-0212-45D0-B24D-B65CDAF2E099}"/>
    <hyperlink ref="AC41" r:id="rId68" xr:uid="{D723B3A8-286F-4432-9999-194E1E0AA9AA}"/>
    <hyperlink ref="AC40" r:id="rId69" xr:uid="{39395F0E-B596-45F0-901B-D4ED534A9D52}"/>
    <hyperlink ref="AC47" r:id="rId70" xr:uid="{4E9E8E04-60A0-4996-B54B-84C6BFEA3FB2}"/>
    <hyperlink ref="AC57" r:id="rId71" xr:uid="{C3201694-8798-446D-8245-323327F37539}"/>
    <hyperlink ref="AC58" r:id="rId72" xr:uid="{AD50B343-C669-41C7-A534-E88E253FEB08}"/>
    <hyperlink ref="AC59" r:id="rId73" xr:uid="{BC801F0C-255F-4459-AA61-A2E843DB82B0}"/>
    <hyperlink ref="AC67" r:id="rId74" xr:uid="{387F71D8-2D5B-4242-9511-77BE8B291CD6}"/>
    <hyperlink ref="AC68" r:id="rId75" xr:uid="{808BB02B-6FE3-4FCE-8734-67D572871FF1}"/>
    <hyperlink ref="AC31" r:id="rId76" xr:uid="{A62FB980-B6B2-4AA1-BCB2-83E7F4F7A950}"/>
  </hyperlinks>
  <printOptions horizontalCentered="1"/>
  <pageMargins left="0.70866141732283472" right="0.70866141732283472" top="0.74803149606299213" bottom="0.74803149606299213" header="0.31496062992125984" footer="0.31496062992125984"/>
  <pageSetup scale="28" fitToHeight="0" orientation="landscape" r:id="rId77"/>
  <headerFooter>
    <oddHeader>&amp;L&amp;"Calibri"&amp;15&amp;K000000 Información Pública Clasificada&amp;1#_x000D_</oddHeader>
  </headerFooter>
  <drawing r:id="rId78"/>
  <legacyDrawing r:id="rId79"/>
  <tableParts count="1">
    <tablePart r:id="rId80"/>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C17E5-98A0-411A-8513-03A148F70A85}">
  <dimension ref="A1:D45"/>
  <sheetViews>
    <sheetView zoomScale="70" zoomScaleNormal="70" workbookViewId="0">
      <selection sqref="A1:D1"/>
    </sheetView>
  </sheetViews>
  <sheetFormatPr baseColWidth="10" defaultRowHeight="14.4"/>
  <cols>
    <col min="4" max="4" width="77.88671875" customWidth="1"/>
  </cols>
  <sheetData>
    <row r="1" spans="1:4">
      <c r="A1" s="175" t="s">
        <v>1023</v>
      </c>
      <c r="B1" s="175" t="s">
        <v>1004</v>
      </c>
      <c r="C1" s="175" t="s">
        <v>1024</v>
      </c>
      <c r="D1" s="175" t="s">
        <v>1025</v>
      </c>
    </row>
    <row r="2" spans="1:4">
      <c r="A2" s="153" t="s">
        <v>214</v>
      </c>
      <c r="B2" s="153" t="s">
        <v>215</v>
      </c>
      <c r="C2" s="153" t="s">
        <v>1026</v>
      </c>
      <c r="D2" s="154" t="s">
        <v>1051</v>
      </c>
    </row>
    <row r="3" spans="1:4">
      <c r="A3" s="153" t="s">
        <v>214</v>
      </c>
      <c r="B3" s="153" t="s">
        <v>215</v>
      </c>
      <c r="C3" s="153" t="s">
        <v>1027</v>
      </c>
      <c r="D3" s="154" t="s">
        <v>1051</v>
      </c>
    </row>
    <row r="4" spans="1:4">
      <c r="A4" s="153" t="s">
        <v>214</v>
      </c>
      <c r="B4" s="153" t="s">
        <v>215</v>
      </c>
      <c r="C4" s="153" t="s">
        <v>1028</v>
      </c>
      <c r="D4" s="154" t="s">
        <v>1051</v>
      </c>
    </row>
    <row r="5" spans="1:4">
      <c r="A5" s="153" t="s">
        <v>214</v>
      </c>
      <c r="B5" s="153" t="s">
        <v>215</v>
      </c>
      <c r="C5" s="153" t="s">
        <v>1029</v>
      </c>
      <c r="D5" s="154" t="s">
        <v>1051</v>
      </c>
    </row>
    <row r="6" spans="1:4">
      <c r="A6" s="153" t="s">
        <v>214</v>
      </c>
      <c r="B6" s="153" t="s">
        <v>215</v>
      </c>
      <c r="C6" s="153" t="s">
        <v>1030</v>
      </c>
      <c r="D6" s="154" t="s">
        <v>1051</v>
      </c>
    </row>
    <row r="7" spans="1:4">
      <c r="A7" s="153" t="s">
        <v>214</v>
      </c>
      <c r="B7" s="153" t="s">
        <v>215</v>
      </c>
      <c r="C7" s="153" t="s">
        <v>1031</v>
      </c>
      <c r="D7" s="154" t="s">
        <v>1051</v>
      </c>
    </row>
    <row r="8" spans="1:4">
      <c r="A8" s="153" t="s">
        <v>214</v>
      </c>
      <c r="B8" s="153" t="s">
        <v>215</v>
      </c>
      <c r="C8" s="153" t="s">
        <v>1032</v>
      </c>
      <c r="D8" s="154" t="s">
        <v>1051</v>
      </c>
    </row>
    <row r="9" spans="1:4">
      <c r="A9" s="153" t="s">
        <v>214</v>
      </c>
      <c r="B9" s="153" t="s">
        <v>215</v>
      </c>
      <c r="C9" s="153" t="s">
        <v>1033</v>
      </c>
      <c r="D9" s="154" t="s">
        <v>1051</v>
      </c>
    </row>
    <row r="10" spans="1:4">
      <c r="A10" s="153" t="s">
        <v>214</v>
      </c>
      <c r="B10" s="153" t="s">
        <v>215</v>
      </c>
      <c r="C10" s="153" t="s">
        <v>1034</v>
      </c>
      <c r="D10" s="154" t="s">
        <v>1051</v>
      </c>
    </row>
    <row r="11" spans="1:4">
      <c r="A11" s="153" t="s">
        <v>214</v>
      </c>
      <c r="B11" s="153" t="s">
        <v>215</v>
      </c>
      <c r="C11" s="153" t="s">
        <v>1035</v>
      </c>
      <c r="D11" s="154" t="s">
        <v>1051</v>
      </c>
    </row>
    <row r="12" spans="1:4">
      <c r="A12" s="153" t="s">
        <v>214</v>
      </c>
      <c r="B12" s="153" t="s">
        <v>215</v>
      </c>
      <c r="C12" s="153" t="s">
        <v>1036</v>
      </c>
      <c r="D12" s="154" t="s">
        <v>1051</v>
      </c>
    </row>
    <row r="13" spans="1:4">
      <c r="A13" s="153" t="s">
        <v>214</v>
      </c>
      <c r="B13" s="153" t="s">
        <v>215</v>
      </c>
      <c r="C13" s="153" t="s">
        <v>1037</v>
      </c>
      <c r="D13" s="154" t="s">
        <v>1051</v>
      </c>
    </row>
    <row r="14" spans="1:4">
      <c r="A14" s="153" t="s">
        <v>214</v>
      </c>
      <c r="B14" s="153" t="s">
        <v>215</v>
      </c>
      <c r="C14" s="153" t="s">
        <v>1038</v>
      </c>
      <c r="D14" s="154" t="s">
        <v>1051</v>
      </c>
    </row>
    <row r="15" spans="1:4">
      <c r="A15" s="153" t="s">
        <v>214</v>
      </c>
      <c r="B15" s="153" t="s">
        <v>215</v>
      </c>
      <c r="C15" s="153" t="s">
        <v>1039</v>
      </c>
      <c r="D15" s="154" t="s">
        <v>1051</v>
      </c>
    </row>
    <row r="16" spans="1:4">
      <c r="A16" s="153" t="s">
        <v>214</v>
      </c>
      <c r="B16" s="153" t="s">
        <v>215</v>
      </c>
      <c r="C16" s="153" t="s">
        <v>1040</v>
      </c>
      <c r="D16" s="154" t="s">
        <v>1051</v>
      </c>
    </row>
    <row r="17" spans="1:4">
      <c r="A17" s="153" t="s">
        <v>214</v>
      </c>
      <c r="B17" s="153" t="s">
        <v>215</v>
      </c>
      <c r="C17" s="153" t="s">
        <v>1041</v>
      </c>
      <c r="D17" s="154" t="s">
        <v>1051</v>
      </c>
    </row>
    <row r="18" spans="1:4">
      <c r="A18" s="153" t="s">
        <v>214</v>
      </c>
      <c r="B18" s="153" t="s">
        <v>215</v>
      </c>
      <c r="C18" s="153" t="s">
        <v>1042</v>
      </c>
      <c r="D18" s="154" t="s">
        <v>1051</v>
      </c>
    </row>
    <row r="19" spans="1:4">
      <c r="A19" s="153" t="s">
        <v>214</v>
      </c>
      <c r="B19" s="153" t="s">
        <v>215</v>
      </c>
      <c r="C19" s="153" t="s">
        <v>1043</v>
      </c>
      <c r="D19" s="154" t="s">
        <v>1051</v>
      </c>
    </row>
    <row r="20" spans="1:4">
      <c r="A20" s="153" t="s">
        <v>214</v>
      </c>
      <c r="B20" s="153" t="s">
        <v>215</v>
      </c>
      <c r="C20" s="153" t="s">
        <v>1044</v>
      </c>
      <c r="D20" s="154" t="s">
        <v>1051</v>
      </c>
    </row>
    <row r="21" spans="1:4">
      <c r="A21" s="153" t="s">
        <v>214</v>
      </c>
      <c r="B21" s="153" t="s">
        <v>215</v>
      </c>
      <c r="C21" s="153" t="s">
        <v>1045</v>
      </c>
      <c r="D21" s="154" t="s">
        <v>1051</v>
      </c>
    </row>
    <row r="22" spans="1:4">
      <c r="A22" s="153" t="s">
        <v>214</v>
      </c>
      <c r="B22" s="153" t="s">
        <v>215</v>
      </c>
      <c r="C22" s="153" t="s">
        <v>1046</v>
      </c>
      <c r="D22" s="154" t="s">
        <v>1051</v>
      </c>
    </row>
    <row r="23" spans="1:4">
      <c r="A23" s="153" t="s">
        <v>214</v>
      </c>
      <c r="B23" s="153" t="s">
        <v>215</v>
      </c>
      <c r="C23" s="153" t="s">
        <v>1047</v>
      </c>
      <c r="D23" s="154" t="s">
        <v>1051</v>
      </c>
    </row>
    <row r="24" spans="1:4">
      <c r="A24" s="153" t="s">
        <v>214</v>
      </c>
      <c r="B24" s="153" t="s">
        <v>215</v>
      </c>
      <c r="C24" s="153" t="s">
        <v>1048</v>
      </c>
      <c r="D24" s="154" t="s">
        <v>1051</v>
      </c>
    </row>
    <row r="25" spans="1:4" ht="24" customHeight="1">
      <c r="A25" s="153" t="s">
        <v>226</v>
      </c>
      <c r="B25" s="153" t="s">
        <v>215</v>
      </c>
      <c r="C25" s="153" t="s">
        <v>1026</v>
      </c>
      <c r="D25" s="155" t="s">
        <v>1051</v>
      </c>
    </row>
    <row r="26" spans="1:4" ht="18" customHeight="1">
      <c r="A26" s="153" t="s">
        <v>226</v>
      </c>
      <c r="B26" s="153" t="s">
        <v>215</v>
      </c>
      <c r="C26" s="153" t="s">
        <v>1027</v>
      </c>
      <c r="D26" s="154" t="s">
        <v>1051</v>
      </c>
    </row>
    <row r="27" spans="1:4">
      <c r="A27" s="153" t="s">
        <v>226</v>
      </c>
      <c r="B27" s="153" t="s">
        <v>215</v>
      </c>
      <c r="C27" s="153" t="s">
        <v>1028</v>
      </c>
      <c r="D27" s="154" t="s">
        <v>1051</v>
      </c>
    </row>
    <row r="28" spans="1:4">
      <c r="A28" s="153" t="s">
        <v>226</v>
      </c>
      <c r="B28" s="153" t="s">
        <v>215</v>
      </c>
      <c r="C28" s="153" t="s">
        <v>1029</v>
      </c>
      <c r="D28" s="154" t="s">
        <v>1051</v>
      </c>
    </row>
    <row r="29" spans="1:4">
      <c r="A29" s="153" t="s">
        <v>226</v>
      </c>
      <c r="B29" s="153" t="s">
        <v>215</v>
      </c>
      <c r="C29" s="153" t="s">
        <v>1030</v>
      </c>
      <c r="D29" s="154" t="s">
        <v>1051</v>
      </c>
    </row>
    <row r="30" spans="1:4">
      <c r="A30" s="153" t="s">
        <v>226</v>
      </c>
      <c r="B30" s="153" t="s">
        <v>215</v>
      </c>
      <c r="C30" s="153" t="s">
        <v>1031</v>
      </c>
      <c r="D30" s="154" t="s">
        <v>1051</v>
      </c>
    </row>
    <row r="31" spans="1:4">
      <c r="A31" s="153" t="s">
        <v>226</v>
      </c>
      <c r="B31" s="153" t="s">
        <v>215</v>
      </c>
      <c r="C31" s="153" t="s">
        <v>1032</v>
      </c>
      <c r="D31" s="154" t="s">
        <v>1051</v>
      </c>
    </row>
    <row r="32" spans="1:4">
      <c r="A32" s="153" t="s">
        <v>234</v>
      </c>
      <c r="B32" s="153" t="s">
        <v>215</v>
      </c>
      <c r="C32" s="153"/>
      <c r="D32" t="s">
        <v>1051</v>
      </c>
    </row>
    <row r="33" spans="1:4">
      <c r="A33" s="153" t="s">
        <v>234</v>
      </c>
      <c r="B33" s="153" t="s">
        <v>215</v>
      </c>
      <c r="C33" s="153" t="s">
        <v>1026</v>
      </c>
      <c r="D33" s="154" t="s">
        <v>1051</v>
      </c>
    </row>
    <row r="34" spans="1:4">
      <c r="A34" s="153" t="s">
        <v>234</v>
      </c>
      <c r="B34" s="153" t="s">
        <v>215</v>
      </c>
      <c r="C34" s="153" t="s">
        <v>1027</v>
      </c>
      <c r="D34" s="154" t="s">
        <v>1051</v>
      </c>
    </row>
    <row r="35" spans="1:4">
      <c r="A35" s="153" t="s">
        <v>234</v>
      </c>
      <c r="B35" s="153" t="s">
        <v>215</v>
      </c>
      <c r="C35" s="153" t="s">
        <v>1028</v>
      </c>
      <c r="D35" s="154" t="s">
        <v>1051</v>
      </c>
    </row>
    <row r="36" spans="1:4">
      <c r="A36" s="153" t="s">
        <v>234</v>
      </c>
      <c r="B36" s="153" t="s">
        <v>215</v>
      </c>
      <c r="C36" s="153" t="s">
        <v>1029</v>
      </c>
      <c r="D36" s="154" t="s">
        <v>1051</v>
      </c>
    </row>
    <row r="37" spans="1:4">
      <c r="A37" s="153" t="s">
        <v>234</v>
      </c>
      <c r="B37" s="153" t="s">
        <v>215</v>
      </c>
      <c r="C37" s="153" t="s">
        <v>1030</v>
      </c>
      <c r="D37" s="154" t="s">
        <v>1051</v>
      </c>
    </row>
    <row r="38" spans="1:4">
      <c r="A38" s="153" t="s">
        <v>234</v>
      </c>
      <c r="B38" s="153" t="s">
        <v>215</v>
      </c>
      <c r="C38" s="153" t="s">
        <v>1031</v>
      </c>
      <c r="D38" s="154" t="s">
        <v>1051</v>
      </c>
    </row>
    <row r="39" spans="1:4">
      <c r="A39" s="153" t="s">
        <v>234</v>
      </c>
      <c r="B39" s="153" t="s">
        <v>215</v>
      </c>
      <c r="C39" s="153" t="s">
        <v>1032</v>
      </c>
      <c r="D39" s="154" t="s">
        <v>1051</v>
      </c>
    </row>
    <row r="40" spans="1:4">
      <c r="A40" s="153" t="s">
        <v>234</v>
      </c>
      <c r="B40" s="153" t="s">
        <v>215</v>
      </c>
      <c r="C40" s="153" t="s">
        <v>1033</v>
      </c>
      <c r="D40" s="154" t="s">
        <v>1051</v>
      </c>
    </row>
    <row r="41" spans="1:4">
      <c r="A41" s="153" t="s">
        <v>234</v>
      </c>
      <c r="B41" s="153" t="s">
        <v>215</v>
      </c>
      <c r="C41" s="153" t="s">
        <v>1034</v>
      </c>
      <c r="D41" s="154" t="s">
        <v>1051</v>
      </c>
    </row>
    <row r="42" spans="1:4">
      <c r="A42" s="153" t="s">
        <v>260</v>
      </c>
      <c r="B42" s="153" t="s">
        <v>215</v>
      </c>
      <c r="C42" s="153" t="s">
        <v>1026</v>
      </c>
      <c r="D42" s="154" t="s">
        <v>1051</v>
      </c>
    </row>
    <row r="43" spans="1:4">
      <c r="A43" s="153" t="s">
        <v>260</v>
      </c>
      <c r="B43" s="153" t="s">
        <v>215</v>
      </c>
      <c r="C43" s="153" t="s">
        <v>1027</v>
      </c>
      <c r="D43" s="154" t="s">
        <v>1051</v>
      </c>
    </row>
    <row r="44" spans="1:4">
      <c r="A44" s="153" t="s">
        <v>267</v>
      </c>
      <c r="B44" s="153" t="s">
        <v>215</v>
      </c>
      <c r="C44" s="153" t="s">
        <v>1026</v>
      </c>
      <c r="D44" s="154" t="s">
        <v>1051</v>
      </c>
    </row>
    <row r="45" spans="1:4">
      <c r="A45" s="153" t="s">
        <v>267</v>
      </c>
      <c r="B45" s="153" t="s">
        <v>215</v>
      </c>
      <c r="C45" s="153" t="s">
        <v>1027</v>
      </c>
      <c r="D45" s="154" t="s">
        <v>1051</v>
      </c>
    </row>
  </sheetData>
  <phoneticPr fontId="3" type="noConversion"/>
  <hyperlinks>
    <hyperlink ref="D24" r:id="rId1" display="https://www.instagram.com/p/DYSnvH3vUul/?utm_source=ig_web_copy_link&amp;igsh=MzRlODBiNWFlZA==" xr:uid="{9FB57B39-B6C0-423A-9CE5-C1ACCD672EB7}"/>
    <hyperlink ref="D7" r:id="rId2" display="https://www.icfes.gov.co/wp-content/uploads/2026/07/infografia_PEDT.pdf;" xr:uid="{063B9F8A-F27B-413F-B232-7B14F7AE5537}"/>
    <hyperlink ref="D12" r:id="rId3" display="https://www.icfes.gov.co/wp-content/uploads/2026/07/infografia_IA_medellin.pdf; " xr:uid="{CDE54A14-7D11-4DDB-97DC-84B304CAB8EE}"/>
    <hyperlink ref="D13" r:id="rId4" display="https://www.icfes.gov.co/wp-content/uploads/2026/07/infografia_IA_documental.pdf;" xr:uid="{310A7859-4039-4D07-88A6-D082689E1B89}"/>
    <hyperlink ref="D14" r:id="rId5" display="https://www.icfes.gov.co/wp-content/uploads/2026/07/infografia_documental_transmicable.pdf;" xr:uid="{C3D6938C-0A27-4762-8497-7A1B9F549027}"/>
    <hyperlink ref="D15" r:id="rId6" display="https://www.icfes.gov.co/wp-content/uploads/2026/07/infografia_IA.pdf;" xr:uid="{6F8A65FF-04BA-4067-8FDA-41F3C01DD973}"/>
    <hyperlink ref="D16" r:id="rId7" display="https://www.icfes.gov.co/wp-content/uploads/2026/07/infografia_generacionE.pdf;" xr:uid="{C8620DDF-D4F8-4245-B1E4-21BFE9E1E104}"/>
    <hyperlink ref="D17" r:id="rId8" display="https://www.icfes.gov.co/wp-content/uploads/2026/07/infografia_documental_generacionE.pdf;" xr:uid="{645121BD-60BE-4CD2-92F8-47408CF5B05C}"/>
    <hyperlink ref="D18" r:id="rId9" display="https://www.icfes.gov.co/wp-content/uploads/2026/07/infografia_documental_conectividad.pdf;" xr:uid="{7D6F8CB4-3353-4A97-A393-5454646513FA}"/>
    <hyperlink ref="D19" r:id="rId10" display="https://www.icfes.gov.co/wp-content/uploads/2026/07/infografia_conectividad.pdf;" xr:uid="{CC20A3D5-28C7-4F82-80E2-B0B14B894464}"/>
    <hyperlink ref="D20" r:id="rId11" display="https://www.icfes.gov.co/wp-content/uploads/2026/07/infografia_documental_campos_feminizados.pdf; " xr:uid="{011CF10C-5C28-4613-9644-1C5538FE72F7}"/>
    <hyperlink ref="D21" r:id="rId12" display="https://www.icfes.gov.co/wp-content/uploads/2026/07/infografia_campos_feminizados.pdf;" xr:uid="{05B1A417-A608-4CE9-8D6A-FDB6D73DCC49}"/>
    <hyperlink ref="D22" r:id="rId13" display="https://www.icfes.gov.co/wp-content/uploads/2026/06/infografia-documental_Etnoeducacion.pdf;" xr:uid="{8914AE39-F17A-4762-90BA-50B0D807CEBF}"/>
    <hyperlink ref="D23" r:id="rId14" display="https://www.icfes.gov.co/wp-content/uploads/2026/05/Infografia_Resultados_Demografia.pdf; " xr:uid="{A0633D08-CDFA-41C2-912C-37340C243217}"/>
    <hyperlink ref="D2" r:id="rId15" display="https://www.icfes.gov.co/publicaciones-icfes/documentos-de-analisis-de-resultados/infografias/;            " xr:uid="{024F5D54-F55E-4DF7-9D9D-3B49C2322163}"/>
    <hyperlink ref="D3" r:id="rId16" display="https://www.icfes.gov.co/wp-content/uploads/2026/07/infografia_resultados_sostenibilidad.pdf; " xr:uid="{4308CA92-7904-46C3-98C0-C067F161EBAF}"/>
    <hyperlink ref="D4" r:id="rId17" display="https://www.icfes.gov.co/wp-content/uploads/2026/07/infografia_salud-mental.pdf; " xr:uid="{15BDB60A-7FD8-48C0-8713-1BB1358E5002}"/>
    <hyperlink ref="D5" r:id="rId18" display="https://www.icfes.gov.co/wp-content/uploads/2026/07/infografia_documental_salu_mental.pdf;" xr:uid="{78AA3812-3EAA-4D26-B225-8BD54D1F984D}"/>
    <hyperlink ref="D8" r:id="rId19" display="https://www.icfes.gov.co/wp-content/uploads/2026/07/infografia_Documental_PEDT.pdf; " xr:uid="{26BFD880-72D4-43E3-B7C5-EE5AA62F8430}"/>
    <hyperlink ref="D9" r:id="rId20" display="https://www.icfes.gov.co/wp-content/uploads/2026/07/infografia_matematicas.pdf;" xr:uid="{4442397F-3939-424C-8FBE-B45BD3E8B6AE}"/>
    <hyperlink ref="D6" r:id="rId21" display="https://www.icfes.gov.co/wp-content/uploads/2026/07/infografia_documental_sostenibilidad.pdf;" xr:uid="{AF7E34F6-ECD6-41F7-9309-0D969F58DB98}"/>
    <hyperlink ref="D10" r:id="rId22" display="https://www.icfes.gov.co/wp-content/uploads/2026/07/infografia_documental_matematicas.pdf; " xr:uid="{D83354F5-94D5-4717-A86B-E7918BE62E0A}"/>
    <hyperlink ref="D11" r:id="rId23" display="https://www.icfes.gov.co/wp-content/uploads/2026/07/infografia_IA_documental_medellin.pdf;" xr:uid="{FD23C8C6-2964-45A5-BAE4-5CB73F414151}"/>
    <hyperlink ref="D26" r:id="rId24" display="https://icfesgovco.sharepoint.com/:p:/s/Oficinadeinvestigaciones/IQD_XpQ-stvGQLRbgvsU3duhAVav6PQD6LjnNWKQhcuCdrA?e=DdfltD&amp;CID=526CFBD0-CDEF-46C5-B9B1-F13B3AFEADBC;" xr:uid="{DECBCBA4-83AD-4998-93B2-0B886D20AE58}"/>
    <hyperlink ref="D27" r:id="rId25" display="https://icfesgovco.sharepoint.com/:p:/s/Oficinadeinvestigaciones/IQCFSyIRF-02Q4w50vfd8sDlAQqDTLBvpyRsG2xV1TGhgd0?e=tqpMAp&amp;CID=4B9A3311-AD3E-4C3A-BFF6-18E5C6014FDF;" xr:uid="{46AFB8F0-30C6-4009-8E88-D63F4C7B4DCA}"/>
    <hyperlink ref="D28" r:id="rId26" display="https://icfesgovco.sharepoint.com/:p:/s/Oficinadeinvestigaciones/IQD_XpQ-stvGQLRbgvsU3duhAVav6PQD6LjnNWKQhcuCdrA?e=DdfltD&amp;CID=8D7C5A75-5CB9-461B-8AA3-4C3836CEA8A7" xr:uid="{A50EDFF5-797E-439D-962E-A2D0E3922622}"/>
    <hyperlink ref="D29" r:id="rId27" display="https://icfesgovco.sharepoint.com/:b:/s/Oficinadeinvestigaciones/IQBy_SgIljBUTp0wIKmvMaiCAUyXuNKFbmsjQbLUEKB_U-w?e=x9kTLu; " xr:uid="{36AACB31-5FD1-4529-A381-F5709EEE2A54}"/>
    <hyperlink ref="D30" r:id="rId28" display="https://icfesgovco.sharepoint.com/:p:/s/Oficinadeinvestigaciones/IQCFSyIRF-02Q4w50vfd8sDlAQqDTLBvpyRsG2xV1TGhgd0?e=tqpMAp&amp;CID=F2EC2244-AAB0-4E09-A5EC-DBDB6C064098; " xr:uid="{EC344601-2E70-4FB9-9C0A-AC0769F71568}"/>
    <hyperlink ref="D31" r:id="rId29" display="https://icfesgovco.sharepoint.com/:p:/s/Oficinadeinvestigaciones/IQD_XpQ-stvGQLRbgvsU3duhAVav6PQD6LjnNWKQhcuCdrA?e=DdfltD&amp;CID=5F44C441-3DC7-48D5-A023-8594D3E6D182" xr:uid="{EA5506DF-101B-4071-BA1F-146CC0536CF6}"/>
    <hyperlink ref="D33" r:id="rId30" display="https://www.icfes.gov.co/registro-descarga?archivo=https%3A%2F%2Fwww.icfes.gov.co%2Fwp-content%2Fuploads%2F2026%2F07%2Fnota-investigacion-21-ansiedad.pdf;" xr:uid="{904BAB79-0963-48E1-8D83-AA6959853061}"/>
    <hyperlink ref="D34" r:id="rId31" display="https://www.icfes.gov.co/registro-descarga?archivo=https%3A%2F%2Fwww.icfes.gov.co%2Fwp-content%2Fuploads%2F2026%2F07%2Fnota-investigacion-24-puntajes.pdf;" xr:uid="{3B1CD00B-AAFF-4607-84EB-D9F49156586D}"/>
    <hyperlink ref="D35" r:id="rId32" display="https://www.icfes.gov.co/registro-descarga?archivo=https%3A%2F%2Fwww.icfes.gov.co%2Fwp-content%2Fuploads%2F2026%2F07%2Fnota-de-investigacion-no-26-inteligencia-artificial-en-aulas-de-medellin-vf.pdf;" xr:uid="{FFFA39A1-1027-4479-9EEB-C3211A33887F}"/>
    <hyperlink ref="D36" r:id="rId33" display="https://www.icfes.gov.co/registro-descarga?archivo=https%3A%2F%2Fwww.icfes.gov.co%2Fwp-content%2Fuploads%2F2026%2F07%2Fnota-investigacion-20-expectativas.pdf; " xr:uid="{2ACC37F6-DD18-41E8-A79A-1868605ACBAA}"/>
    <hyperlink ref="D37" r:id="rId34" display="https://www.icfes.gov.co/registro-descarga?archivo=https%3A%2F%2Fwww.icfes.gov.co%2Fwp-content%2Fuploads%2F2026%2F07%2Fnota-investigacion-22-generacion-E.pdf;" xr:uid="{705BC592-BFFA-4D04-AF65-04A3529B81CA}"/>
    <hyperlink ref="D38" r:id="rId35" display="https://www.icfes.gov.co/registro-descarga?archivo=https%3A%2F%2Fwww.icfes.gov.co%2Fwp-content%2Fuploads%2F2026%2F07%2Fnota-investigacion-23-base-datos.pdf;" xr:uid="{BA4412B7-61A8-4D27-BF23-80BBDB84F795}"/>
    <hyperlink ref="D39" r:id="rId36" display="https://www.icfes.gov.co/registro-descarga?archivo=https%3A%2F%2Fwww.icfes.gov.co%2Fwp-content%2Fuploads%2F2026%2F07%2Fofinves-2026-04-campos-feminizados.pdf;" xr:uid="{5CEDF817-A286-4D96-AF90-F8D1F8FEDD14}"/>
    <hyperlink ref="D40" r:id="rId37" display="https://www.icfes.gov.co/registro-descarga?archivo=https%3A%2F%2Fwww.icfes.gov.co%2Fwp-content%2Fuploads%2F2026%2F07%2Fnota-de-investigacion-no-25-rendimiento-del-examen-saber-11-impacto-en-el-acceso-universitario-en-municipios-pdet.pdf;" xr:uid="{1E74D9D6-80F7-4181-8C14-42923B078AD0}"/>
    <hyperlink ref="D41" r:id="rId38" display="https://www.icfes.gov.co/wp-content/uploads/2026/07/saber-investigar-24-demografia.pdf" xr:uid="{15D3D6B6-3484-4AF3-90CA-368E3CE0C04E}"/>
    <hyperlink ref="D43" r:id="rId39" display="https://icfesgovco.sharepoint.com/:p:/s/Oficinadeinvestigaciones/IQCbM4vQ-AZfT5rZXnHMjmf_AW4OjO4Q3s2snBuZfNphM5g?e=FsKOrA" xr:uid="{08813584-5399-43A2-81D6-9036E5B07710}"/>
    <hyperlink ref="D42" r:id="rId40" display="https://icfesgovco.sharepoint.com/:b:/s/Oficinadeinvestigaciones/IQDa2dpzozgRSJHVB3AUBEkaAeL-e2Se8jnVEBBDwYKeVEo?e=LPnf3v" xr:uid="{6FA27135-C89E-4763-B16A-AB5A971BFF76}"/>
    <hyperlink ref="D44" r:id="rId41" display="https://icfesgovco.sharepoint.com/:f:/s/Oficinadeinvestigaciones/IgBIhix9xbYyT6PHD9q2O6w3AYi_sCmMDghRDYgZhxsUADc?e=WhApHQ" xr:uid="{075A13F3-A1F8-4912-9E96-1ADC8152DC84}"/>
    <hyperlink ref="D45" r:id="rId42" display="https://icfesgovco.sharepoint.com/sites/DataIcfes2.0/SitePages/Home.aspx?spStartSource=spappbar" xr:uid="{74CBAA3A-E1BE-48D3-9C40-A2A7BCEE2029}"/>
    <hyperlink ref="D25" r:id="rId43" display="https://icfesgovco.sharepoint.com/:p:/s/Oficinadeinvestigaciones/IQDlx9LaVQ-TQZhwJR2p2dNwAdIP3N0INYLGwp03n9YUYj4?e=Xg2C0Q" xr:uid="{7C94EDF8-6904-481B-9AEC-B05D00FF7572}"/>
    <hyperlink ref="D32" r:id="rId44" display="https://www.icfes.gov.co/registro-descarga?archivo=https%3A%2F%2Fwww.icfes.gov.co%2Fwp-content%2Fuploads%2F2026%2F07%2Fnota-iInvestigacion-19-salud-mental.pdf;        " xr:uid="{6F69F96D-3E54-4E90-B633-5E173EB3695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5529-1323-4E26-BD78-3901603F4FE3}">
  <dimension ref="A1"/>
  <sheetViews>
    <sheetView workbookViewId="0"/>
  </sheetViews>
  <sheetFormatPr baseColWidth="10" defaultColWidth="9.10937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6A1B-D1C8-405D-B6E7-36B4516A502E}">
  <dimension ref="A1:D218"/>
  <sheetViews>
    <sheetView workbookViewId="0">
      <selection activeCell="C209" sqref="C209"/>
    </sheetView>
  </sheetViews>
  <sheetFormatPr baseColWidth="10" defaultColWidth="10.6640625" defaultRowHeight="14.4"/>
  <cols>
    <col min="2" max="2" width="34.88671875" customWidth="1"/>
    <col min="3" max="3" width="73.44140625" customWidth="1"/>
    <col min="4" max="4" width="44.44140625" customWidth="1"/>
  </cols>
  <sheetData>
    <row r="1" spans="1:4">
      <c r="A1" s="13" t="s">
        <v>613</v>
      </c>
      <c r="B1" s="13" t="s">
        <v>614</v>
      </c>
      <c r="C1" s="13" t="s">
        <v>615</v>
      </c>
      <c r="D1" s="13" t="s">
        <v>21</v>
      </c>
    </row>
    <row r="2" spans="1:4" ht="216">
      <c r="A2">
        <v>2025</v>
      </c>
      <c r="B2" t="s">
        <v>40</v>
      </c>
      <c r="C2" s="11" t="s">
        <v>616</v>
      </c>
      <c r="D2" s="11" t="s">
        <v>617</v>
      </c>
    </row>
    <row r="3" spans="1:4" ht="28.8">
      <c r="A3">
        <v>2025</v>
      </c>
      <c r="B3" t="s">
        <v>40</v>
      </c>
      <c r="C3" s="15" t="s">
        <v>618</v>
      </c>
      <c r="D3" s="11" t="s">
        <v>619</v>
      </c>
    </row>
    <row r="4" spans="1:4" ht="28.8">
      <c r="A4">
        <v>2025</v>
      </c>
      <c r="B4" t="s">
        <v>40</v>
      </c>
      <c r="C4" s="11" t="s">
        <v>620</v>
      </c>
      <c r="D4" s="11">
        <v>0</v>
      </c>
    </row>
    <row r="5" spans="1:4" ht="45" customHeight="1">
      <c r="A5">
        <v>2025</v>
      </c>
      <c r="B5" t="s">
        <v>73</v>
      </c>
      <c r="C5" s="16" t="s">
        <v>621</v>
      </c>
      <c r="D5" s="11" t="s">
        <v>79</v>
      </c>
    </row>
    <row r="6" spans="1:4" ht="43.2">
      <c r="A6">
        <v>2025</v>
      </c>
      <c r="B6" t="s">
        <v>86</v>
      </c>
      <c r="C6" s="16" t="s">
        <v>98</v>
      </c>
      <c r="D6" s="11" t="s">
        <v>100</v>
      </c>
    </row>
    <row r="7" spans="1:4" ht="43.2">
      <c r="A7">
        <v>2025</v>
      </c>
      <c r="B7" t="s">
        <v>86</v>
      </c>
      <c r="C7" s="16" t="s">
        <v>104</v>
      </c>
      <c r="D7" s="11" t="s">
        <v>100</v>
      </c>
    </row>
    <row r="8" spans="1:4" ht="43.2">
      <c r="A8">
        <v>2025</v>
      </c>
      <c r="B8" t="s">
        <v>86</v>
      </c>
      <c r="C8" s="11" t="s">
        <v>622</v>
      </c>
      <c r="D8" s="11" t="s">
        <v>100</v>
      </c>
    </row>
    <row r="9" spans="1:4" ht="28.8">
      <c r="A9">
        <v>2025</v>
      </c>
      <c r="B9" t="s">
        <v>115</v>
      </c>
      <c r="C9" s="11" t="s">
        <v>623</v>
      </c>
      <c r="D9" s="11" t="s">
        <v>624</v>
      </c>
    </row>
    <row r="10" spans="1:4" ht="43.2">
      <c r="A10">
        <v>2025</v>
      </c>
      <c r="B10" t="s">
        <v>115</v>
      </c>
      <c r="C10" s="11" t="s">
        <v>625</v>
      </c>
      <c r="D10" s="11" t="s">
        <v>122</v>
      </c>
    </row>
    <row r="11" spans="1:4" ht="28.8">
      <c r="A11">
        <v>2025</v>
      </c>
      <c r="B11" t="s">
        <v>115</v>
      </c>
      <c r="C11" s="11" t="s">
        <v>626</v>
      </c>
      <c r="D11" s="11" t="s">
        <v>627</v>
      </c>
    </row>
    <row r="12" spans="1:4" ht="28.8">
      <c r="A12">
        <v>2025</v>
      </c>
      <c r="B12" t="s">
        <v>115</v>
      </c>
      <c r="C12" s="11" t="s">
        <v>628</v>
      </c>
      <c r="D12" s="11" t="s">
        <v>629</v>
      </c>
    </row>
    <row r="13" spans="1:4" ht="28.8">
      <c r="A13">
        <v>2025</v>
      </c>
      <c r="B13" t="s">
        <v>152</v>
      </c>
      <c r="C13" s="16" t="s">
        <v>160</v>
      </c>
      <c r="D13" s="11" t="s">
        <v>630</v>
      </c>
    </row>
    <row r="14" spans="1:4" ht="28.8">
      <c r="A14">
        <v>2025</v>
      </c>
      <c r="B14" t="s">
        <v>152</v>
      </c>
      <c r="C14" s="16" t="s">
        <v>108</v>
      </c>
      <c r="D14" s="11" t="s">
        <v>631</v>
      </c>
    </row>
    <row r="15" spans="1:4" ht="28.8">
      <c r="A15">
        <v>2025</v>
      </c>
      <c r="B15" t="s">
        <v>152</v>
      </c>
      <c r="C15" s="11" t="s">
        <v>632</v>
      </c>
      <c r="D15" s="11" t="s">
        <v>633</v>
      </c>
    </row>
    <row r="16" spans="1:4" ht="28.8">
      <c r="A16">
        <v>2025</v>
      </c>
      <c r="B16" t="s">
        <v>152</v>
      </c>
      <c r="C16" s="11" t="s">
        <v>634</v>
      </c>
      <c r="D16" s="11" t="s">
        <v>635</v>
      </c>
    </row>
    <row r="17" spans="1:4" ht="28.8">
      <c r="A17">
        <v>2025</v>
      </c>
      <c r="B17" t="s">
        <v>152</v>
      </c>
      <c r="C17" s="16" t="s">
        <v>636</v>
      </c>
      <c r="D17" s="11" t="s">
        <v>637</v>
      </c>
    </row>
    <row r="18" spans="1:4" ht="28.8">
      <c r="A18">
        <v>2025</v>
      </c>
      <c r="B18" t="s">
        <v>152</v>
      </c>
      <c r="C18" s="11" t="s">
        <v>638</v>
      </c>
      <c r="D18" s="11" t="s">
        <v>639</v>
      </c>
    </row>
    <row r="19" spans="1:4">
      <c r="A19">
        <v>2025</v>
      </c>
      <c r="B19" t="s">
        <v>152</v>
      </c>
      <c r="C19" s="11" t="s">
        <v>640</v>
      </c>
      <c r="D19" s="11" t="s">
        <v>641</v>
      </c>
    </row>
    <row r="20" spans="1:4">
      <c r="A20">
        <v>2025</v>
      </c>
      <c r="B20" t="s">
        <v>152</v>
      </c>
      <c r="C20" s="16" t="s">
        <v>642</v>
      </c>
      <c r="D20" s="11" t="s">
        <v>643</v>
      </c>
    </row>
    <row r="21" spans="1:4" ht="28.8">
      <c r="A21">
        <v>2025</v>
      </c>
      <c r="B21" t="s">
        <v>152</v>
      </c>
      <c r="C21" s="16" t="s">
        <v>644</v>
      </c>
      <c r="D21" s="11" t="s">
        <v>645</v>
      </c>
    </row>
    <row r="22" spans="1:4">
      <c r="A22">
        <v>2025</v>
      </c>
      <c r="B22" t="s">
        <v>152</v>
      </c>
      <c r="C22" s="11" t="s">
        <v>646</v>
      </c>
      <c r="D22" s="11" t="s">
        <v>647</v>
      </c>
    </row>
    <row r="23" spans="1:4" ht="28.8">
      <c r="A23">
        <v>2025</v>
      </c>
      <c r="B23" t="s">
        <v>152</v>
      </c>
      <c r="C23" s="11" t="s">
        <v>648</v>
      </c>
      <c r="D23" s="11" t="s">
        <v>649</v>
      </c>
    </row>
    <row r="24" spans="1:4">
      <c r="A24">
        <v>2025</v>
      </c>
      <c r="B24" t="s">
        <v>152</v>
      </c>
      <c r="C24" s="11" t="s">
        <v>650</v>
      </c>
      <c r="D24" s="11" t="s">
        <v>651</v>
      </c>
    </row>
    <row r="25" spans="1:4">
      <c r="A25">
        <v>2025</v>
      </c>
      <c r="B25" t="s">
        <v>152</v>
      </c>
      <c r="C25" s="11" t="s">
        <v>652</v>
      </c>
      <c r="D25" s="11" t="s">
        <v>651</v>
      </c>
    </row>
    <row r="26" spans="1:4">
      <c r="A26">
        <v>2025</v>
      </c>
      <c r="B26" t="s">
        <v>152</v>
      </c>
      <c r="C26" s="11" t="s">
        <v>653</v>
      </c>
      <c r="D26" s="11" t="s">
        <v>651</v>
      </c>
    </row>
    <row r="27" spans="1:4" ht="43.2">
      <c r="A27">
        <v>2025</v>
      </c>
      <c r="B27" t="s">
        <v>152</v>
      </c>
      <c r="C27" s="16" t="s">
        <v>654</v>
      </c>
      <c r="D27" s="11" t="s">
        <v>655</v>
      </c>
    </row>
    <row r="28" spans="1:4" ht="28.8">
      <c r="A28">
        <v>2025</v>
      </c>
      <c r="B28" t="s">
        <v>191</v>
      </c>
      <c r="C28" s="16" t="s">
        <v>656</v>
      </c>
      <c r="D28" s="11" t="s">
        <v>657</v>
      </c>
    </row>
    <row r="29" spans="1:4" ht="28.8">
      <c r="A29">
        <v>2025</v>
      </c>
      <c r="B29" t="s">
        <v>191</v>
      </c>
      <c r="C29" s="11" t="s">
        <v>658</v>
      </c>
      <c r="D29" s="11" t="s">
        <v>659</v>
      </c>
    </row>
    <row r="30" spans="1:4" ht="43.2">
      <c r="A30">
        <v>2025</v>
      </c>
      <c r="B30" t="s">
        <v>204</v>
      </c>
      <c r="C30" s="16" t="s">
        <v>660</v>
      </c>
      <c r="D30" s="11" t="s">
        <v>661</v>
      </c>
    </row>
    <row r="31" spans="1:4" ht="28.8">
      <c r="A31">
        <v>2025</v>
      </c>
      <c r="B31" t="s">
        <v>215</v>
      </c>
      <c r="C31" s="16" t="s">
        <v>662</v>
      </c>
      <c r="D31" s="11" t="s">
        <v>663</v>
      </c>
    </row>
    <row r="32" spans="1:4" ht="28.8">
      <c r="A32">
        <v>2025</v>
      </c>
      <c r="B32" t="s">
        <v>215</v>
      </c>
      <c r="C32" s="11" t="s">
        <v>268</v>
      </c>
      <c r="D32" s="11" t="s">
        <v>664</v>
      </c>
    </row>
    <row r="33" spans="1:4" ht="28.8">
      <c r="A33">
        <v>2025</v>
      </c>
      <c r="B33" t="s">
        <v>215</v>
      </c>
      <c r="C33" s="11" t="s">
        <v>665</v>
      </c>
      <c r="D33" s="11" t="s">
        <v>666</v>
      </c>
    </row>
    <row r="34" spans="1:4" ht="43.2">
      <c r="A34">
        <v>2025</v>
      </c>
      <c r="B34" t="s">
        <v>215</v>
      </c>
      <c r="C34" s="16" t="s">
        <v>667</v>
      </c>
      <c r="D34" s="11" t="s">
        <v>668</v>
      </c>
    </row>
    <row r="35" spans="1:4" ht="28.8">
      <c r="A35">
        <v>2025</v>
      </c>
      <c r="B35" t="s">
        <v>215</v>
      </c>
      <c r="C35" s="16" t="s">
        <v>669</v>
      </c>
      <c r="D35" s="11" t="s">
        <v>670</v>
      </c>
    </row>
    <row r="36" spans="1:4" ht="28.8">
      <c r="A36">
        <v>2025</v>
      </c>
      <c r="B36" t="s">
        <v>215</v>
      </c>
      <c r="C36" s="11" t="s">
        <v>671</v>
      </c>
      <c r="D36" s="11" t="s">
        <v>672</v>
      </c>
    </row>
    <row r="37" spans="1:4">
      <c r="A37">
        <v>2025</v>
      </c>
      <c r="B37" t="s">
        <v>308</v>
      </c>
      <c r="C37" s="11" t="s">
        <v>673</v>
      </c>
      <c r="D37" s="11"/>
    </row>
    <row r="38" spans="1:4">
      <c r="A38">
        <v>2025</v>
      </c>
      <c r="B38" t="s">
        <v>274</v>
      </c>
      <c r="C38" s="16" t="s">
        <v>674</v>
      </c>
      <c r="D38" s="11"/>
    </row>
    <row r="39" spans="1:4">
      <c r="A39">
        <v>2025</v>
      </c>
      <c r="B39" t="s">
        <v>274</v>
      </c>
      <c r="C39" s="16" t="s">
        <v>675</v>
      </c>
      <c r="D39" s="11"/>
    </row>
    <row r="40" spans="1:4">
      <c r="A40">
        <v>2025</v>
      </c>
      <c r="B40" t="s">
        <v>274</v>
      </c>
      <c r="C40" s="16" t="s">
        <v>676</v>
      </c>
      <c r="D40" s="11"/>
    </row>
    <row r="41" spans="1:4" ht="57.6">
      <c r="A41">
        <v>2025</v>
      </c>
      <c r="B41" t="s">
        <v>308</v>
      </c>
      <c r="C41" s="11" t="s">
        <v>677</v>
      </c>
      <c r="D41" s="11" t="s">
        <v>678</v>
      </c>
    </row>
    <row r="42" spans="1:4" ht="57.6">
      <c r="A42">
        <v>2025</v>
      </c>
      <c r="B42" t="s">
        <v>308</v>
      </c>
      <c r="C42" s="11" t="s">
        <v>679</v>
      </c>
      <c r="D42" s="11" t="s">
        <v>678</v>
      </c>
    </row>
    <row r="43" spans="1:4" ht="28.8">
      <c r="A43">
        <v>2025</v>
      </c>
      <c r="B43" t="s">
        <v>308</v>
      </c>
      <c r="C43" s="11" t="s">
        <v>680</v>
      </c>
      <c r="D43" s="11" t="s">
        <v>681</v>
      </c>
    </row>
    <row r="44" spans="1:4" ht="57.6">
      <c r="A44">
        <v>2025</v>
      </c>
      <c r="B44" t="s">
        <v>308</v>
      </c>
      <c r="C44" s="11" t="s">
        <v>682</v>
      </c>
      <c r="D44" s="11" t="s">
        <v>683</v>
      </c>
    </row>
    <row r="45" spans="1:4" ht="57.6">
      <c r="A45">
        <v>2025</v>
      </c>
      <c r="B45" t="s">
        <v>308</v>
      </c>
      <c r="C45" s="11" t="s">
        <v>684</v>
      </c>
      <c r="D45" s="11" t="s">
        <v>685</v>
      </c>
    </row>
    <row r="46" spans="1:4" ht="57.6">
      <c r="A46">
        <v>2025</v>
      </c>
      <c r="B46" t="s">
        <v>308</v>
      </c>
      <c r="C46" s="11" t="s">
        <v>686</v>
      </c>
      <c r="D46" s="11" t="s">
        <v>687</v>
      </c>
    </row>
    <row r="47" spans="1:4" ht="158.4">
      <c r="A47">
        <v>2025</v>
      </c>
      <c r="B47" t="s">
        <v>308</v>
      </c>
      <c r="C47" s="11" t="s">
        <v>688</v>
      </c>
      <c r="D47" s="11" t="s">
        <v>689</v>
      </c>
    </row>
    <row r="48" spans="1:4" ht="57.6">
      <c r="A48">
        <v>2025</v>
      </c>
      <c r="B48" t="s">
        <v>308</v>
      </c>
      <c r="C48" s="11" t="s">
        <v>690</v>
      </c>
      <c r="D48" s="11" t="s">
        <v>314</v>
      </c>
    </row>
    <row r="49" spans="1:4" ht="57.6">
      <c r="A49">
        <v>2025</v>
      </c>
      <c r="B49" t="s">
        <v>308</v>
      </c>
      <c r="C49" s="11" t="s">
        <v>691</v>
      </c>
      <c r="D49" s="11" t="s">
        <v>692</v>
      </c>
    </row>
    <row r="50" spans="1:4" ht="86.4">
      <c r="A50">
        <v>2025</v>
      </c>
      <c r="B50" t="s">
        <v>308</v>
      </c>
      <c r="C50" s="11" t="s">
        <v>693</v>
      </c>
      <c r="D50" s="11" t="s">
        <v>694</v>
      </c>
    </row>
    <row r="51" spans="1:4" ht="43.2">
      <c r="A51">
        <v>2025</v>
      </c>
      <c r="B51" t="s">
        <v>308</v>
      </c>
      <c r="C51" s="11" t="s">
        <v>695</v>
      </c>
      <c r="D51" s="11" t="s">
        <v>696</v>
      </c>
    </row>
    <row r="52" spans="1:4" ht="43.2">
      <c r="A52">
        <v>2025</v>
      </c>
      <c r="B52" t="s">
        <v>308</v>
      </c>
      <c r="C52" s="11" t="s">
        <v>697</v>
      </c>
      <c r="D52" s="11" t="s">
        <v>698</v>
      </c>
    </row>
    <row r="53" spans="1:4" ht="28.8">
      <c r="A53">
        <v>2025</v>
      </c>
      <c r="B53" t="s">
        <v>308</v>
      </c>
      <c r="C53" s="11" t="s">
        <v>699</v>
      </c>
      <c r="D53" s="11" t="s">
        <v>700</v>
      </c>
    </row>
    <row r="54" spans="1:4" ht="43.2">
      <c r="A54">
        <v>2025</v>
      </c>
      <c r="B54" t="s">
        <v>308</v>
      </c>
      <c r="C54" s="11" t="s">
        <v>701</v>
      </c>
      <c r="D54" s="11" t="s">
        <v>702</v>
      </c>
    </row>
    <row r="55" spans="1:4" ht="43.2">
      <c r="A55">
        <v>2025</v>
      </c>
      <c r="B55" t="s">
        <v>308</v>
      </c>
      <c r="C55" s="11" t="s">
        <v>703</v>
      </c>
      <c r="D55" s="11" t="s">
        <v>704</v>
      </c>
    </row>
    <row r="56" spans="1:4" ht="28.8">
      <c r="A56">
        <v>2025</v>
      </c>
      <c r="B56" t="s">
        <v>308</v>
      </c>
      <c r="C56" s="11" t="s">
        <v>705</v>
      </c>
      <c r="D56" s="11" t="s">
        <v>706</v>
      </c>
    </row>
    <row r="57" spans="1:4" ht="43.2">
      <c r="A57">
        <v>2025</v>
      </c>
      <c r="B57" t="s">
        <v>308</v>
      </c>
      <c r="C57" s="11" t="s">
        <v>707</v>
      </c>
      <c r="D57" s="11" t="s">
        <v>414</v>
      </c>
    </row>
    <row r="58" spans="1:4" ht="28.8">
      <c r="A58">
        <v>2025</v>
      </c>
      <c r="B58" t="s">
        <v>308</v>
      </c>
      <c r="C58" s="11" t="s">
        <v>708</v>
      </c>
      <c r="D58" s="11" t="s">
        <v>709</v>
      </c>
    </row>
    <row r="59" spans="1:4" ht="28.8">
      <c r="A59">
        <v>2025</v>
      </c>
      <c r="B59" t="s">
        <v>308</v>
      </c>
      <c r="C59" s="11" t="s">
        <v>710</v>
      </c>
      <c r="D59" s="11" t="s">
        <v>711</v>
      </c>
    </row>
    <row r="60" spans="1:4" ht="43.2">
      <c r="A60">
        <v>2025</v>
      </c>
      <c r="B60" t="s">
        <v>308</v>
      </c>
      <c r="C60" s="11" t="s">
        <v>712</v>
      </c>
      <c r="D60" s="11" t="s">
        <v>713</v>
      </c>
    </row>
    <row r="61" spans="1:4" ht="43.2">
      <c r="A61">
        <v>2025</v>
      </c>
      <c r="B61" t="s">
        <v>308</v>
      </c>
      <c r="C61" s="11" t="s">
        <v>714</v>
      </c>
      <c r="D61" s="11" t="s">
        <v>715</v>
      </c>
    </row>
    <row r="62" spans="1:4" ht="57.6">
      <c r="A62">
        <v>2025</v>
      </c>
      <c r="B62" t="s">
        <v>308</v>
      </c>
      <c r="C62" s="11" t="s">
        <v>716</v>
      </c>
      <c r="D62" s="11" t="s">
        <v>717</v>
      </c>
    </row>
    <row r="63" spans="1:4" ht="43.2">
      <c r="A63">
        <v>2025</v>
      </c>
      <c r="B63" t="s">
        <v>308</v>
      </c>
      <c r="C63" s="11" t="s">
        <v>718</v>
      </c>
      <c r="D63" s="11" t="s">
        <v>719</v>
      </c>
    </row>
    <row r="64" spans="1:4" ht="28.8">
      <c r="A64">
        <v>2025</v>
      </c>
      <c r="B64" t="s">
        <v>308</v>
      </c>
      <c r="C64" s="11" t="s">
        <v>720</v>
      </c>
      <c r="D64" s="11" t="s">
        <v>414</v>
      </c>
    </row>
    <row r="65" spans="1:4" ht="43.2">
      <c r="A65">
        <v>2025</v>
      </c>
      <c r="B65" t="s">
        <v>308</v>
      </c>
      <c r="C65" s="11" t="s">
        <v>721</v>
      </c>
      <c r="D65" s="11" t="s">
        <v>722</v>
      </c>
    </row>
    <row r="66" spans="1:4" ht="57.6">
      <c r="A66">
        <v>2025</v>
      </c>
      <c r="B66" t="s">
        <v>308</v>
      </c>
      <c r="C66" s="11" t="s">
        <v>723</v>
      </c>
      <c r="D66" s="11" t="s">
        <v>724</v>
      </c>
    </row>
    <row r="67" spans="1:4" ht="28.8">
      <c r="A67">
        <v>2025</v>
      </c>
      <c r="B67" t="s">
        <v>308</v>
      </c>
      <c r="C67" s="11" t="s">
        <v>725</v>
      </c>
      <c r="D67" s="11" t="s">
        <v>409</v>
      </c>
    </row>
    <row r="68" spans="1:4" ht="43.2">
      <c r="A68">
        <v>2025</v>
      </c>
      <c r="B68" t="s">
        <v>445</v>
      </c>
      <c r="C68" s="16" t="s">
        <v>726</v>
      </c>
      <c r="D68" s="11" t="s">
        <v>448</v>
      </c>
    </row>
    <row r="69" spans="1:4" ht="100.8">
      <c r="A69">
        <v>2025</v>
      </c>
      <c r="B69" t="s">
        <v>452</v>
      </c>
      <c r="C69" s="16" t="s">
        <v>727</v>
      </c>
      <c r="D69" s="11" t="s">
        <v>456</v>
      </c>
    </row>
    <row r="70" spans="1:4" ht="72">
      <c r="A70">
        <v>2025</v>
      </c>
      <c r="B70" t="s">
        <v>452</v>
      </c>
      <c r="C70" s="11" t="s">
        <v>728</v>
      </c>
      <c r="D70" s="11" t="s">
        <v>729</v>
      </c>
    </row>
    <row r="71" spans="1:4" ht="43.2">
      <c r="A71">
        <v>2025</v>
      </c>
      <c r="B71" t="s">
        <v>465</v>
      </c>
      <c r="C71" s="11" t="s">
        <v>730</v>
      </c>
      <c r="D71" s="11" t="s">
        <v>731</v>
      </c>
    </row>
    <row r="72" spans="1:4" ht="100.8">
      <c r="A72">
        <v>2025</v>
      </c>
      <c r="B72" t="s">
        <v>465</v>
      </c>
      <c r="C72" s="11" t="s">
        <v>732</v>
      </c>
      <c r="D72" s="11" t="s">
        <v>733</v>
      </c>
    </row>
    <row r="73" spans="1:4" ht="100.8">
      <c r="A73">
        <v>2025</v>
      </c>
      <c r="B73" t="s">
        <v>465</v>
      </c>
      <c r="C73" s="11" t="s">
        <v>734</v>
      </c>
      <c r="D73" s="11" t="s">
        <v>735</v>
      </c>
    </row>
    <row r="74" spans="1:4" ht="43.2">
      <c r="A74">
        <v>2025</v>
      </c>
      <c r="B74" t="s">
        <v>496</v>
      </c>
      <c r="C74" s="16" t="s">
        <v>736</v>
      </c>
      <c r="D74" s="11" t="s">
        <v>737</v>
      </c>
    </row>
    <row r="75" spans="1:4" ht="57.6">
      <c r="A75">
        <v>2025</v>
      </c>
      <c r="B75" t="s">
        <v>496</v>
      </c>
      <c r="C75" s="16" t="s">
        <v>738</v>
      </c>
      <c r="D75" s="11" t="s">
        <v>739</v>
      </c>
    </row>
    <row r="76" spans="1:4">
      <c r="A76">
        <v>2025</v>
      </c>
      <c r="B76" t="s">
        <v>511</v>
      </c>
      <c r="C76" s="16" t="s">
        <v>515</v>
      </c>
      <c r="D76" s="11" t="s">
        <v>517</v>
      </c>
    </row>
    <row r="77" spans="1:4" ht="28.8">
      <c r="A77">
        <v>2025</v>
      </c>
      <c r="B77" t="s">
        <v>511</v>
      </c>
      <c r="C77" s="16" t="s">
        <v>523</v>
      </c>
      <c r="D77" s="11" t="s">
        <v>525</v>
      </c>
    </row>
    <row r="78" spans="1:4" ht="28.8">
      <c r="A78">
        <v>2025</v>
      </c>
      <c r="B78" t="s">
        <v>511</v>
      </c>
      <c r="C78" s="16" t="s">
        <v>529</v>
      </c>
      <c r="D78" s="11" t="s">
        <v>531</v>
      </c>
    </row>
    <row r="79" spans="1:4" ht="28.8">
      <c r="A79">
        <v>2025</v>
      </c>
      <c r="B79" t="s">
        <v>511</v>
      </c>
      <c r="C79" s="16" t="s">
        <v>536</v>
      </c>
      <c r="D79" s="11" t="s">
        <v>538</v>
      </c>
    </row>
    <row r="80" spans="1:4" ht="28.8">
      <c r="A80">
        <v>2025</v>
      </c>
      <c r="B80" t="s">
        <v>511</v>
      </c>
      <c r="C80" s="16" t="s">
        <v>546</v>
      </c>
      <c r="D80" s="11" t="s">
        <v>548</v>
      </c>
    </row>
    <row r="81" spans="1:4" ht="28.8">
      <c r="A81">
        <v>2025</v>
      </c>
      <c r="B81" t="s">
        <v>511</v>
      </c>
      <c r="C81" s="16" t="s">
        <v>556</v>
      </c>
      <c r="D81" s="11" t="s">
        <v>548</v>
      </c>
    </row>
    <row r="82" spans="1:4" ht="110.25" customHeight="1">
      <c r="A82">
        <v>2025</v>
      </c>
      <c r="B82" t="s">
        <v>564</v>
      </c>
      <c r="C82" s="16" t="s">
        <v>740</v>
      </c>
      <c r="D82" s="11" t="s">
        <v>741</v>
      </c>
    </row>
    <row r="83" spans="1:4">
      <c r="A83">
        <v>2025</v>
      </c>
      <c r="B83" t="s">
        <v>574</v>
      </c>
      <c r="C83" s="16" t="s">
        <v>742</v>
      </c>
      <c r="D83" s="11" t="s">
        <v>743</v>
      </c>
    </row>
    <row r="84" spans="1:4" ht="28.8">
      <c r="A84">
        <v>2025</v>
      </c>
      <c r="B84" t="s">
        <v>574</v>
      </c>
      <c r="C84" s="11" t="s">
        <v>744</v>
      </c>
      <c r="D84" s="11" t="s">
        <v>745</v>
      </c>
    </row>
    <row r="85" spans="1:4" ht="28.8">
      <c r="A85">
        <v>2025</v>
      </c>
      <c r="B85" t="s">
        <v>574</v>
      </c>
      <c r="C85" s="11" t="s">
        <v>746</v>
      </c>
      <c r="D85" s="11" t="s">
        <v>747</v>
      </c>
    </row>
    <row r="86" spans="1:4" ht="28.8">
      <c r="A86">
        <v>2025</v>
      </c>
      <c r="B86" t="s">
        <v>574</v>
      </c>
      <c r="C86" s="11" t="s">
        <v>748</v>
      </c>
      <c r="D86" s="11" t="s">
        <v>749</v>
      </c>
    </row>
    <row r="87" spans="1:4" ht="72">
      <c r="A87">
        <v>2024</v>
      </c>
      <c r="B87" t="s">
        <v>40</v>
      </c>
      <c r="C87" s="11" t="s">
        <v>750</v>
      </c>
      <c r="D87" s="11" t="s">
        <v>751</v>
      </c>
    </row>
    <row r="88" spans="1:4" ht="86.4">
      <c r="A88">
        <v>2024</v>
      </c>
      <c r="B88" t="s">
        <v>40</v>
      </c>
      <c r="C88" s="11" t="s">
        <v>752</v>
      </c>
      <c r="D88" s="11" t="s">
        <v>753</v>
      </c>
    </row>
    <row r="89" spans="1:4" ht="172.8">
      <c r="A89">
        <v>2024</v>
      </c>
      <c r="B89" t="s">
        <v>40</v>
      </c>
      <c r="C89" s="11" t="s">
        <v>754</v>
      </c>
      <c r="D89" s="11" t="s">
        <v>755</v>
      </c>
    </row>
    <row r="90" spans="1:4" ht="72">
      <c r="A90">
        <v>2024</v>
      </c>
      <c r="B90" t="s">
        <v>40</v>
      </c>
      <c r="C90" s="11" t="s">
        <v>756</v>
      </c>
      <c r="D90" s="11" t="s">
        <v>757</v>
      </c>
    </row>
    <row r="91" spans="1:4" ht="43.2">
      <c r="A91">
        <v>2024</v>
      </c>
      <c r="B91" t="s">
        <v>73</v>
      </c>
      <c r="C91" s="11" t="s">
        <v>758</v>
      </c>
      <c r="D91" s="11" t="s">
        <v>78</v>
      </c>
    </row>
    <row r="92" spans="1:4" ht="28.8">
      <c r="A92">
        <v>2024</v>
      </c>
      <c r="B92" t="s">
        <v>115</v>
      </c>
      <c r="C92" s="16" t="s">
        <v>623</v>
      </c>
      <c r="D92" s="11" t="s">
        <v>624</v>
      </c>
    </row>
    <row r="93" spans="1:4" ht="28.8">
      <c r="A93">
        <v>2024</v>
      </c>
      <c r="B93" t="s">
        <v>115</v>
      </c>
      <c r="C93" s="11" t="s">
        <v>759</v>
      </c>
      <c r="D93" s="11" t="s">
        <v>760</v>
      </c>
    </row>
    <row r="94" spans="1:4" ht="28.8">
      <c r="A94">
        <v>2024</v>
      </c>
      <c r="B94" t="s">
        <v>115</v>
      </c>
      <c r="C94" s="11" t="s">
        <v>761</v>
      </c>
      <c r="D94" s="11" t="s">
        <v>762</v>
      </c>
    </row>
    <row r="95" spans="1:4" ht="28.8">
      <c r="A95">
        <v>2024</v>
      </c>
      <c r="B95" t="s">
        <v>115</v>
      </c>
      <c r="C95" s="11" t="s">
        <v>763</v>
      </c>
      <c r="D95" s="11" t="s">
        <v>764</v>
      </c>
    </row>
    <row r="96" spans="1:4" ht="28.8">
      <c r="A96">
        <v>2024</v>
      </c>
      <c r="B96" t="s">
        <v>115</v>
      </c>
      <c r="C96" s="11" t="s">
        <v>765</v>
      </c>
      <c r="D96" s="11" t="s">
        <v>766</v>
      </c>
    </row>
    <row r="97" spans="1:4" ht="43.2">
      <c r="A97">
        <v>2024</v>
      </c>
      <c r="B97" t="s">
        <v>115</v>
      </c>
      <c r="C97" s="11" t="s">
        <v>767</v>
      </c>
      <c r="D97" s="11" t="s">
        <v>768</v>
      </c>
    </row>
    <row r="98" spans="1:4" ht="28.8">
      <c r="A98">
        <v>2024</v>
      </c>
      <c r="B98" t="s">
        <v>152</v>
      </c>
      <c r="C98" s="11" t="s">
        <v>769</v>
      </c>
      <c r="D98" s="11" t="s">
        <v>770</v>
      </c>
    </row>
    <row r="99" spans="1:4" ht="28.8">
      <c r="A99">
        <v>2024</v>
      </c>
      <c r="B99" t="s">
        <v>152</v>
      </c>
      <c r="C99" s="11" t="s">
        <v>771</v>
      </c>
      <c r="D99" s="11" t="s">
        <v>772</v>
      </c>
    </row>
    <row r="100" spans="1:4" ht="28.8">
      <c r="A100">
        <v>2024</v>
      </c>
      <c r="B100" t="s">
        <v>152</v>
      </c>
      <c r="C100" s="11" t="s">
        <v>646</v>
      </c>
      <c r="D100" s="11" t="s">
        <v>773</v>
      </c>
    </row>
    <row r="101" spans="1:4" ht="72">
      <c r="A101">
        <v>2024</v>
      </c>
      <c r="B101" t="s">
        <v>152</v>
      </c>
      <c r="C101" s="11" t="s">
        <v>774</v>
      </c>
      <c r="D101" s="11" t="s">
        <v>775</v>
      </c>
    </row>
    <row r="102" spans="1:4">
      <c r="A102">
        <v>2024</v>
      </c>
      <c r="B102" t="s">
        <v>152</v>
      </c>
      <c r="C102" s="11" t="s">
        <v>776</v>
      </c>
      <c r="D102" s="11" t="s">
        <v>777</v>
      </c>
    </row>
    <row r="103" spans="1:4">
      <c r="A103">
        <v>2024</v>
      </c>
      <c r="B103" t="s">
        <v>152</v>
      </c>
      <c r="C103" s="11" t="s">
        <v>778</v>
      </c>
      <c r="D103" s="11" t="s">
        <v>779</v>
      </c>
    </row>
    <row r="104" spans="1:4" ht="57.6">
      <c r="A104">
        <v>2024</v>
      </c>
      <c r="B104" t="s">
        <v>152</v>
      </c>
      <c r="C104" s="11" t="s">
        <v>780</v>
      </c>
      <c r="D104" s="11" t="s">
        <v>781</v>
      </c>
    </row>
    <row r="105" spans="1:4">
      <c r="A105">
        <v>2024</v>
      </c>
      <c r="B105" t="s">
        <v>152</v>
      </c>
      <c r="C105" s="11" t="s">
        <v>782</v>
      </c>
      <c r="D105" s="11" t="s">
        <v>651</v>
      </c>
    </row>
    <row r="106" spans="1:4">
      <c r="A106">
        <v>2024</v>
      </c>
      <c r="B106" t="s">
        <v>152</v>
      </c>
      <c r="C106" s="11" t="s">
        <v>783</v>
      </c>
      <c r="D106" s="11" t="s">
        <v>651</v>
      </c>
    </row>
    <row r="107" spans="1:4">
      <c r="A107">
        <v>2024</v>
      </c>
      <c r="B107" t="s">
        <v>152</v>
      </c>
      <c r="C107" s="11" t="s">
        <v>784</v>
      </c>
      <c r="D107" s="11" t="s">
        <v>651</v>
      </c>
    </row>
    <row r="108" spans="1:4" ht="28.8">
      <c r="A108">
        <v>2024</v>
      </c>
      <c r="B108" t="s">
        <v>152</v>
      </c>
      <c r="C108" s="11" t="s">
        <v>785</v>
      </c>
      <c r="D108" s="11" t="s">
        <v>786</v>
      </c>
    </row>
    <row r="109" spans="1:4" ht="28.8">
      <c r="A109">
        <v>2024</v>
      </c>
      <c r="B109" t="s">
        <v>152</v>
      </c>
      <c r="C109" s="11" t="s">
        <v>787</v>
      </c>
      <c r="D109" s="11" t="s">
        <v>788</v>
      </c>
    </row>
    <row r="110" spans="1:4" ht="28.8">
      <c r="A110">
        <v>2024</v>
      </c>
      <c r="B110" t="s">
        <v>152</v>
      </c>
      <c r="C110" s="11" t="s">
        <v>789</v>
      </c>
      <c r="D110" s="11" t="s">
        <v>790</v>
      </c>
    </row>
    <row r="111" spans="1:4">
      <c r="A111">
        <v>2024</v>
      </c>
      <c r="B111" t="s">
        <v>152</v>
      </c>
      <c r="C111" s="11" t="s">
        <v>791</v>
      </c>
      <c r="D111" s="11" t="s">
        <v>792</v>
      </c>
    </row>
    <row r="112" spans="1:4" ht="28.8">
      <c r="A112">
        <v>2024</v>
      </c>
      <c r="B112" t="s">
        <v>152</v>
      </c>
      <c r="C112" s="11" t="s">
        <v>793</v>
      </c>
      <c r="D112" s="11" t="s">
        <v>794</v>
      </c>
    </row>
    <row r="113" spans="1:4" ht="28.8">
      <c r="A113">
        <v>2024</v>
      </c>
      <c r="B113" t="s">
        <v>191</v>
      </c>
      <c r="C113" s="16" t="s">
        <v>658</v>
      </c>
      <c r="D113" s="11" t="s">
        <v>795</v>
      </c>
    </row>
    <row r="114" spans="1:4" ht="28.8">
      <c r="A114">
        <v>2024</v>
      </c>
      <c r="B114" t="s">
        <v>191</v>
      </c>
      <c r="C114" s="11" t="s">
        <v>796</v>
      </c>
      <c r="D114" s="11" t="s">
        <v>797</v>
      </c>
    </row>
    <row r="115" spans="1:4" ht="28.8">
      <c r="A115">
        <v>2024</v>
      </c>
      <c r="B115" t="s">
        <v>191</v>
      </c>
      <c r="C115" s="11" t="s">
        <v>656</v>
      </c>
      <c r="D115" s="11" t="s">
        <v>798</v>
      </c>
    </row>
    <row r="116" spans="1:4" ht="43.2">
      <c r="A116">
        <v>2024</v>
      </c>
      <c r="B116" t="s">
        <v>204</v>
      </c>
      <c r="C116" s="11" t="s">
        <v>660</v>
      </c>
      <c r="D116" s="11" t="s">
        <v>799</v>
      </c>
    </row>
    <row r="117" spans="1:4" ht="43.2">
      <c r="A117">
        <v>2024</v>
      </c>
      <c r="B117" t="s">
        <v>215</v>
      </c>
      <c r="C117" s="11" t="s">
        <v>800</v>
      </c>
      <c r="D117" s="11" t="s">
        <v>801</v>
      </c>
    </row>
    <row r="118" spans="1:4" ht="43.2">
      <c r="A118">
        <v>2024</v>
      </c>
      <c r="B118" t="s">
        <v>215</v>
      </c>
      <c r="C118" s="11" t="s">
        <v>802</v>
      </c>
      <c r="D118" s="11" t="s">
        <v>803</v>
      </c>
    </row>
    <row r="119" spans="1:4" ht="43.2">
      <c r="A119">
        <v>2024</v>
      </c>
      <c r="B119" t="s">
        <v>215</v>
      </c>
      <c r="C119" s="11" t="s">
        <v>804</v>
      </c>
      <c r="D119" s="11" t="s">
        <v>805</v>
      </c>
    </row>
    <row r="120" spans="1:4" ht="28.8">
      <c r="A120">
        <v>2024</v>
      </c>
      <c r="B120" t="s">
        <v>215</v>
      </c>
      <c r="C120" s="11" t="s">
        <v>806</v>
      </c>
      <c r="D120" s="11" t="s">
        <v>807</v>
      </c>
    </row>
    <row r="121" spans="1:4" ht="28.8">
      <c r="A121">
        <v>2024</v>
      </c>
      <c r="B121" t="s">
        <v>215</v>
      </c>
      <c r="C121" s="11" t="s">
        <v>808</v>
      </c>
      <c r="D121" s="11" t="s">
        <v>809</v>
      </c>
    </row>
    <row r="122" spans="1:4" ht="28.8">
      <c r="A122">
        <v>2024</v>
      </c>
      <c r="B122" t="s">
        <v>274</v>
      </c>
      <c r="C122" s="11" t="s">
        <v>810</v>
      </c>
      <c r="D122" s="11" t="s">
        <v>279</v>
      </c>
    </row>
    <row r="123" spans="1:4" ht="28.8">
      <c r="A123">
        <v>2024</v>
      </c>
      <c r="B123" t="s">
        <v>274</v>
      </c>
      <c r="C123" s="11" t="s">
        <v>811</v>
      </c>
      <c r="D123" s="11" t="s">
        <v>287</v>
      </c>
    </row>
    <row r="124" spans="1:4" ht="28.8">
      <c r="A124">
        <v>2024</v>
      </c>
      <c r="B124" t="s">
        <v>274</v>
      </c>
      <c r="C124" s="11" t="s">
        <v>812</v>
      </c>
      <c r="D124" s="11" t="s">
        <v>294</v>
      </c>
    </row>
    <row r="125" spans="1:4" ht="28.8">
      <c r="A125">
        <v>2024</v>
      </c>
      <c r="B125" t="s">
        <v>274</v>
      </c>
      <c r="C125" s="11" t="s">
        <v>813</v>
      </c>
      <c r="D125" s="11" t="s">
        <v>302</v>
      </c>
    </row>
    <row r="126" spans="1:4" ht="43.2">
      <c r="A126">
        <v>2024</v>
      </c>
      <c r="B126" t="s">
        <v>308</v>
      </c>
      <c r="C126" s="11" t="s">
        <v>814</v>
      </c>
      <c r="D126" s="11" t="s">
        <v>815</v>
      </c>
    </row>
    <row r="127" spans="1:4" ht="28.8">
      <c r="A127">
        <v>2024</v>
      </c>
      <c r="B127" t="s">
        <v>308</v>
      </c>
      <c r="C127" s="11" t="s">
        <v>816</v>
      </c>
      <c r="D127" s="11" t="s">
        <v>817</v>
      </c>
    </row>
    <row r="128" spans="1:4" ht="28.8">
      <c r="A128">
        <v>2024</v>
      </c>
      <c r="B128" t="s">
        <v>308</v>
      </c>
      <c r="C128" s="11" t="s">
        <v>818</v>
      </c>
      <c r="D128" s="11" t="s">
        <v>819</v>
      </c>
    </row>
    <row r="129" spans="1:4" ht="28.8">
      <c r="A129">
        <v>2024</v>
      </c>
      <c r="B129" t="s">
        <v>308</v>
      </c>
      <c r="C129" s="11" t="s">
        <v>820</v>
      </c>
      <c r="D129" s="11" t="s">
        <v>821</v>
      </c>
    </row>
    <row r="130" spans="1:4" ht="28.8">
      <c r="A130">
        <v>2024</v>
      </c>
      <c r="B130" t="s">
        <v>308</v>
      </c>
      <c r="C130" s="11" t="s">
        <v>822</v>
      </c>
      <c r="D130" s="11" t="s">
        <v>823</v>
      </c>
    </row>
    <row r="131" spans="1:4" ht="28.8">
      <c r="A131">
        <v>2024</v>
      </c>
      <c r="B131" t="s">
        <v>308</v>
      </c>
      <c r="C131" s="11" t="s">
        <v>824</v>
      </c>
      <c r="D131" s="11" t="s">
        <v>825</v>
      </c>
    </row>
    <row r="132" spans="1:4" ht="57.6">
      <c r="A132">
        <v>2024</v>
      </c>
      <c r="B132" t="s">
        <v>308</v>
      </c>
      <c r="C132" s="11" t="s">
        <v>826</v>
      </c>
      <c r="D132" s="11" t="s">
        <v>827</v>
      </c>
    </row>
    <row r="133" spans="1:4" ht="43.2">
      <c r="A133">
        <v>2024</v>
      </c>
      <c r="B133" t="s">
        <v>308</v>
      </c>
      <c r="C133" s="11" t="s">
        <v>828</v>
      </c>
      <c r="D133" s="11" t="s">
        <v>829</v>
      </c>
    </row>
    <row r="134" spans="1:4" ht="72">
      <c r="A134">
        <v>2024</v>
      </c>
      <c r="B134" t="s">
        <v>308</v>
      </c>
      <c r="C134" s="11" t="s">
        <v>830</v>
      </c>
      <c r="D134" s="11" t="s">
        <v>831</v>
      </c>
    </row>
    <row r="135" spans="1:4" ht="28.8">
      <c r="A135">
        <v>2024</v>
      </c>
      <c r="B135" t="s">
        <v>308</v>
      </c>
      <c r="C135" s="11" t="s">
        <v>832</v>
      </c>
      <c r="D135" s="11" t="s">
        <v>833</v>
      </c>
    </row>
    <row r="136" spans="1:4" ht="28.8">
      <c r="A136">
        <v>2024</v>
      </c>
      <c r="B136" t="s">
        <v>308</v>
      </c>
      <c r="C136" s="11" t="s">
        <v>691</v>
      </c>
      <c r="D136" s="11" t="s">
        <v>834</v>
      </c>
    </row>
    <row r="137" spans="1:4" ht="28.8">
      <c r="A137">
        <v>2024</v>
      </c>
      <c r="B137" t="s">
        <v>308</v>
      </c>
      <c r="C137" s="11" t="s">
        <v>835</v>
      </c>
      <c r="D137" s="11" t="s">
        <v>836</v>
      </c>
    </row>
    <row r="138" spans="1:4" ht="57.6">
      <c r="A138">
        <v>2024</v>
      </c>
      <c r="B138" t="s">
        <v>308</v>
      </c>
      <c r="C138" s="11" t="s">
        <v>837</v>
      </c>
      <c r="D138" s="11" t="s">
        <v>838</v>
      </c>
    </row>
    <row r="139" spans="1:4" ht="43.2">
      <c r="A139">
        <v>2024</v>
      </c>
      <c r="B139" t="s">
        <v>308</v>
      </c>
      <c r="C139" s="11" t="s">
        <v>839</v>
      </c>
      <c r="D139" s="11" t="s">
        <v>840</v>
      </c>
    </row>
    <row r="140" spans="1:4" ht="57.6">
      <c r="A140">
        <v>2024</v>
      </c>
      <c r="B140" t="s">
        <v>308</v>
      </c>
      <c r="C140" s="11" t="s">
        <v>841</v>
      </c>
      <c r="D140" s="11" t="s">
        <v>842</v>
      </c>
    </row>
    <row r="141" spans="1:4" ht="43.2">
      <c r="A141">
        <v>2024</v>
      </c>
      <c r="B141" t="s">
        <v>308</v>
      </c>
      <c r="C141" s="11" t="s">
        <v>843</v>
      </c>
      <c r="D141" s="11" t="s">
        <v>844</v>
      </c>
    </row>
    <row r="142" spans="1:4" ht="43.2">
      <c r="A142">
        <v>2024</v>
      </c>
      <c r="B142" t="s">
        <v>308</v>
      </c>
      <c r="C142" s="11" t="s">
        <v>845</v>
      </c>
      <c r="D142" s="11" t="s">
        <v>846</v>
      </c>
    </row>
    <row r="143" spans="1:4" ht="43.2">
      <c r="A143">
        <v>2024</v>
      </c>
      <c r="B143" t="s">
        <v>308</v>
      </c>
      <c r="C143" s="11" t="s">
        <v>847</v>
      </c>
      <c r="D143" s="11" t="s">
        <v>848</v>
      </c>
    </row>
    <row r="144" spans="1:4" ht="43.2">
      <c r="A144">
        <v>2024</v>
      </c>
      <c r="B144" t="s">
        <v>308</v>
      </c>
      <c r="C144" s="11" t="s">
        <v>849</v>
      </c>
      <c r="D144" s="11" t="s">
        <v>850</v>
      </c>
    </row>
    <row r="145" spans="1:4" ht="28.8">
      <c r="A145">
        <v>2024</v>
      </c>
      <c r="B145" t="s">
        <v>308</v>
      </c>
      <c r="C145" s="11" t="s">
        <v>851</v>
      </c>
      <c r="D145" s="11" t="s">
        <v>852</v>
      </c>
    </row>
    <row r="146" spans="1:4" ht="43.2">
      <c r="A146">
        <v>2024</v>
      </c>
      <c r="B146" t="s">
        <v>308</v>
      </c>
      <c r="C146" s="11" t="s">
        <v>853</v>
      </c>
      <c r="D146" s="11" t="s">
        <v>854</v>
      </c>
    </row>
    <row r="147" spans="1:4" ht="28.8">
      <c r="A147">
        <v>2024</v>
      </c>
      <c r="B147" t="s">
        <v>308</v>
      </c>
      <c r="C147" s="11" t="s">
        <v>855</v>
      </c>
      <c r="D147" s="11" t="s">
        <v>856</v>
      </c>
    </row>
    <row r="148" spans="1:4" ht="43.2">
      <c r="A148">
        <v>2024</v>
      </c>
      <c r="B148" t="s">
        <v>308</v>
      </c>
      <c r="C148" s="11" t="s">
        <v>857</v>
      </c>
      <c r="D148" s="11" t="s">
        <v>858</v>
      </c>
    </row>
    <row r="149" spans="1:4" ht="43.2">
      <c r="A149">
        <v>2024</v>
      </c>
      <c r="B149" t="s">
        <v>308</v>
      </c>
      <c r="C149" s="11" t="s">
        <v>859</v>
      </c>
      <c r="D149" s="11" t="s">
        <v>860</v>
      </c>
    </row>
    <row r="150" spans="1:4" ht="43.2">
      <c r="A150">
        <v>2024</v>
      </c>
      <c r="B150" t="s">
        <v>308</v>
      </c>
      <c r="C150" s="11" t="s">
        <v>861</v>
      </c>
      <c r="D150" s="11" t="s">
        <v>862</v>
      </c>
    </row>
    <row r="151" spans="1:4" ht="43.2">
      <c r="A151">
        <v>2024</v>
      </c>
      <c r="B151" t="s">
        <v>308</v>
      </c>
      <c r="C151" s="11" t="s">
        <v>863</v>
      </c>
      <c r="D151" s="11" t="s">
        <v>864</v>
      </c>
    </row>
    <row r="152" spans="1:4" ht="43.2">
      <c r="A152">
        <v>2024</v>
      </c>
      <c r="B152" t="s">
        <v>308</v>
      </c>
      <c r="C152" s="11" t="s">
        <v>865</v>
      </c>
      <c r="D152" s="11" t="s">
        <v>858</v>
      </c>
    </row>
    <row r="153" spans="1:4" ht="43.2">
      <c r="A153">
        <v>2024</v>
      </c>
      <c r="B153" t="s">
        <v>308</v>
      </c>
      <c r="C153" s="11" t="s">
        <v>866</v>
      </c>
      <c r="D153" s="11" t="s">
        <v>864</v>
      </c>
    </row>
    <row r="154" spans="1:4" ht="43.2">
      <c r="A154">
        <v>2024</v>
      </c>
      <c r="B154" t="s">
        <v>308</v>
      </c>
      <c r="C154" s="11" t="s">
        <v>867</v>
      </c>
      <c r="D154" s="11" t="s">
        <v>858</v>
      </c>
    </row>
    <row r="155" spans="1:4" ht="43.2">
      <c r="A155">
        <v>2024</v>
      </c>
      <c r="B155" t="s">
        <v>308</v>
      </c>
      <c r="C155" s="11" t="s">
        <v>868</v>
      </c>
      <c r="D155" s="11" t="s">
        <v>869</v>
      </c>
    </row>
    <row r="156" spans="1:4" ht="28.8">
      <c r="A156">
        <v>2024</v>
      </c>
      <c r="B156" t="s">
        <v>308</v>
      </c>
      <c r="C156" s="11" t="s">
        <v>870</v>
      </c>
      <c r="D156" s="11" t="s">
        <v>858</v>
      </c>
    </row>
    <row r="157" spans="1:4" ht="43.2">
      <c r="A157">
        <v>2024</v>
      </c>
      <c r="B157" t="s">
        <v>308</v>
      </c>
      <c r="C157" s="11" t="s">
        <v>871</v>
      </c>
      <c r="D157" s="11" t="s">
        <v>864</v>
      </c>
    </row>
    <row r="158" spans="1:4" ht="43.2">
      <c r="A158">
        <v>2024</v>
      </c>
      <c r="B158" t="s">
        <v>308</v>
      </c>
      <c r="C158" s="11" t="s">
        <v>872</v>
      </c>
      <c r="D158" s="11" t="s">
        <v>858</v>
      </c>
    </row>
    <row r="159" spans="1:4" ht="43.2">
      <c r="A159">
        <v>2024</v>
      </c>
      <c r="B159" t="s">
        <v>308</v>
      </c>
      <c r="C159" s="11" t="s">
        <v>873</v>
      </c>
      <c r="D159" s="11" t="s">
        <v>874</v>
      </c>
    </row>
    <row r="160" spans="1:4" ht="43.2">
      <c r="A160">
        <v>2024</v>
      </c>
      <c r="B160" t="s">
        <v>445</v>
      </c>
      <c r="C160" s="11" t="s">
        <v>726</v>
      </c>
      <c r="D160" s="11" t="s">
        <v>447</v>
      </c>
    </row>
    <row r="161" spans="1:4" ht="43.2">
      <c r="A161">
        <v>2024</v>
      </c>
      <c r="B161" t="s">
        <v>875</v>
      </c>
      <c r="C161" s="11" t="s">
        <v>876</v>
      </c>
      <c r="D161" s="11" t="s">
        <v>877</v>
      </c>
    </row>
    <row r="162" spans="1:4" ht="43.2">
      <c r="A162">
        <v>2024</v>
      </c>
      <c r="B162" t="s">
        <v>875</v>
      </c>
      <c r="C162" s="11" t="s">
        <v>878</v>
      </c>
      <c r="D162" s="11" t="s">
        <v>877</v>
      </c>
    </row>
    <row r="163" spans="1:4" ht="43.2">
      <c r="A163">
        <v>2024</v>
      </c>
      <c r="B163" t="s">
        <v>875</v>
      </c>
      <c r="C163" s="11" t="s">
        <v>879</v>
      </c>
      <c r="D163" s="11" t="s">
        <v>877</v>
      </c>
    </row>
    <row r="164" spans="1:4" ht="43.2">
      <c r="A164">
        <v>2024</v>
      </c>
      <c r="B164" t="s">
        <v>875</v>
      </c>
      <c r="C164" s="11" t="s">
        <v>880</v>
      </c>
      <c r="D164" s="11" t="s">
        <v>877</v>
      </c>
    </row>
    <row r="165" spans="1:4" ht="28.8">
      <c r="A165">
        <v>2024</v>
      </c>
      <c r="B165" t="s">
        <v>875</v>
      </c>
      <c r="C165" s="11" t="s">
        <v>881</v>
      </c>
      <c r="D165" s="11" t="s">
        <v>877</v>
      </c>
    </row>
    <row r="166" spans="1:4">
      <c r="A166">
        <v>2024</v>
      </c>
      <c r="B166" t="s">
        <v>875</v>
      </c>
      <c r="C166" s="11" t="s">
        <v>882</v>
      </c>
      <c r="D166" s="11" t="s">
        <v>877</v>
      </c>
    </row>
    <row r="167" spans="1:4" ht="28.8">
      <c r="A167">
        <v>2024</v>
      </c>
      <c r="B167" t="s">
        <v>452</v>
      </c>
      <c r="C167" s="11" t="s">
        <v>883</v>
      </c>
      <c r="D167" s="11" t="s">
        <v>884</v>
      </c>
    </row>
    <row r="168" spans="1:4" ht="43.2">
      <c r="A168">
        <v>2024</v>
      </c>
      <c r="B168" t="s">
        <v>452</v>
      </c>
      <c r="C168" s="11" t="s">
        <v>885</v>
      </c>
      <c r="D168" s="11" t="s">
        <v>886</v>
      </c>
    </row>
    <row r="169" spans="1:4" ht="43.2">
      <c r="A169">
        <v>2024</v>
      </c>
      <c r="B169" t="s">
        <v>465</v>
      </c>
      <c r="C169" s="11" t="s">
        <v>887</v>
      </c>
      <c r="D169" s="11" t="s">
        <v>888</v>
      </c>
    </row>
    <row r="170" spans="1:4" ht="43.2">
      <c r="A170">
        <v>2024</v>
      </c>
      <c r="B170" t="s">
        <v>889</v>
      </c>
      <c r="C170" s="11" t="s">
        <v>890</v>
      </c>
      <c r="D170" s="11" t="s">
        <v>877</v>
      </c>
    </row>
    <row r="171" spans="1:4" ht="28.8">
      <c r="A171">
        <v>2024</v>
      </c>
      <c r="B171" t="s">
        <v>889</v>
      </c>
      <c r="C171" s="11" t="s">
        <v>891</v>
      </c>
      <c r="D171" s="11" t="s">
        <v>877</v>
      </c>
    </row>
    <row r="172" spans="1:4" ht="28.8">
      <c r="A172">
        <v>2024</v>
      </c>
      <c r="B172" t="s">
        <v>889</v>
      </c>
      <c r="C172" s="11" t="s">
        <v>892</v>
      </c>
      <c r="D172" s="11" t="s">
        <v>877</v>
      </c>
    </row>
    <row r="173" spans="1:4">
      <c r="A173">
        <v>2024</v>
      </c>
      <c r="B173" t="s">
        <v>889</v>
      </c>
      <c r="C173" s="11" t="s">
        <v>893</v>
      </c>
      <c r="D173" s="11" t="s">
        <v>877</v>
      </c>
    </row>
    <row r="174" spans="1:4">
      <c r="A174">
        <v>2024</v>
      </c>
      <c r="B174" t="s">
        <v>889</v>
      </c>
      <c r="C174" s="11" t="s">
        <v>894</v>
      </c>
      <c r="D174" s="11" t="s">
        <v>877</v>
      </c>
    </row>
    <row r="175" spans="1:4">
      <c r="A175">
        <v>2024</v>
      </c>
      <c r="B175" t="s">
        <v>889</v>
      </c>
      <c r="C175" s="11" t="s">
        <v>895</v>
      </c>
      <c r="D175" s="11" t="s">
        <v>877</v>
      </c>
    </row>
    <row r="176" spans="1:4" ht="28.8">
      <c r="A176">
        <v>2024</v>
      </c>
      <c r="B176" t="s">
        <v>889</v>
      </c>
      <c r="C176" s="11" t="s">
        <v>896</v>
      </c>
      <c r="D176" s="11" t="s">
        <v>877</v>
      </c>
    </row>
    <row r="177" spans="1:4" ht="43.2">
      <c r="A177">
        <v>2024</v>
      </c>
      <c r="B177" t="s">
        <v>496</v>
      </c>
      <c r="C177" s="11" t="s">
        <v>897</v>
      </c>
      <c r="D177" s="11" t="s">
        <v>898</v>
      </c>
    </row>
    <row r="178" spans="1:4" ht="43.2">
      <c r="A178">
        <v>2024</v>
      </c>
      <c r="B178" t="s">
        <v>496</v>
      </c>
      <c r="C178" s="11" t="s">
        <v>899</v>
      </c>
      <c r="D178" s="11" t="s">
        <v>900</v>
      </c>
    </row>
    <row r="179" spans="1:4" ht="28.8">
      <c r="A179">
        <v>2024</v>
      </c>
      <c r="B179" t="s">
        <v>511</v>
      </c>
      <c r="C179" s="11" t="s">
        <v>515</v>
      </c>
      <c r="D179" s="11" t="s">
        <v>901</v>
      </c>
    </row>
    <row r="180" spans="1:4" ht="28.8">
      <c r="A180">
        <v>2024</v>
      </c>
      <c r="B180" t="s">
        <v>511</v>
      </c>
      <c r="C180" s="11" t="s">
        <v>902</v>
      </c>
      <c r="D180" s="11" t="s">
        <v>903</v>
      </c>
    </row>
    <row r="181" spans="1:4" ht="28.8">
      <c r="A181">
        <v>2024</v>
      </c>
      <c r="B181" t="s">
        <v>511</v>
      </c>
      <c r="C181" s="11" t="s">
        <v>529</v>
      </c>
      <c r="D181" s="11" t="s">
        <v>904</v>
      </c>
    </row>
    <row r="182" spans="1:4" ht="28.8">
      <c r="A182">
        <v>2024</v>
      </c>
      <c r="B182" t="s">
        <v>511</v>
      </c>
      <c r="C182" s="11" t="s">
        <v>536</v>
      </c>
      <c r="D182" s="11" t="s">
        <v>905</v>
      </c>
    </row>
    <row r="183" spans="1:4" ht="28.8">
      <c r="A183">
        <v>2024</v>
      </c>
      <c r="B183" t="s">
        <v>511</v>
      </c>
      <c r="C183" s="11" t="s">
        <v>546</v>
      </c>
      <c r="D183" s="11" t="s">
        <v>906</v>
      </c>
    </row>
    <row r="184" spans="1:4" ht="28.8">
      <c r="A184">
        <v>2024</v>
      </c>
      <c r="B184" t="s">
        <v>511</v>
      </c>
      <c r="C184" s="11" t="s">
        <v>556</v>
      </c>
      <c r="D184" s="11" t="s">
        <v>907</v>
      </c>
    </row>
    <row r="185" spans="1:4" ht="100.8">
      <c r="A185">
        <v>2024</v>
      </c>
      <c r="B185" t="s">
        <v>564</v>
      </c>
      <c r="C185" s="11" t="s">
        <v>908</v>
      </c>
      <c r="D185" s="11" t="s">
        <v>909</v>
      </c>
    </row>
    <row r="186" spans="1:4">
      <c r="A186">
        <v>2024</v>
      </c>
      <c r="B186" t="s">
        <v>574</v>
      </c>
      <c r="C186" s="11" t="s">
        <v>742</v>
      </c>
      <c r="D186" s="11" t="s">
        <v>910</v>
      </c>
    </row>
    <row r="187" spans="1:4">
      <c r="A187">
        <v>2024</v>
      </c>
      <c r="B187" t="s">
        <v>574</v>
      </c>
      <c r="C187" s="11" t="s">
        <v>911</v>
      </c>
      <c r="D187" s="11" t="s">
        <v>912</v>
      </c>
    </row>
    <row r="188" spans="1:4" ht="43.2">
      <c r="A188">
        <v>2024</v>
      </c>
      <c r="B188" t="s">
        <v>574</v>
      </c>
      <c r="C188" s="11" t="s">
        <v>913</v>
      </c>
      <c r="D188" s="11" t="s">
        <v>910</v>
      </c>
    </row>
    <row r="189" spans="1:4" ht="72">
      <c r="A189">
        <v>2024</v>
      </c>
      <c r="B189" t="s">
        <v>574</v>
      </c>
      <c r="C189" s="11" t="s">
        <v>914</v>
      </c>
      <c r="D189" s="11" t="s">
        <v>910</v>
      </c>
    </row>
    <row r="190" spans="1:4">
      <c r="A190">
        <v>2024</v>
      </c>
      <c r="B190" t="s">
        <v>574</v>
      </c>
      <c r="C190" s="11" t="s">
        <v>915</v>
      </c>
      <c r="D190" s="11" t="s">
        <v>910</v>
      </c>
    </row>
    <row r="191" spans="1:4">
      <c r="A191">
        <v>2024</v>
      </c>
      <c r="B191" t="s">
        <v>574</v>
      </c>
      <c r="C191" s="11" t="s">
        <v>916</v>
      </c>
      <c r="D191" s="11" t="s">
        <v>910</v>
      </c>
    </row>
    <row r="192" spans="1:4" ht="28.8">
      <c r="A192">
        <v>2023</v>
      </c>
      <c r="B192" t="s">
        <v>40</v>
      </c>
      <c r="C192" s="11" t="s">
        <v>917</v>
      </c>
      <c r="D192" s="11" t="s">
        <v>918</v>
      </c>
    </row>
    <row r="193" spans="1:4" ht="28.8">
      <c r="A193">
        <v>2023</v>
      </c>
      <c r="B193" t="s">
        <v>40</v>
      </c>
      <c r="C193" s="11" t="s">
        <v>919</v>
      </c>
      <c r="D193" s="11" t="s">
        <v>920</v>
      </c>
    </row>
    <row r="194" spans="1:4" ht="28.8">
      <c r="A194">
        <v>2023</v>
      </c>
      <c r="B194" t="s">
        <v>40</v>
      </c>
      <c r="C194" s="11" t="s">
        <v>921</v>
      </c>
      <c r="D194" s="11" t="s">
        <v>922</v>
      </c>
    </row>
    <row r="195" spans="1:4" ht="43.2">
      <c r="A195">
        <v>2023</v>
      </c>
      <c r="B195" t="s">
        <v>73</v>
      </c>
      <c r="C195" s="11" t="s">
        <v>923</v>
      </c>
      <c r="D195" s="11" t="s">
        <v>924</v>
      </c>
    </row>
    <row r="196" spans="1:4" ht="43.2">
      <c r="A196">
        <v>2023</v>
      </c>
      <c r="B196" t="s">
        <v>86</v>
      </c>
      <c r="C196" s="11" t="s">
        <v>925</v>
      </c>
      <c r="D196" s="11" t="s">
        <v>926</v>
      </c>
    </row>
    <row r="197" spans="1:4" ht="43.2">
      <c r="A197">
        <v>2023</v>
      </c>
      <c r="B197" t="s">
        <v>86</v>
      </c>
      <c r="C197" s="11" t="s">
        <v>927</v>
      </c>
      <c r="D197" s="11" t="s">
        <v>928</v>
      </c>
    </row>
    <row r="198" spans="1:4" ht="28.8">
      <c r="A198">
        <v>2023</v>
      </c>
      <c r="B198" t="s">
        <v>86</v>
      </c>
      <c r="C198" s="11" t="s">
        <v>929</v>
      </c>
      <c r="D198" s="11" t="s">
        <v>930</v>
      </c>
    </row>
    <row r="199" spans="1:4" ht="28.8">
      <c r="A199">
        <v>2023</v>
      </c>
      <c r="B199" t="s">
        <v>115</v>
      </c>
      <c r="C199" s="11" t="s">
        <v>931</v>
      </c>
      <c r="D199" s="11" t="s">
        <v>932</v>
      </c>
    </row>
    <row r="200" spans="1:4" ht="28.8">
      <c r="A200">
        <v>2023</v>
      </c>
      <c r="B200" t="s">
        <v>115</v>
      </c>
      <c r="C200" s="11" t="s">
        <v>933</v>
      </c>
      <c r="D200" s="11" t="s">
        <v>934</v>
      </c>
    </row>
    <row r="201" spans="1:4">
      <c r="A201">
        <v>2023</v>
      </c>
      <c r="B201" t="s">
        <v>152</v>
      </c>
      <c r="C201" s="11" t="s">
        <v>935</v>
      </c>
      <c r="D201" s="11" t="s">
        <v>936</v>
      </c>
    </row>
    <row r="202" spans="1:4" ht="28.8">
      <c r="A202">
        <v>2023</v>
      </c>
      <c r="B202" t="s">
        <v>152</v>
      </c>
      <c r="C202" s="11" t="s">
        <v>937</v>
      </c>
      <c r="D202" s="11" t="s">
        <v>938</v>
      </c>
    </row>
    <row r="203" spans="1:4" ht="43.2">
      <c r="A203">
        <v>2023</v>
      </c>
      <c r="B203" t="s">
        <v>152</v>
      </c>
      <c r="C203" s="16" t="s">
        <v>939</v>
      </c>
      <c r="D203" s="11" t="s">
        <v>940</v>
      </c>
    </row>
    <row r="204" spans="1:4" ht="28.8">
      <c r="A204">
        <v>2023</v>
      </c>
      <c r="B204" t="s">
        <v>152</v>
      </c>
      <c r="C204" s="16" t="s">
        <v>941</v>
      </c>
      <c r="D204" s="11" t="s">
        <v>942</v>
      </c>
    </row>
    <row r="205" spans="1:4" ht="28.8">
      <c r="A205">
        <v>2023</v>
      </c>
      <c r="B205" t="s">
        <v>152</v>
      </c>
      <c r="C205" s="11" t="s">
        <v>943</v>
      </c>
      <c r="D205" s="11" t="s">
        <v>944</v>
      </c>
    </row>
    <row r="206" spans="1:4">
      <c r="A206">
        <v>2023</v>
      </c>
      <c r="B206" t="s">
        <v>152</v>
      </c>
      <c r="C206" s="16" t="s">
        <v>945</v>
      </c>
      <c r="D206" s="11" t="s">
        <v>946</v>
      </c>
    </row>
    <row r="207" spans="1:4" ht="28.8">
      <c r="A207">
        <v>2023</v>
      </c>
      <c r="B207" t="s">
        <v>196</v>
      </c>
      <c r="C207" s="11" t="s">
        <v>947</v>
      </c>
      <c r="D207" s="11" t="s">
        <v>948</v>
      </c>
    </row>
    <row r="208" spans="1:4">
      <c r="A208">
        <v>2023</v>
      </c>
      <c r="B208" t="s">
        <v>196</v>
      </c>
      <c r="C208" s="11" t="s">
        <v>949</v>
      </c>
      <c r="D208" s="11" t="s">
        <v>950</v>
      </c>
    </row>
    <row r="209" spans="1:4" ht="43.2">
      <c r="A209">
        <v>2023</v>
      </c>
      <c r="B209" t="s">
        <v>196</v>
      </c>
      <c r="C209" s="11" t="s">
        <v>951</v>
      </c>
      <c r="D209" s="11" t="s">
        <v>952</v>
      </c>
    </row>
    <row r="210" spans="1:4" ht="57.6">
      <c r="A210">
        <v>2023</v>
      </c>
      <c r="B210" t="s">
        <v>204</v>
      </c>
      <c r="C210" s="11" t="s">
        <v>953</v>
      </c>
      <c r="D210" s="11" t="s">
        <v>954</v>
      </c>
    </row>
    <row r="211" spans="1:4" ht="57.6">
      <c r="A211">
        <v>2023</v>
      </c>
      <c r="B211" t="s">
        <v>215</v>
      </c>
      <c r="C211" s="11" t="s">
        <v>955</v>
      </c>
      <c r="D211" s="11" t="s">
        <v>956</v>
      </c>
    </row>
    <row r="212" spans="1:4" ht="28.8">
      <c r="A212">
        <v>2023</v>
      </c>
      <c r="B212" t="s">
        <v>465</v>
      </c>
      <c r="C212" s="11" t="s">
        <v>957</v>
      </c>
      <c r="D212" s="11" t="s">
        <v>958</v>
      </c>
    </row>
    <row r="213" spans="1:4" ht="28.8">
      <c r="A213">
        <v>2023</v>
      </c>
      <c r="B213" t="s">
        <v>465</v>
      </c>
      <c r="C213" s="11" t="s">
        <v>959</v>
      </c>
      <c r="D213" s="11" t="s">
        <v>960</v>
      </c>
    </row>
    <row r="214" spans="1:4" ht="28.8">
      <c r="A214">
        <v>2023</v>
      </c>
      <c r="B214" t="s">
        <v>465</v>
      </c>
      <c r="C214" s="11" t="s">
        <v>961</v>
      </c>
      <c r="D214" s="11" t="s">
        <v>962</v>
      </c>
    </row>
    <row r="215" spans="1:4" ht="28.8">
      <c r="A215">
        <v>2023</v>
      </c>
      <c r="B215" t="s">
        <v>274</v>
      </c>
      <c r="C215" s="11" t="s">
        <v>963</v>
      </c>
      <c r="D215" s="11" t="s">
        <v>279</v>
      </c>
    </row>
    <row r="216" spans="1:4" ht="28.8">
      <c r="A216">
        <v>2023</v>
      </c>
      <c r="B216" t="s">
        <v>274</v>
      </c>
      <c r="C216" s="11" t="s">
        <v>964</v>
      </c>
      <c r="D216" s="11" t="s">
        <v>965</v>
      </c>
    </row>
    <row r="217" spans="1:4" ht="28.8">
      <c r="A217">
        <v>2023</v>
      </c>
      <c r="B217" t="s">
        <v>274</v>
      </c>
      <c r="C217" s="11" t="s">
        <v>966</v>
      </c>
      <c r="D217" s="11" t="s">
        <v>294</v>
      </c>
    </row>
    <row r="218" spans="1:4" ht="28.8">
      <c r="A218">
        <v>2023</v>
      </c>
      <c r="B218" t="s">
        <v>274</v>
      </c>
      <c r="C218" s="11" t="s">
        <v>967</v>
      </c>
      <c r="D218" s="11" t="s">
        <v>968</v>
      </c>
    </row>
  </sheetData>
  <autoFilter ref="A1:D218" xr:uid="{38666A1B-D1C8-405D-B6E7-36B4516A502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U30"/>
  <sheetViews>
    <sheetView topLeftCell="B1" workbookViewId="0">
      <selection activeCell="I3" sqref="I3"/>
    </sheetView>
  </sheetViews>
  <sheetFormatPr baseColWidth="10" defaultColWidth="11.44140625" defaultRowHeight="14.4"/>
  <cols>
    <col min="2" max="2" width="69.109375" customWidth="1"/>
    <col min="4" max="4" width="54.44140625" customWidth="1"/>
    <col min="19" max="19" width="50.88671875" customWidth="1"/>
  </cols>
  <sheetData>
    <row r="2" spans="2:21" ht="15.6">
      <c r="B2" s="12" t="s">
        <v>969</v>
      </c>
      <c r="D2" t="s">
        <v>970</v>
      </c>
      <c r="F2" s="13" t="s">
        <v>971</v>
      </c>
      <c r="G2" t="s">
        <v>972</v>
      </c>
      <c r="I2" t="s">
        <v>973</v>
      </c>
      <c r="K2" s="14" t="s">
        <v>192</v>
      </c>
      <c r="L2" t="s">
        <v>974</v>
      </c>
      <c r="M2" t="s">
        <v>192</v>
      </c>
      <c r="N2" t="s">
        <v>974</v>
      </c>
      <c r="O2" t="s">
        <v>975</v>
      </c>
      <c r="P2" t="s">
        <v>976</v>
      </c>
      <c r="Q2" t="s">
        <v>975</v>
      </c>
      <c r="R2" t="s">
        <v>976</v>
      </c>
      <c r="S2" t="s">
        <v>977</v>
      </c>
      <c r="T2" t="s">
        <v>281</v>
      </c>
      <c r="U2" t="s">
        <v>154</v>
      </c>
    </row>
    <row r="3" spans="2:21" ht="15.6">
      <c r="B3" t="s">
        <v>978</v>
      </c>
      <c r="D3" s="13" t="s">
        <v>512</v>
      </c>
      <c r="F3" t="s">
        <v>69</v>
      </c>
      <c r="G3" t="s">
        <v>60</v>
      </c>
      <c r="I3" t="s">
        <v>511</v>
      </c>
      <c r="K3" s="14" t="s">
        <v>41</v>
      </c>
      <c r="L3" t="s">
        <v>979</v>
      </c>
      <c r="M3" t="s">
        <v>192</v>
      </c>
      <c r="N3" t="s">
        <v>974</v>
      </c>
      <c r="O3" t="s">
        <v>55</v>
      </c>
      <c r="P3" t="s">
        <v>980</v>
      </c>
      <c r="Q3" t="s">
        <v>55</v>
      </c>
      <c r="R3" t="s">
        <v>980</v>
      </c>
      <c r="S3" t="s">
        <v>56</v>
      </c>
      <c r="T3" t="s">
        <v>281</v>
      </c>
      <c r="U3" t="s">
        <v>981</v>
      </c>
    </row>
    <row r="4" spans="2:21" ht="15.6">
      <c r="B4" t="s">
        <v>982</v>
      </c>
      <c r="D4" s="13" t="s">
        <v>983</v>
      </c>
      <c r="F4" t="s">
        <v>80</v>
      </c>
      <c r="G4" t="s">
        <v>51</v>
      </c>
      <c r="I4" t="s">
        <v>564</v>
      </c>
      <c r="K4" s="14" t="s">
        <v>87</v>
      </c>
      <c r="L4" t="s">
        <v>984</v>
      </c>
      <c r="M4" t="s">
        <v>41</v>
      </c>
      <c r="N4" t="s">
        <v>979</v>
      </c>
      <c r="O4" t="s">
        <v>64</v>
      </c>
      <c r="P4" t="s">
        <v>985</v>
      </c>
      <c r="Q4" t="s">
        <v>64</v>
      </c>
      <c r="R4" t="s">
        <v>985</v>
      </c>
      <c r="S4" t="s">
        <v>65</v>
      </c>
      <c r="T4" t="s">
        <v>281</v>
      </c>
      <c r="U4" t="s">
        <v>119</v>
      </c>
    </row>
    <row r="5" spans="2:21" ht="15.6">
      <c r="B5" t="s">
        <v>276</v>
      </c>
      <c r="D5" s="13" t="s">
        <v>44</v>
      </c>
      <c r="F5" t="s">
        <v>50</v>
      </c>
      <c r="G5" t="s">
        <v>102</v>
      </c>
      <c r="I5" t="s">
        <v>274</v>
      </c>
      <c r="K5" s="14" t="s">
        <v>565</v>
      </c>
      <c r="L5" t="s">
        <v>986</v>
      </c>
      <c r="M5" t="s">
        <v>41</v>
      </c>
      <c r="N5" t="s">
        <v>979</v>
      </c>
      <c r="O5" t="s">
        <v>42</v>
      </c>
      <c r="P5" t="s">
        <v>987</v>
      </c>
      <c r="Q5" t="s">
        <v>64</v>
      </c>
      <c r="R5" t="s">
        <v>987</v>
      </c>
      <c r="S5" t="s">
        <v>988</v>
      </c>
      <c r="T5" t="s">
        <v>281</v>
      </c>
      <c r="U5" t="s">
        <v>575</v>
      </c>
    </row>
    <row r="6" spans="2:21">
      <c r="B6" t="s">
        <v>45</v>
      </c>
      <c r="D6" s="13" t="s">
        <v>300</v>
      </c>
      <c r="I6" t="s">
        <v>574</v>
      </c>
      <c r="M6" t="s">
        <v>41</v>
      </c>
      <c r="N6" t="s">
        <v>979</v>
      </c>
      <c r="O6" t="s">
        <v>216</v>
      </c>
      <c r="P6" t="s">
        <v>989</v>
      </c>
      <c r="Q6" t="s">
        <v>42</v>
      </c>
      <c r="R6" t="s">
        <v>987</v>
      </c>
      <c r="S6" t="s">
        <v>43</v>
      </c>
      <c r="T6" t="s">
        <v>281</v>
      </c>
      <c r="U6" t="s">
        <v>171</v>
      </c>
    </row>
    <row r="7" spans="2:21">
      <c r="B7" t="s">
        <v>990</v>
      </c>
      <c r="D7" s="13" t="s">
        <v>991</v>
      </c>
      <c r="I7" t="s">
        <v>115</v>
      </c>
      <c r="M7" t="s">
        <v>87</v>
      </c>
      <c r="N7" t="s">
        <v>984</v>
      </c>
      <c r="O7" t="s">
        <v>88</v>
      </c>
      <c r="P7" t="s">
        <v>992</v>
      </c>
      <c r="Q7" t="s">
        <v>42</v>
      </c>
      <c r="R7" t="s">
        <v>987</v>
      </c>
      <c r="S7" t="s">
        <v>74</v>
      </c>
      <c r="T7" t="s">
        <v>281</v>
      </c>
      <c r="U7" t="s">
        <v>219</v>
      </c>
    </row>
    <row r="8" spans="2:21">
      <c r="B8" t="s">
        <v>522</v>
      </c>
      <c r="D8" s="13" t="s">
        <v>118</v>
      </c>
      <c r="I8" t="s">
        <v>204</v>
      </c>
      <c r="M8" t="s">
        <v>87</v>
      </c>
      <c r="N8" t="s">
        <v>984</v>
      </c>
      <c r="O8" t="s">
        <v>116</v>
      </c>
      <c r="P8" t="s">
        <v>993</v>
      </c>
      <c r="Q8" t="s">
        <v>42</v>
      </c>
      <c r="R8" t="s">
        <v>987</v>
      </c>
      <c r="S8" t="s">
        <v>994</v>
      </c>
      <c r="T8" t="s">
        <v>281</v>
      </c>
      <c r="U8" t="s">
        <v>453</v>
      </c>
    </row>
    <row r="9" spans="2:21">
      <c r="B9" t="s">
        <v>513</v>
      </c>
      <c r="D9" s="13" t="s">
        <v>90</v>
      </c>
      <c r="I9" t="s">
        <v>152</v>
      </c>
      <c r="M9" t="s">
        <v>565</v>
      </c>
      <c r="N9" t="s">
        <v>986</v>
      </c>
      <c r="O9" t="s">
        <v>169</v>
      </c>
      <c r="P9" t="s">
        <v>995</v>
      </c>
      <c r="Q9" t="s">
        <v>42</v>
      </c>
      <c r="R9" t="s">
        <v>987</v>
      </c>
      <c r="S9" t="s">
        <v>996</v>
      </c>
      <c r="T9" t="s">
        <v>281</v>
      </c>
      <c r="U9" t="s">
        <v>497</v>
      </c>
    </row>
    <row r="10" spans="2:21">
      <c r="B10" t="s">
        <v>535</v>
      </c>
      <c r="D10" s="13" t="s">
        <v>997</v>
      </c>
      <c r="I10" t="s">
        <v>191</v>
      </c>
      <c r="Q10" t="s">
        <v>216</v>
      </c>
      <c r="R10" t="s">
        <v>989</v>
      </c>
      <c r="S10" t="s">
        <v>217</v>
      </c>
      <c r="T10" t="s">
        <v>281</v>
      </c>
      <c r="U10" t="s">
        <v>46</v>
      </c>
    </row>
    <row r="11" spans="2:21">
      <c r="B11" t="s">
        <v>545</v>
      </c>
      <c r="D11" s="13" t="s">
        <v>96</v>
      </c>
      <c r="I11" t="s">
        <v>215</v>
      </c>
      <c r="Q11" t="s">
        <v>216</v>
      </c>
      <c r="R11" t="s">
        <v>989</v>
      </c>
      <c r="S11" t="s">
        <v>309</v>
      </c>
      <c r="T11" t="s">
        <v>281</v>
      </c>
      <c r="U11" t="s">
        <v>467</v>
      </c>
    </row>
    <row r="12" spans="2:21">
      <c r="B12" t="s">
        <v>555</v>
      </c>
      <c r="D12" s="13" t="s">
        <v>107</v>
      </c>
      <c r="I12" t="s">
        <v>40</v>
      </c>
      <c r="Q12" t="s">
        <v>88</v>
      </c>
      <c r="R12" t="s">
        <v>992</v>
      </c>
      <c r="S12" t="s">
        <v>89</v>
      </c>
      <c r="T12" t="s">
        <v>281</v>
      </c>
      <c r="U12" t="s">
        <v>311</v>
      </c>
    </row>
    <row r="13" spans="2:21">
      <c r="B13" t="s">
        <v>998</v>
      </c>
      <c r="D13" s="13" t="s">
        <v>584</v>
      </c>
      <c r="I13" t="s">
        <v>465</v>
      </c>
      <c r="Q13" t="s">
        <v>88</v>
      </c>
      <c r="R13" t="s">
        <v>992</v>
      </c>
      <c r="S13" t="s">
        <v>999</v>
      </c>
      <c r="T13" t="s">
        <v>281</v>
      </c>
      <c r="U13" t="s">
        <v>277</v>
      </c>
    </row>
    <row r="14" spans="2:21">
      <c r="B14" t="s">
        <v>97</v>
      </c>
      <c r="D14" s="13" t="s">
        <v>310</v>
      </c>
      <c r="I14" t="s">
        <v>308</v>
      </c>
      <c r="Q14" t="s">
        <v>116</v>
      </c>
      <c r="R14" t="s">
        <v>993</v>
      </c>
      <c r="S14" t="s">
        <v>153</v>
      </c>
      <c r="T14" t="s">
        <v>281</v>
      </c>
      <c r="U14" t="s">
        <v>514</v>
      </c>
    </row>
    <row r="15" spans="2:21">
      <c r="B15" t="s">
        <v>108</v>
      </c>
      <c r="D15" s="13" t="s">
        <v>1000</v>
      </c>
      <c r="I15" t="s">
        <v>452</v>
      </c>
      <c r="Q15" t="s">
        <v>116</v>
      </c>
      <c r="R15" t="s">
        <v>993</v>
      </c>
      <c r="S15" t="s">
        <v>159</v>
      </c>
      <c r="T15" t="s">
        <v>281</v>
      </c>
      <c r="U15" t="s">
        <v>1001</v>
      </c>
    </row>
    <row r="16" spans="2:21">
      <c r="B16" t="s">
        <v>160</v>
      </c>
      <c r="D16" s="13" t="s">
        <v>75</v>
      </c>
      <c r="I16" t="s">
        <v>73</v>
      </c>
      <c r="Q16" t="s">
        <v>116</v>
      </c>
      <c r="R16" t="s">
        <v>993</v>
      </c>
      <c r="S16" t="s">
        <v>117</v>
      </c>
      <c r="T16" t="s">
        <v>281</v>
      </c>
      <c r="U16" t="s">
        <v>193</v>
      </c>
    </row>
    <row r="17" spans="2:21">
      <c r="B17" t="s">
        <v>76</v>
      </c>
      <c r="D17" s="13" t="s">
        <v>275</v>
      </c>
      <c r="I17" t="s">
        <v>445</v>
      </c>
      <c r="Q17" t="s">
        <v>116</v>
      </c>
      <c r="R17" t="s">
        <v>993</v>
      </c>
      <c r="S17" t="s">
        <v>164</v>
      </c>
      <c r="T17" t="s">
        <v>281</v>
      </c>
      <c r="U17" t="s">
        <v>91</v>
      </c>
    </row>
    <row r="18" spans="2:21">
      <c r="D18" s="13" t="s">
        <v>483</v>
      </c>
      <c r="I18" t="s">
        <v>496</v>
      </c>
      <c r="Q18" t="s">
        <v>169</v>
      </c>
      <c r="R18" t="s">
        <v>995</v>
      </c>
      <c r="S18" t="s">
        <v>170</v>
      </c>
      <c r="T18" t="s">
        <v>281</v>
      </c>
      <c r="U18" t="s">
        <v>186</v>
      </c>
    </row>
    <row r="19" spans="2:21">
      <c r="D19" s="13" t="s">
        <v>1002</v>
      </c>
      <c r="I19" t="s">
        <v>86</v>
      </c>
      <c r="U19" t="s">
        <v>566</v>
      </c>
    </row>
    <row r="20" spans="2:21">
      <c r="D20" s="13" t="s">
        <v>218</v>
      </c>
      <c r="I20" t="s">
        <v>889</v>
      </c>
      <c r="U20" t="s">
        <v>1003</v>
      </c>
    </row>
    <row r="21" spans="2:21">
      <c r="D21" s="13" t="s">
        <v>205</v>
      </c>
      <c r="I21" t="s">
        <v>875</v>
      </c>
      <c r="U21" t="s">
        <v>206</v>
      </c>
    </row>
    <row r="22" spans="2:21">
      <c r="D22" s="13"/>
    </row>
    <row r="26" spans="2:21">
      <c r="D26" s="13"/>
    </row>
    <row r="30" spans="2:21">
      <c r="D30" s="13"/>
    </row>
  </sheetData>
  <phoneticPr fontId="3" type="noConversion"/>
  <conditionalFormatting sqref="S24 S2:S18">
    <cfRule type="duplicateValues" dxfId="1" priority="4"/>
  </conditionalFormatting>
  <pageMargins left="0.7" right="0.7" top="0.75" bottom="0.75" header="0.3" footer="0.3"/>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0B25-8C01-4494-8B90-17D3C9D12E46}">
  <dimension ref="A1:H22"/>
  <sheetViews>
    <sheetView workbookViewId="0"/>
  </sheetViews>
  <sheetFormatPr baseColWidth="10" defaultColWidth="9.109375" defaultRowHeight="14.4"/>
  <cols>
    <col min="1" max="1" width="56.88671875" customWidth="1"/>
    <col min="2" max="2" width="36.44140625" customWidth="1"/>
    <col min="7" max="7" width="27.109375" customWidth="1"/>
    <col min="8" max="8" width="37.5546875" customWidth="1"/>
  </cols>
  <sheetData>
    <row r="1" spans="1:8" ht="15" customHeight="1">
      <c r="A1" s="53"/>
      <c r="B1" s="63"/>
      <c r="C1" s="38"/>
      <c r="D1" s="38"/>
      <c r="E1" s="38"/>
      <c r="F1" s="38"/>
      <c r="G1" s="103" t="s">
        <v>8</v>
      </c>
      <c r="H1" s="104"/>
    </row>
    <row r="2" spans="1:8">
      <c r="A2" s="43" t="s">
        <v>1004</v>
      </c>
      <c r="B2" s="64" t="s">
        <v>19</v>
      </c>
      <c r="C2" s="42" t="s">
        <v>24</v>
      </c>
      <c r="D2" s="42" t="s">
        <v>25</v>
      </c>
      <c r="E2" s="42" t="s">
        <v>26</v>
      </c>
      <c r="F2" s="42" t="s">
        <v>27</v>
      </c>
      <c r="G2" s="46" t="s">
        <v>31</v>
      </c>
      <c r="H2" s="47" t="s">
        <v>32</v>
      </c>
    </row>
    <row r="3" spans="1:8" ht="79.8">
      <c r="A3" s="54" t="s">
        <v>312</v>
      </c>
      <c r="B3" s="57" t="s">
        <v>313</v>
      </c>
      <c r="C3" s="48">
        <v>0.05</v>
      </c>
      <c r="D3" s="48">
        <v>0.45</v>
      </c>
      <c r="E3" s="48">
        <v>0.95</v>
      </c>
      <c r="F3" s="48">
        <v>1</v>
      </c>
      <c r="G3" s="61">
        <v>0.125</v>
      </c>
      <c r="H3" s="48">
        <v>2.5</v>
      </c>
    </row>
    <row r="4" spans="1:8" ht="45.6">
      <c r="A4" s="40" t="s">
        <v>319</v>
      </c>
      <c r="B4" s="39" t="s">
        <v>320</v>
      </c>
      <c r="C4" s="41">
        <v>0.15</v>
      </c>
      <c r="D4" s="41">
        <v>0.55000000000000004</v>
      </c>
      <c r="E4" s="41">
        <v>0.95</v>
      </c>
      <c r="F4" s="41">
        <v>1</v>
      </c>
      <c r="G4" s="45">
        <v>0.1</v>
      </c>
      <c r="H4" s="41">
        <v>0.66666666666666674</v>
      </c>
    </row>
    <row r="5" spans="1:8" ht="57">
      <c r="A5" s="54" t="s">
        <v>326</v>
      </c>
      <c r="B5" s="57" t="s">
        <v>327</v>
      </c>
      <c r="C5" s="48">
        <v>0.05</v>
      </c>
      <c r="D5" s="48">
        <v>0.2</v>
      </c>
      <c r="E5" s="48">
        <v>0.35</v>
      </c>
      <c r="F5" s="48">
        <v>1</v>
      </c>
      <c r="G5" s="61">
        <v>0</v>
      </c>
      <c r="H5" s="48">
        <v>0</v>
      </c>
    </row>
    <row r="6" spans="1:8" ht="45.6">
      <c r="A6" s="40" t="s">
        <v>333</v>
      </c>
      <c r="B6" s="39" t="s">
        <v>334</v>
      </c>
      <c r="C6" s="41">
        <v>0.05</v>
      </c>
      <c r="D6" s="41">
        <v>0.2</v>
      </c>
      <c r="E6" s="41">
        <v>0.35</v>
      </c>
      <c r="F6" s="41">
        <v>1</v>
      </c>
      <c r="G6" s="45">
        <v>0.05</v>
      </c>
      <c r="H6" s="41">
        <v>1</v>
      </c>
    </row>
    <row r="7" spans="1:8" ht="34.200000000000003">
      <c r="A7" s="55" t="s">
        <v>340</v>
      </c>
      <c r="B7" s="57" t="s">
        <v>320</v>
      </c>
      <c r="C7" s="48">
        <v>0.25</v>
      </c>
      <c r="D7" s="48">
        <v>0.5</v>
      </c>
      <c r="E7" s="48">
        <v>0.75</v>
      </c>
      <c r="F7" s="48">
        <v>1</v>
      </c>
      <c r="G7" s="61">
        <v>0.05</v>
      </c>
      <c r="H7" s="48">
        <v>0.2</v>
      </c>
    </row>
    <row r="8" spans="1:8" ht="57">
      <c r="A8" s="40" t="s">
        <v>346</v>
      </c>
      <c r="B8" s="39" t="s">
        <v>347</v>
      </c>
      <c r="C8" s="41">
        <v>0.15</v>
      </c>
      <c r="D8" s="41">
        <v>0.55000000000000004</v>
      </c>
      <c r="E8" s="41">
        <v>0.95</v>
      </c>
      <c r="F8" s="41">
        <v>1</v>
      </c>
      <c r="G8" s="45">
        <v>0.1</v>
      </c>
      <c r="H8" s="41">
        <v>0.66666666666666674</v>
      </c>
    </row>
    <row r="9" spans="1:8" ht="34.200000000000003">
      <c r="A9" s="56" t="s">
        <v>353</v>
      </c>
      <c r="B9" s="57" t="s">
        <v>354</v>
      </c>
      <c r="C9" s="48">
        <v>0.15</v>
      </c>
      <c r="D9" s="48">
        <v>0.5</v>
      </c>
      <c r="E9" s="48">
        <v>0.65</v>
      </c>
      <c r="F9" s="48">
        <v>1</v>
      </c>
      <c r="G9" s="61">
        <v>0</v>
      </c>
      <c r="H9" s="48">
        <v>0</v>
      </c>
    </row>
    <row r="10" spans="1:8" ht="34.200000000000003">
      <c r="A10" s="39" t="s">
        <v>359</v>
      </c>
      <c r="B10" s="39" t="s">
        <v>360</v>
      </c>
      <c r="C10" s="41">
        <v>0.25</v>
      </c>
      <c r="D10" s="41">
        <v>0.5</v>
      </c>
      <c r="E10" s="41">
        <v>0.75</v>
      </c>
      <c r="F10" s="41">
        <v>1</v>
      </c>
      <c r="G10" s="41">
        <v>0.25</v>
      </c>
      <c r="H10" s="41">
        <v>1</v>
      </c>
    </row>
    <row r="11" spans="1:8" ht="34.200000000000003">
      <c r="A11" s="57" t="s">
        <v>366</v>
      </c>
      <c r="B11" s="57" t="s">
        <v>367</v>
      </c>
      <c r="C11" s="48">
        <v>0.25</v>
      </c>
      <c r="D11" s="48">
        <v>0.5</v>
      </c>
      <c r="E11" s="48">
        <v>0.75</v>
      </c>
      <c r="F11" s="48">
        <v>1</v>
      </c>
      <c r="G11" s="48">
        <v>0.25</v>
      </c>
      <c r="H11" s="48">
        <v>1</v>
      </c>
    </row>
    <row r="12" spans="1:8" ht="34.200000000000003">
      <c r="A12" s="39" t="s">
        <v>373</v>
      </c>
      <c r="B12" s="39" t="s">
        <v>374</v>
      </c>
      <c r="C12" s="41">
        <v>0.25</v>
      </c>
      <c r="D12" s="41">
        <v>0.5</v>
      </c>
      <c r="E12" s="41">
        <v>0.75</v>
      </c>
      <c r="F12" s="41">
        <v>1</v>
      </c>
      <c r="G12" s="41">
        <v>0.25</v>
      </c>
      <c r="H12" s="41">
        <v>1</v>
      </c>
    </row>
    <row r="13" spans="1:8" ht="45.6">
      <c r="A13" s="57" t="s">
        <v>380</v>
      </c>
      <c r="B13" s="57" t="s">
        <v>381</v>
      </c>
      <c r="C13" s="48">
        <v>0.37</v>
      </c>
      <c r="D13" s="48">
        <v>0.62</v>
      </c>
      <c r="E13" s="48">
        <v>0.87</v>
      </c>
      <c r="F13" s="48">
        <v>1</v>
      </c>
      <c r="G13" s="48">
        <v>0.375</v>
      </c>
      <c r="H13" s="48">
        <v>1.0135000000000001</v>
      </c>
    </row>
    <row r="14" spans="1:8" ht="34.200000000000003">
      <c r="A14" s="39" t="s">
        <v>387</v>
      </c>
      <c r="B14" s="39" t="s">
        <v>388</v>
      </c>
      <c r="C14" s="41">
        <v>0.33</v>
      </c>
      <c r="D14" s="41">
        <v>0.67</v>
      </c>
      <c r="E14" s="41">
        <v>0.67</v>
      </c>
      <c r="F14" s="41">
        <v>1</v>
      </c>
      <c r="G14" s="41">
        <v>0.33300000000000002</v>
      </c>
      <c r="H14" s="41">
        <v>1.0089999999999999</v>
      </c>
    </row>
    <row r="15" spans="1:8" ht="34.200000000000003">
      <c r="A15" s="56" t="s">
        <v>394</v>
      </c>
      <c r="B15" s="57" t="s">
        <v>395</v>
      </c>
      <c r="C15" s="48">
        <v>0</v>
      </c>
      <c r="D15" s="48">
        <v>0.2</v>
      </c>
      <c r="E15" s="48">
        <v>0.60000000000000009</v>
      </c>
      <c r="F15" s="48">
        <v>1</v>
      </c>
      <c r="G15" s="61">
        <v>0</v>
      </c>
      <c r="H15" s="61">
        <v>0</v>
      </c>
    </row>
    <row r="16" spans="1:8" ht="22.8">
      <c r="A16" s="39" t="s">
        <v>401</v>
      </c>
      <c r="B16" s="39" t="s">
        <v>402</v>
      </c>
      <c r="C16" s="41">
        <v>0</v>
      </c>
      <c r="D16" s="41">
        <v>0.4</v>
      </c>
      <c r="E16" s="41">
        <v>0.8</v>
      </c>
      <c r="F16" s="41">
        <v>1</v>
      </c>
      <c r="G16" s="41">
        <v>0</v>
      </c>
      <c r="H16" s="41">
        <v>0</v>
      </c>
    </row>
    <row r="17" spans="1:8" ht="22.8">
      <c r="A17" s="56" t="s">
        <v>407</v>
      </c>
      <c r="B17" s="57" t="s">
        <v>408</v>
      </c>
      <c r="C17" s="48">
        <v>0</v>
      </c>
      <c r="D17" s="48">
        <v>1</v>
      </c>
      <c r="E17" s="48">
        <v>1</v>
      </c>
      <c r="F17" s="48">
        <v>1</v>
      </c>
      <c r="G17" s="61">
        <v>0</v>
      </c>
      <c r="H17" s="61">
        <v>0</v>
      </c>
    </row>
    <row r="18" spans="1:8" ht="34.200000000000003">
      <c r="A18" s="58" t="s">
        <v>413</v>
      </c>
      <c r="B18" s="39" t="s">
        <v>395</v>
      </c>
      <c r="C18" s="41">
        <v>0</v>
      </c>
      <c r="D18" s="41">
        <v>0.5</v>
      </c>
      <c r="E18" s="41">
        <v>0.75</v>
      </c>
      <c r="F18" s="41">
        <v>1</v>
      </c>
      <c r="G18" s="45">
        <v>0</v>
      </c>
      <c r="H18" s="45">
        <v>0</v>
      </c>
    </row>
    <row r="19" spans="1:8" ht="45.6">
      <c r="A19" s="56" t="s">
        <v>418</v>
      </c>
      <c r="B19" s="57" t="s">
        <v>419</v>
      </c>
      <c r="C19" s="48">
        <v>0</v>
      </c>
      <c r="D19" s="48">
        <v>0</v>
      </c>
      <c r="E19" s="48">
        <v>0</v>
      </c>
      <c r="F19" s="48">
        <v>1</v>
      </c>
      <c r="G19" s="61" t="s">
        <v>81</v>
      </c>
      <c r="H19" s="61" t="s">
        <v>81</v>
      </c>
    </row>
    <row r="20" spans="1:8" ht="34.200000000000003">
      <c r="A20" s="58" t="s">
        <v>423</v>
      </c>
      <c r="B20" s="39" t="s">
        <v>424</v>
      </c>
      <c r="C20" s="41">
        <v>0.25</v>
      </c>
      <c r="D20" s="41">
        <v>0.5</v>
      </c>
      <c r="E20" s="41">
        <v>0.75</v>
      </c>
      <c r="F20" s="41">
        <v>1</v>
      </c>
      <c r="G20" s="45">
        <v>0.25</v>
      </c>
      <c r="H20" s="45">
        <v>1</v>
      </c>
    </row>
    <row r="21" spans="1:8" ht="22.8">
      <c r="A21" s="57" t="s">
        <v>431</v>
      </c>
      <c r="B21" s="57" t="s">
        <v>432</v>
      </c>
      <c r="C21" s="48">
        <v>0.25</v>
      </c>
      <c r="D21" s="48">
        <v>0.5</v>
      </c>
      <c r="E21" s="48">
        <v>0.75</v>
      </c>
      <c r="F21" s="48">
        <v>1</v>
      </c>
      <c r="G21" s="48">
        <v>0.25</v>
      </c>
      <c r="H21" s="48">
        <v>1</v>
      </c>
    </row>
    <row r="22" spans="1:8" ht="34.200000000000003">
      <c r="A22" s="59" t="s">
        <v>438</v>
      </c>
      <c r="B22" s="65" t="s">
        <v>439</v>
      </c>
      <c r="C22" s="60">
        <v>0.25</v>
      </c>
      <c r="D22" s="60">
        <v>0.5</v>
      </c>
      <c r="E22" s="60">
        <v>0.75</v>
      </c>
      <c r="F22" s="60">
        <v>1</v>
      </c>
      <c r="G22" s="62">
        <v>0.25</v>
      </c>
      <c r="H22" s="62">
        <v>1</v>
      </c>
    </row>
  </sheetData>
  <mergeCells count="1">
    <mergeCell ref="G1:H1"/>
  </mergeCells>
  <dataValidations count="1">
    <dataValidation operator="notBetween" showInputMessage="1" showErrorMessage="1" sqref="C7:F9" xr:uid="{8516F329-0A93-4A73-88E2-B7922783A38F}"/>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12"/>
  <sheetViews>
    <sheetView showGridLines="0" workbookViewId="0">
      <selection activeCell="B4" sqref="B4"/>
    </sheetView>
  </sheetViews>
  <sheetFormatPr baseColWidth="10" defaultColWidth="11.44140625" defaultRowHeight="14.4"/>
  <cols>
    <col min="1" max="1" width="17.44140625" customWidth="1"/>
    <col min="2" max="2" width="137" customWidth="1"/>
    <col min="3" max="3" width="25" customWidth="1"/>
    <col min="4" max="4" width="19" customWidth="1"/>
    <col min="5" max="5" width="12" customWidth="1"/>
  </cols>
  <sheetData>
    <row r="2" spans="1:5" s="9" customFormat="1" ht="17.25" customHeight="1">
      <c r="A2" s="105" t="s">
        <v>1005</v>
      </c>
      <c r="B2" s="105"/>
      <c r="C2" s="105"/>
      <c r="D2" s="105"/>
      <c r="E2" s="105"/>
    </row>
    <row r="3" spans="1:5" ht="27.6">
      <c r="A3" s="3" t="s">
        <v>601</v>
      </c>
      <c r="B3" s="3" t="s">
        <v>603</v>
      </c>
      <c r="C3" s="2" t="s">
        <v>1006</v>
      </c>
      <c r="D3" s="2" t="s">
        <v>1007</v>
      </c>
      <c r="E3" s="3" t="s">
        <v>602</v>
      </c>
    </row>
    <row r="4" spans="1:5" ht="110.4">
      <c r="A4" s="4" t="s">
        <v>1008</v>
      </c>
      <c r="B4" s="7" t="s">
        <v>1009</v>
      </c>
      <c r="C4" s="1" t="s">
        <v>1010</v>
      </c>
      <c r="D4" s="10" t="s">
        <v>1011</v>
      </c>
      <c r="E4" s="5" t="s">
        <v>1012</v>
      </c>
    </row>
    <row r="5" spans="1:5">
      <c r="A5" s="105" t="s">
        <v>1013</v>
      </c>
      <c r="B5" s="105"/>
      <c r="C5" s="105"/>
      <c r="D5" s="105"/>
      <c r="E5" s="105"/>
    </row>
    <row r="6" spans="1:5" ht="27.6">
      <c r="A6" s="3" t="s">
        <v>601</v>
      </c>
      <c r="B6" s="3" t="s">
        <v>603</v>
      </c>
      <c r="C6" s="2" t="s">
        <v>1006</v>
      </c>
      <c r="D6" s="2" t="s">
        <v>1007</v>
      </c>
      <c r="E6" s="3" t="s">
        <v>602</v>
      </c>
    </row>
    <row r="7" spans="1:5" ht="103.5" customHeight="1">
      <c r="A7" s="4" t="s">
        <v>1008</v>
      </c>
      <c r="B7" s="7" t="s">
        <v>1014</v>
      </c>
      <c r="C7" s="1" t="s">
        <v>1010</v>
      </c>
      <c r="D7" s="10" t="s">
        <v>1011</v>
      </c>
      <c r="E7" s="5" t="s">
        <v>1015</v>
      </c>
    </row>
    <row r="8" spans="1:5" ht="75.150000000000006" customHeight="1">
      <c r="A8" s="4" t="s">
        <v>1008</v>
      </c>
      <c r="B8" s="7" t="s">
        <v>1016</v>
      </c>
      <c r="C8" s="1" t="s">
        <v>1010</v>
      </c>
      <c r="D8" s="10" t="s">
        <v>1011</v>
      </c>
      <c r="E8" s="5" t="s">
        <v>1015</v>
      </c>
    </row>
    <row r="9" spans="1:5" ht="120.75" customHeight="1">
      <c r="A9" s="4" t="s">
        <v>1008</v>
      </c>
      <c r="B9" s="8" t="s">
        <v>1017</v>
      </c>
      <c r="C9" s="1" t="s">
        <v>1010</v>
      </c>
      <c r="D9" s="10" t="s">
        <v>1011</v>
      </c>
      <c r="E9" s="5" t="s">
        <v>1015</v>
      </c>
    </row>
    <row r="10" spans="1:5" ht="135.75" customHeight="1">
      <c r="A10" s="4" t="s">
        <v>1008</v>
      </c>
      <c r="B10" s="6" t="s">
        <v>1018</v>
      </c>
      <c r="C10" s="1" t="s">
        <v>1019</v>
      </c>
      <c r="D10" s="10" t="s">
        <v>1011</v>
      </c>
      <c r="E10" s="5" t="s">
        <v>1015</v>
      </c>
    </row>
    <row r="11" spans="1:5" ht="100.35" customHeight="1">
      <c r="A11" s="4" t="s">
        <v>1008</v>
      </c>
      <c r="B11" s="7" t="s">
        <v>1020</v>
      </c>
      <c r="C11" s="1" t="s">
        <v>1019</v>
      </c>
      <c r="D11" s="10" t="s">
        <v>1011</v>
      </c>
      <c r="E11" s="5" t="s">
        <v>1015</v>
      </c>
    </row>
    <row r="12" spans="1:5" ht="81.150000000000006" customHeight="1">
      <c r="A12" s="4" t="s">
        <v>1008</v>
      </c>
      <c r="B12" s="7" t="s">
        <v>1021</v>
      </c>
      <c r="C12" s="1" t="s">
        <v>1019</v>
      </c>
      <c r="D12" s="10" t="s">
        <v>1011</v>
      </c>
      <c r="E12" s="5" t="s">
        <v>1015</v>
      </c>
    </row>
  </sheetData>
  <mergeCells count="2">
    <mergeCell ref="A2:E2"/>
    <mergeCell ref="A5:E5"/>
  </mergeCells>
  <printOptions horizontalCentered="1"/>
  <pageMargins left="0.70866141732283472" right="0.70866141732283472" top="0.74803149606299213" bottom="0.74803149606299213" header="0.31496062992125984" footer="0.31496062992125984"/>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3B818956155064280D8BBE83E835260" ma:contentTypeVersion="15" ma:contentTypeDescription="Crear nuevo documento." ma:contentTypeScope="" ma:versionID="b0bb91e833906c8b80d2cd853f7e747b">
  <xsd:schema xmlns:xsd="http://www.w3.org/2001/XMLSchema" xmlns:xs="http://www.w3.org/2001/XMLSchema" xmlns:p="http://schemas.microsoft.com/office/2006/metadata/properties" xmlns:ns2="594e123d-718b-4f69-a866-a7c26ccd132a" xmlns:ns3="30c72292-98ef-4b9a-84bc-894565bafd39" targetNamespace="http://schemas.microsoft.com/office/2006/metadata/properties" ma:root="true" ma:fieldsID="4ea3df0bbfeee911f8430e9bf2ab680c" ns2:_="" ns3:_="">
    <xsd:import namespace="594e123d-718b-4f69-a866-a7c26ccd132a"/>
    <xsd:import namespace="30c72292-98ef-4b9a-84bc-894565bafd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e123d-718b-4f69-a866-a7c26ccd13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757e078-9d5a-4ee0-85c3-fdc65aab265d}" ma:internalName="TaxCatchAll" ma:showField="CatchAllData" ma:web="594e123d-718b-4f69-a866-a7c26ccd13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c72292-98ef-4b9a-84bc-894565bafd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c72292-98ef-4b9a-84bc-894565bafd39">
      <Terms xmlns="http://schemas.microsoft.com/office/infopath/2007/PartnerControls"/>
    </lcf76f155ced4ddcb4097134ff3c332f>
    <TaxCatchAll xmlns="594e123d-718b-4f69-a866-a7c26ccd132a" xsi:nil="true"/>
  </documentManagement>
</p:properties>
</file>

<file path=customXml/itemProps1.xml><?xml version="1.0" encoding="utf-8"?>
<ds:datastoreItem xmlns:ds="http://schemas.openxmlformats.org/officeDocument/2006/customXml" ds:itemID="{6CB1D375-9334-4509-86D9-B8C577423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e123d-718b-4f69-a866-a7c26ccd132a"/>
    <ds:schemaRef ds:uri="30c72292-98ef-4b9a-84bc-894565baf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2D2EEE-6A7B-47AA-A281-C68A7E0B9377}">
  <ds:schemaRefs>
    <ds:schemaRef ds:uri="http://schemas.microsoft.com/sharepoint/v3/contenttype/forms"/>
  </ds:schemaRefs>
</ds:datastoreItem>
</file>

<file path=customXml/itemProps3.xml><?xml version="1.0" encoding="utf-8"?>
<ds:datastoreItem xmlns:ds="http://schemas.openxmlformats.org/officeDocument/2006/customXml" ds:itemID="{0959BA85-5E64-49D5-BDC1-453B35298770}">
  <ds:schemaRefs>
    <ds:schemaRef ds:uri="http://schemas.microsoft.com/office/2006/documentManagement/types"/>
    <ds:schemaRef ds:uri="http://schemas.microsoft.com/office/2006/metadata/properti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30c72292-98ef-4b9a-84bc-894565bafd39"/>
    <ds:schemaRef ds:uri="594e123d-718b-4f69-a866-a7c26ccd132a"/>
    <ds:schemaRef ds:uri="http://www.w3.org/XML/1998/namespace"/>
  </ds:schemaRefs>
</ds:datastoreItem>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22</vt:i4>
      </vt:variant>
    </vt:vector>
  </HeadingPairs>
  <TitlesOfParts>
    <vt:vector size="29" baseType="lpstr">
      <vt:lpstr>DES -FT009 V3</vt:lpstr>
      <vt:lpstr>Hoja de enlaces</vt:lpstr>
      <vt:lpstr>Hoja2</vt:lpstr>
      <vt:lpstr>2026</vt:lpstr>
      <vt:lpstr>Listas</vt:lpstr>
      <vt:lpstr>Hoja3</vt:lpstr>
      <vt:lpstr>Hoja1</vt:lpstr>
      <vt:lpstr>'DES -FT009 V3'!Área_de_impresión</vt:lpstr>
      <vt:lpstr>Hoja1!Área_de_impresión</vt:lpstr>
      <vt:lpstr>Dependencia</vt:lpstr>
      <vt:lpstr>DO</vt:lpstr>
      <vt:lpstr>FI</vt:lpstr>
      <vt:lpstr>FINANCIACIÓN</vt:lpstr>
      <vt:lpstr>FUENTES</vt:lpstr>
      <vt:lpstr>MS</vt:lpstr>
      <vt:lpstr>Objetivo1</vt:lpstr>
      <vt:lpstr>Objetivo2</vt:lpstr>
      <vt:lpstr>Objetivo3</vt:lpstr>
      <vt:lpstr>Objetivo4</vt:lpstr>
      <vt:lpstr>Objetivo5</vt:lpstr>
      <vt:lpstr>Objetivo6</vt:lpstr>
      <vt:lpstr>Objetivo7</vt:lpstr>
      <vt:lpstr>Objetivo8</vt:lpstr>
      <vt:lpstr>Perspectiva</vt:lpstr>
      <vt:lpstr>POLITICAS</vt:lpstr>
      <vt:lpstr>Procesos</vt:lpstr>
      <vt:lpstr>PROYECTOS</vt:lpstr>
      <vt:lpstr>'DES -FT009 V3'!Títulos_a_imprimir</vt:lpstr>
      <vt:lpstr>VP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Aida Paola Guevara M.</dc:creator>
  <cp:keywords/>
  <dc:description/>
  <cp:lastModifiedBy>Javier Andrés</cp:lastModifiedBy>
  <cp:revision/>
  <dcterms:created xsi:type="dcterms:W3CDTF">2022-09-26T13:50:17Z</dcterms:created>
  <dcterms:modified xsi:type="dcterms:W3CDTF">2026-08-27T17:09:20Z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0x010100B3B818956155064280D8BBE83E835260</vt:lpwstr>
  </property>
  <property fmtid="{D5CDD505-2E9C-101B-9397-08002B2CF9AE}" pid="3" name="MediaServiceImageTags">
    <vt:lpwstr/>
  </property>
</Properties>
</file>