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updateLinks="never" hidePivotFieldList="1" autoCompressPictures="0" defaultThemeVersion="166925"/>
  <xr:revisionPtr revIDLastSave="0" documentId="13_ncr:1_{37475204-B353-466D-98EA-FE6BB93FC4B7}" xr6:coauthVersionLast="47" xr6:coauthVersionMax="47" xr10:uidLastSave="{00000000-0000-0000-0000-000000000000}"/>
  <bookViews>
    <workbookView xWindow="28680" yWindow="-120" windowWidth="29040" windowHeight="15720" tabRatio="716" xr2:uid="{00000000-000D-0000-FFFF-FFFF00000000}"/>
  </bookViews>
  <sheets>
    <sheet name="DES -FT009 V3" sheetId="17" r:id="rId1"/>
    <sheet name="Hoja2" sheetId="21" state="hidden" r:id="rId2"/>
    <sheet name="2026" sheetId="20" state="hidden" r:id="rId3"/>
    <sheet name="Listas" sheetId="19" r:id="rId4"/>
    <sheet name="Hoja1" sheetId="15" state="hidden" r:id="rId5"/>
  </sheets>
  <externalReferences>
    <externalReference r:id="rId6"/>
  </externalReferences>
  <definedNames>
    <definedName name="_xlnm._FilterDatabase" localSheetId="2" hidden="1">'2026'!$A$1:$D$218</definedName>
    <definedName name="_xlnm._FilterDatabase" localSheetId="0" hidden="1">'DES -FT009 V3'!$A$5:$T$81</definedName>
    <definedName name="_xlnm.Print_Area" localSheetId="0">'DES -FT009 V3'!$A$4:$T$81</definedName>
    <definedName name="_xlnm.Print_Area" localSheetId="4">Hoja1!$A$1:$E$12</definedName>
    <definedName name="Dependencia">Listas!$I$2:$I$21</definedName>
    <definedName name="DO">Listas!$O$7:$O$8</definedName>
    <definedName name="FI">Listas!$O$9</definedName>
    <definedName name="FINANCIACIÓN">Listas!$F$3:$F$5</definedName>
    <definedName name="Fuente">[1]Datos!$J$26:$J$28</definedName>
    <definedName name="FUENTES">Listas!$B$3:$B$17</definedName>
    <definedName name="MIPG">[1]Datos!$A$40:$A$59</definedName>
    <definedName name="MS">Listas!$O$4:$O$6</definedName>
    <definedName name="Objetivo1">Listas!$S$2</definedName>
    <definedName name="Objetivo2">Listas!$S$3</definedName>
    <definedName name="Objetivo3">Listas!$S$4</definedName>
    <definedName name="Objetivo4">Listas!$S$5:$S$9</definedName>
    <definedName name="Objetivo5">Listas!$S$10:$S$11</definedName>
    <definedName name="Objetivo6">Listas!$S$12:$S$13</definedName>
    <definedName name="Objetivo7">Listas!$S$14:$S$17</definedName>
    <definedName name="Objetivo8">Listas!$S$18</definedName>
    <definedName name="Perspectiva">Listas!$K$2:$K$5</definedName>
    <definedName name="POLITICAS">Listas!$D$3:$D$22</definedName>
    <definedName name="Procesos">Listas!$U$2:$U$21</definedName>
    <definedName name="PROYECTOS">Listas!$G$3:$G$5</definedName>
    <definedName name="_xlnm.Print_Titles" localSheetId="0">'DES -FT009 V3'!$4:$5</definedName>
    <definedName name="VP">Listas!$O$2:$O$3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V7" i="17" l="1"/>
  <c r="W7" i="17"/>
  <c r="V8" i="17"/>
  <c r="W8" i="17"/>
  <c r="V9" i="17"/>
  <c r="W9" i="17"/>
  <c r="V10" i="17"/>
  <c r="W10" i="17"/>
  <c r="V11" i="17"/>
  <c r="W11" i="17"/>
  <c r="V12" i="17"/>
  <c r="W12" i="17"/>
  <c r="V13" i="17"/>
  <c r="W13" i="17"/>
  <c r="V14" i="17"/>
  <c r="W14" i="17"/>
  <c r="V15" i="17"/>
  <c r="W15" i="17"/>
  <c r="V16" i="17"/>
  <c r="W16" i="17"/>
  <c r="V17" i="17"/>
  <c r="W17" i="17"/>
  <c r="V18" i="17"/>
  <c r="W18" i="17"/>
  <c r="V19" i="17"/>
  <c r="W19" i="17"/>
  <c r="V20" i="17"/>
  <c r="W20" i="17"/>
  <c r="V21" i="17"/>
  <c r="W21" i="17"/>
  <c r="V22" i="17"/>
  <c r="W22" i="17"/>
  <c r="V23" i="17"/>
  <c r="W23" i="17"/>
  <c r="V24" i="17"/>
  <c r="W24" i="17"/>
  <c r="V25" i="17"/>
  <c r="W25" i="17"/>
  <c r="V26" i="17"/>
  <c r="W26" i="17"/>
  <c r="V27" i="17"/>
  <c r="W27" i="17"/>
  <c r="V28" i="17"/>
  <c r="W28" i="17"/>
  <c r="V29" i="17"/>
  <c r="W29" i="17"/>
  <c r="V30" i="17"/>
  <c r="W30" i="17"/>
  <c r="V31" i="17"/>
  <c r="W31" i="17"/>
  <c r="V32" i="17"/>
  <c r="W32" i="17"/>
  <c r="V36" i="17"/>
  <c r="W36" i="17"/>
  <c r="V37" i="17"/>
  <c r="W37" i="17"/>
  <c r="V38" i="17"/>
  <c r="W38" i="17"/>
  <c r="V39" i="17"/>
  <c r="W39" i="17"/>
  <c r="V40" i="17"/>
  <c r="W40" i="17"/>
  <c r="V41" i="17"/>
  <c r="W41" i="17"/>
  <c r="V42" i="17"/>
  <c r="W42" i="17"/>
  <c r="V43" i="17"/>
  <c r="W43" i="17"/>
  <c r="V44" i="17"/>
  <c r="W44" i="17"/>
  <c r="V45" i="17"/>
  <c r="W45" i="17"/>
  <c r="V46" i="17"/>
  <c r="W46" i="17"/>
  <c r="V47" i="17"/>
  <c r="W47" i="17"/>
  <c r="V48" i="17"/>
  <c r="W48" i="17"/>
  <c r="V49" i="17"/>
  <c r="W49" i="17"/>
  <c r="V50" i="17"/>
  <c r="W50" i="17"/>
  <c r="V51" i="17"/>
  <c r="W51" i="17"/>
  <c r="V52" i="17"/>
  <c r="W52" i="17"/>
  <c r="V53" i="17"/>
  <c r="W53" i="17"/>
  <c r="V54" i="17"/>
  <c r="W54" i="17"/>
  <c r="V55" i="17"/>
  <c r="W55" i="17"/>
  <c r="V56" i="17"/>
  <c r="W56" i="17"/>
  <c r="V57" i="17"/>
  <c r="W57" i="17"/>
  <c r="V58" i="17"/>
  <c r="W58" i="17"/>
  <c r="V59" i="17"/>
  <c r="W59" i="17"/>
  <c r="V60" i="17"/>
  <c r="W60" i="17"/>
  <c r="V61" i="17"/>
  <c r="W61" i="17"/>
  <c r="V62" i="17"/>
  <c r="W62" i="17"/>
  <c r="V63" i="17"/>
  <c r="W63" i="17"/>
  <c r="V64" i="17"/>
  <c r="W64" i="17"/>
  <c r="V65" i="17"/>
  <c r="W65" i="17"/>
  <c r="V66" i="17"/>
  <c r="W66" i="17"/>
  <c r="V67" i="17"/>
  <c r="W67" i="17"/>
  <c r="V68" i="17"/>
  <c r="W68" i="17"/>
  <c r="V69" i="17"/>
  <c r="W69" i="17"/>
  <c r="V70" i="17"/>
  <c r="W70" i="17"/>
  <c r="V71" i="17"/>
  <c r="W71" i="17"/>
  <c r="V72" i="17"/>
  <c r="W72" i="17"/>
  <c r="V73" i="17"/>
  <c r="W73" i="17"/>
  <c r="V74" i="17"/>
  <c r="W74" i="17"/>
  <c r="V75" i="17"/>
  <c r="W75" i="17"/>
  <c r="V76" i="17"/>
  <c r="W76" i="17"/>
  <c r="V77" i="17"/>
  <c r="W77" i="17"/>
  <c r="V78" i="17"/>
  <c r="W78" i="17"/>
  <c r="V79" i="17"/>
  <c r="W79" i="17"/>
  <c r="V80" i="17"/>
  <c r="W80" i="17"/>
  <c r="V81" i="17"/>
  <c r="W81" i="17"/>
  <c r="W6" i="17"/>
  <c r="V6" i="17"/>
  <c r="U81" i="17"/>
  <c r="U80" i="17"/>
  <c r="U79" i="17"/>
  <c r="U63" i="17" l="1"/>
  <c r="U64" i="17"/>
  <c r="U65" i="17"/>
  <c r="U66" i="17"/>
  <c r="U7" i="17"/>
  <c r="U6" i="17"/>
  <c r="U8"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tc={09ABB96A-7AF9-41AB-9E46-878C4E3FB936}</author>
    <author>tc={3DB12619-0AE0-43AB-810F-602FA23E9CB6}</author>
  </authors>
  <commentList>
    <comment ref="U19" authorId="0" shapeId="0" xr:uid="{09ABB96A-7AF9-41AB-9E46-878C4E3FB936}">
      <text>
        <t>[Comentario encadenado]
Su versión de Excel le permite leer este comentario encadenado; sin embargo, las ediciones que se apliquen se quitarán si el archivo se abre en una versión más reciente de Excel. Más información: https://go.microsoft.com/fwlink/?linkid=870924
Comentario:
    Funcionamiento 32.250.000
Operación Comercial 341.833.334</t>
      </text>
    </comment>
    <comment ref="U24" authorId="1" shapeId="0" xr:uid="{3DB12619-0AE0-43AB-810F-602FA23E9CB6}">
      <text>
        <t>[Comentario encadenado]
Su versión de Excel le permite leer este comentario encadenado; sin embargo, las ediciones que se apliquen se quitarán si el archivo se abre en una versión más reciente de Excel. Más información: https://go.microsoft.com/fwlink/?linkid=870924
Comentario:
    Hola [Se ha quitado la mención] , nos ayudas a complementar la información del proyecto de inversión para las actividades de la OAP
Respuesta:
    Funcionamiento 433.333.333
Operacion Comercial 164.833.333</t>
      </text>
    </comment>
  </commentList>
</comments>
</file>

<file path=xl/sharedStrings.xml><?xml version="1.0" encoding="utf-8"?>
<sst xmlns="http://schemas.openxmlformats.org/spreadsheetml/2006/main" count="1933" uniqueCount="842">
  <si>
    <t>PLAN DE ACCIÓN INSTITUCIONAL</t>
  </si>
  <si>
    <t>DES -FT009</t>
  </si>
  <si>
    <t>Fecha: 18-11-2025</t>
  </si>
  <si>
    <t>Version: 005</t>
  </si>
  <si>
    <t>IDENTIFICACIÓN</t>
  </si>
  <si>
    <t>ALINEACIÓN PLAN ESTRATÉGICO INSTITUCIONAL</t>
  </si>
  <si>
    <t>PLAN DE ACCIÓN</t>
  </si>
  <si>
    <t>FUENTE DE FINANCIAMIENTO</t>
  </si>
  <si>
    <t>Código</t>
  </si>
  <si>
    <t xml:space="preserve">Dependencia </t>
  </si>
  <si>
    <t>Perspectiva</t>
  </si>
  <si>
    <t xml:space="preserve">Objetivo Estratégico </t>
  </si>
  <si>
    <t>Iniciativa estratégica</t>
  </si>
  <si>
    <t xml:space="preserve">Politica MIPG </t>
  </si>
  <si>
    <t>Fuente</t>
  </si>
  <si>
    <t>Proceso Asociado</t>
  </si>
  <si>
    <t>Actividad - Líneas de acción para la anualidad.</t>
  </si>
  <si>
    <t>Producto- Resultado</t>
  </si>
  <si>
    <t>Dependencia Responsable</t>
  </si>
  <si>
    <t>Indicador</t>
  </si>
  <si>
    <t>Fecha Inicio</t>
  </si>
  <si>
    <t xml:space="preserve">Fecha Fin </t>
  </si>
  <si>
    <t>Meta T1</t>
  </si>
  <si>
    <t>Meta T2</t>
  </si>
  <si>
    <t>Meta T3</t>
  </si>
  <si>
    <t>Meta T4</t>
  </si>
  <si>
    <t xml:space="preserve">Fuente de Financiación </t>
  </si>
  <si>
    <t>Proyecto de Inversión</t>
  </si>
  <si>
    <t>Valor</t>
  </si>
  <si>
    <t>PAI-DE-01</t>
  </si>
  <si>
    <t>Dirección de Evaluación</t>
  </si>
  <si>
    <t>Valor Público</t>
  </si>
  <si>
    <t>OBJ1: Promover el acceso equitativo a la evaluación y promover el mejoramiento de la calidad de la educación</t>
  </si>
  <si>
    <t>Posicionamiento del Instituto como un referente destacado en la generación de información clave para la toma de decisiones - Observatorio de Datos del icfes</t>
  </si>
  <si>
    <t>Política de Planeación Institucional</t>
  </si>
  <si>
    <t>Plan Anual de Adquisiciones</t>
  </si>
  <si>
    <t xml:space="preserve">API Aplicación de Instrumentos de Evaluación </t>
  </si>
  <si>
    <t>Consolidar documentos con lineamientos técnicos a partir de las iniciativas o proyectos de innovación adelantadas en el Laboratorio de Evaluación.</t>
  </si>
  <si>
    <t>Informe de recomendaciones desde el área en el marco de implementación del proyecto de inclusión</t>
  </si>
  <si>
    <t>Porcentaje de avance en informes con lineamientos técnicos en los tiempos definidos para el proyecto estratégico de inclusión.</t>
  </si>
  <si>
    <t>Inversión</t>
  </si>
  <si>
    <t>Fortalecimiento Institucional</t>
  </si>
  <si>
    <t>PAI-DE-02</t>
  </si>
  <si>
    <t>Elaborar y consolidar  informes de nuevas mediciones que se implementen en el área.</t>
  </si>
  <si>
    <t>Informe de nuevas mediciones adelantas en el área</t>
  </si>
  <si>
    <t>Porcentaje de avance en informes de nuevas mediciones adelantas en el área</t>
  </si>
  <si>
    <t>Fortalecimiento Servicios de Evaluación</t>
  </si>
  <si>
    <t>PAI-DE-03</t>
  </si>
  <si>
    <t>Gestionar la correcta implementación, análisis y difusión de estudios internacionales (PISA, ERCE, SSES, TALIS SS)</t>
  </si>
  <si>
    <t>La Dirección de Evaluación coordina los compromisos adquiridos (durante la vigencia) con los consorcios internacionales para la correcta implementación, análisis y difusión de estas pruebas en el país. 
A. Análisis y difusión de resultados de estudio Principal PISA que se realizó en 2025
B. Análisis de resultados de estudio Principal ERCE 2025
C. Aplicación principal SSES 2026 
D. Difusión TALIS Starting Strong y análisis y difusión Vol II de TALIS Core Survey</t>
  </si>
  <si>
    <t>Porcentaje de avance del cumplimiento de las actividades pactadas con los consorcios (durante la vigencia) de cara a cada uno de los estudios internacionales activos</t>
  </si>
  <si>
    <t>Operación Comercial</t>
  </si>
  <si>
    <t>PAI-DPO-01</t>
  </si>
  <si>
    <t>Dirección de Producción y Operaciones</t>
  </si>
  <si>
    <t>Misional</t>
  </si>
  <si>
    <t>OBJ4:Fortalecer los procesos de evaluación para abordar de manera efectiva las particularidades y necesidades específicas con carácter diferencial</t>
  </si>
  <si>
    <t>Implementación de proyectos de evaluación y de preparación para la evaluación con carácter Territorial</t>
  </si>
  <si>
    <t>Política de Transparencia, Integridad y Lucha Contra la Corrupción</t>
  </si>
  <si>
    <t>Otros Planes</t>
  </si>
  <si>
    <t>Realizar seguimiento para la planeación y ejecución operativa de las pruebas de estado, pruebas internacionales y demás evaluaciones que requiera el Instituto para la vigencia, conforme con las particularidades y necesidades específicas con carácter diferencial</t>
  </si>
  <si>
    <t>Numero de actividades a cargo de la DPO realizadas en el trimestre por prueba/ Numero  de actividades a cargo de la DPO proyectadas para el trimestre por prueba * 100</t>
  </si>
  <si>
    <t>PAI-DTI-01</t>
  </si>
  <si>
    <t>Dirección de Tecnología e Información</t>
  </si>
  <si>
    <t>Desarrollo Organizacional</t>
  </si>
  <si>
    <t>OBJ6: Desarrollar capacidades internas para adaptarse a las demandas cambiantes del entorno educativo.</t>
  </si>
  <si>
    <t>Estrategia de modernización Tecnológica para el Fortalecimiento Institucional</t>
  </si>
  <si>
    <t>Política de Defensa Jurídica</t>
  </si>
  <si>
    <t xml:space="preserve">GTI Gestión de Tecnología e Información </t>
  </si>
  <si>
    <t>PPDA - Remitir dos informes al comité de conciliación sobre la implementacion y optimización de herramientas tecnológicas para la atención de las PQRSD y el impacto esperado en la reducción de tiempos de respuesta.</t>
  </si>
  <si>
    <t>Informes DTI</t>
  </si>
  <si>
    <t>[Núm. Informes DTI / 2] x 100</t>
  </si>
  <si>
    <t>Funcionamiento</t>
  </si>
  <si>
    <t>PAI-DTI-02</t>
  </si>
  <si>
    <t>Política de Gobierno Digital</t>
  </si>
  <si>
    <t>Infaestructura Tecnológica</t>
  </si>
  <si>
    <t>Mantener las infraestructuras tecnologicas actualizadas e incorporar nuevas tecnologias segun lo demanden el entorno; facilitando la incorporacion de una arquitectura interoperable y escalable basadas en tecnologias emergentes que promuevan  soluciones de inteligencia de negocios y tecnologías emergentes (inteligencia artificial, blockchain, big data) para optimizar procesos, potenciar la analítica avanzada y mejorar la toma de decisiones.</t>
  </si>
  <si>
    <t>Porcentaje de avance en la implementación de las Herramientas tecnológicas que permitan la transformación difital del ICFES</t>
  </si>
  <si>
    <t>01/20/2026</t>
  </si>
  <si>
    <t>Fortalecimiento Tecnológico</t>
  </si>
  <si>
    <t>PAI-DTI-03</t>
  </si>
  <si>
    <t>Transformación Digital</t>
  </si>
  <si>
    <t>La automatización de procesos misionales y administrativos, orientada a reducir tiempos, optimizar recursos y mejorar la eficiencia operativa. Esta automatización permitirá que las áreas del Icfes cuenten con herramientas digitales que faciliten la gestión y el seguimiento de sus actividades.</t>
  </si>
  <si>
    <t>PAI-DTI-04</t>
  </si>
  <si>
    <t>Cyberseguridad y protección de datos</t>
  </si>
  <si>
    <t>Fortalecer y mantener las herramientas con las que cuenta el Instituto del  sistema  de ciberseguridad que aumente  la protección de los activos digitales del Icfes,  la integridad, confidencialidad y disponibilidad de la información crítica. Este sistema incluirá políticas, procedimientos y herramientas alineadas con estándares internacionales como ISO 27001.</t>
  </si>
  <si>
    <t>PAI-DTI-05</t>
  </si>
  <si>
    <t>Innovación y gobierno de datos y digital</t>
  </si>
  <si>
    <t>Fortalecer  las herramientas digitales  y los procedimientos  que nos permitan contribuir a la construccion del modelo de gobierno de datos que apoyen  la gestión, calidad, seguridad y disponibil idad de la información institucional.</t>
  </si>
  <si>
    <t>PAI-OAC-01</t>
  </si>
  <si>
    <t>Oficina Asesora de Comunicaciones y Mercadeo</t>
  </si>
  <si>
    <t>OBJ7:Mejorar la eficiencia operativa y la calidad en la gestión interna.</t>
  </si>
  <si>
    <t>Fortalecimiento de la Cultura organización y la Comunicación Interna</t>
  </si>
  <si>
    <t>Programa de Transparencia y Etica Pública</t>
  </si>
  <si>
    <t>DYC Divulgación y Comunicaciones</t>
  </si>
  <si>
    <t>Fortalecer la comunicación interna mediante la implementación de la estrategia de comunicación con las diferentes dependencias del Instituto.</t>
  </si>
  <si>
    <t>Informe de análisis de  resultados de la encuesta semestral de comunicación interna formulada y aplicada a los colaboradores del Instituto</t>
  </si>
  <si>
    <t>Nivel de satisfacción de los Colaboradores en relación con los procesos internos y la comunicación organizacional.</t>
  </si>
  <si>
    <t>PAI-OAC-02</t>
  </si>
  <si>
    <t>Política de Fortalecimiento Organizacional</t>
  </si>
  <si>
    <t>Diseñar y ejecutar el programa institucional de lenguaje claro</t>
  </si>
  <si>
    <t>Capacitación de lenguaje claro a los colaboradores del Instituto</t>
  </si>
  <si>
    <t>Realizar capacitación virtual de expertos en lenguaje claro</t>
  </si>
  <si>
    <t>PAI-OAC-03</t>
  </si>
  <si>
    <t>OBJ3: Consolidar y potenciar las relaciones estratégicas con el sector educativo y diversas partes interesadas</t>
  </si>
  <si>
    <t>Generación de alianzas estrategias, nacionales e internacionales</t>
  </si>
  <si>
    <t>Política de Participación Ciudadana en la Gestión Pública</t>
  </si>
  <si>
    <t>Gestionar la participación del Instituto en eventos estratégicos, tanto nacionales, regionales e internacionales, con el fin de fortalecer el posicionamiento de marca.</t>
  </si>
  <si>
    <t>Material audiovisual de los eventos a los que se participa</t>
  </si>
  <si>
    <t>Número de eventos estratégicos con participación documentada.</t>
  </si>
  <si>
    <t>Por demanda</t>
  </si>
  <si>
    <t>PAI-OAC-04</t>
  </si>
  <si>
    <t>PPDA - Realizar dos publicaciones en los medios de comunicación interna del Instituto sobre la «Politica de Prevención del Daño Antijuridico 2026 - 2028».</t>
  </si>
  <si>
    <t>Impactos en medios internos de comunicación</t>
  </si>
  <si>
    <t>[Núm. Impactos / 2] x 100</t>
  </si>
  <si>
    <t>PAI-OAP-01</t>
  </si>
  <si>
    <t>Oficina Asesora de Planeación</t>
  </si>
  <si>
    <t>Implementación del Sistema integrado de Gestión</t>
  </si>
  <si>
    <t xml:space="preserve">DES Direccionamiento Estratégico </t>
  </si>
  <si>
    <t>Implementar un sistema inteligente para la gestión organizacional (SIGO)</t>
  </si>
  <si>
    <t>Implementación del Plan de trabajo SIGO</t>
  </si>
  <si>
    <t>% de cumplimiento del Plan de trabajo SIGO</t>
  </si>
  <si>
    <t>PAI-OAP-02</t>
  </si>
  <si>
    <t>Política de Seguridad Digital</t>
  </si>
  <si>
    <t>Plan de Seguridad y Privacidad de la Información</t>
  </si>
  <si>
    <t>Implementar el plan del modelo de seguridad y privacidad de información.</t>
  </si>
  <si>
    <t>% de avance en implementación del Plan de Seguridad y Privacidad de la información</t>
  </si>
  <si>
    <t>PAI-OAP-03</t>
  </si>
  <si>
    <t>Implementación de estrategia sostenibilidad</t>
  </si>
  <si>
    <t>Implementar plan de trabajo para obtener el sello de sostenibilidad y calculo de la huella de carbono.</t>
  </si>
  <si>
    <t>Sello de Sostenibilidad</t>
  </si>
  <si>
    <t>% cumplimiento plan de trabajo sello de sostenibilidad</t>
  </si>
  <si>
    <t>PAI-OAP-04</t>
  </si>
  <si>
    <t>Financiera</t>
  </si>
  <si>
    <t>OBJ8: Asegurar la sostenibilidad financiera mediante la diversificación de fuentes de ingresos.</t>
  </si>
  <si>
    <t>Establecer estrategias comerciales que permitan la generación de nuevos negocios</t>
  </si>
  <si>
    <t>GEC Gestión Comercial</t>
  </si>
  <si>
    <t>Ejecutar estrategia de diversificación de negocios mediante 3 ruedas de negocios con actores del sector educativo</t>
  </si>
  <si>
    <t>Número de ruedas de negocios realizadas y alianzas establecidas / 3 eventos</t>
  </si>
  <si>
    <t>Rueda de negocios Educativos Nacional 2026</t>
  </si>
  <si>
    <t>Alianzas estrategicas comerciales Internacionales para segundo semestre 2026</t>
  </si>
  <si>
    <t>Proyeccion negocios comerciales en Secretarias educativas departamentales en Colombia para el segundo semestre 2026</t>
  </si>
  <si>
    <t>Crecimiento en ingresos utilidades comerciales en 2026</t>
  </si>
  <si>
    <t xml:space="preserve"> $ 21.808.861.856,00 </t>
  </si>
  <si>
    <t>PAI-OAP-05</t>
  </si>
  <si>
    <t>Fortalecimiento del Modelo integrado de Planeación y Gestión.</t>
  </si>
  <si>
    <t>Fortalecer arquitectura empresarial con mapeo de procesos MIPG y actualización de portafolio de servicios</t>
  </si>
  <si>
    <t>% de actualización del portafolio de servicios y arquitectura empresarial</t>
  </si>
  <si>
    <t>PAI-OAP-06</t>
  </si>
  <si>
    <t>Política de Seguimiento y Evaluación del Desempeño Institucional</t>
  </si>
  <si>
    <t>GEP Gestión de Proyectos</t>
  </si>
  <si>
    <t>Monitoreo a los proyectos formulados por el Icfes</t>
  </si>
  <si>
    <t>Seguimiento a los proyectos formulados por el Icfes</t>
  </si>
  <si>
    <t>Número de de proyectos con seguimiento oportuno/  numero total de proyectos</t>
  </si>
  <si>
    <t>PAI-OAJ-01</t>
  </si>
  <si>
    <t xml:space="preserve">Oficina Asesora Jurídica </t>
  </si>
  <si>
    <t>GJU Gestión Jurídica</t>
  </si>
  <si>
    <t>PPDA - Remitir al comité de conciliación dos informes sobre los avances de la «Politica de Prevención del Daño Antijuridico»</t>
  </si>
  <si>
    <t>Informes PPDA</t>
  </si>
  <si>
    <t>Oficina Asesora Jurídica</t>
  </si>
  <si>
    <t>[Núm. Informes PPPDA / 2] x 100</t>
  </si>
  <si>
    <t>PAI-OAJ-02</t>
  </si>
  <si>
    <t>PPDA - Remitir al grupo de asuntos disciplinarios el listado de las tutelas originadas por acciones de tutela deficiente o extemporaneamente atendidas.</t>
  </si>
  <si>
    <t>Informes a disciplinarios</t>
  </si>
  <si>
    <t>[Núm. Informes disciplinarios / 2] x 100</t>
  </si>
  <si>
    <t>PAI-OCI-01</t>
  </si>
  <si>
    <t>Oficina de Control Interno</t>
  </si>
  <si>
    <t>Política de Control Interno</t>
  </si>
  <si>
    <t xml:space="preserve">CSE Control y Seguimiento </t>
  </si>
  <si>
    <t>Realizar auditorías internas orientadas a evaluar la gestión y los resultados de los procesos y proyectos incluidos en el Plan Anual de Auditoría, aprobado por el Comité Institucional de Coordinación de Control Interno, así como elaborar los informes de ley, los informes de seguimiento y demás actividades que correspondan.</t>
  </si>
  <si>
    <t>Plan Anual de Auditoría</t>
  </si>
  <si>
    <t>% de cumplimiento del plan anual de auditoría</t>
  </si>
  <si>
    <t>PAI-OGPI-01</t>
  </si>
  <si>
    <t>Oficina Gestión de Proyectos de Investigación</t>
  </si>
  <si>
    <t xml:space="preserve">OBJ5:Incentivar la investigación, el uso y aplicación de los Datos y la Información generada, con enfoque Diferencial y territorial </t>
  </si>
  <si>
    <t>Generación de investigación de alta calidad con enfoque diferencial y Territorial</t>
  </si>
  <si>
    <t>Política de Gestión del Conocimiento y la Innovación</t>
  </si>
  <si>
    <t>DFI Desarrollo y Fomento de la Investigación</t>
  </si>
  <si>
    <t xml:space="preserve">Implementar estrategia de socialización y divulgación  interna y externa de la investigación </t>
  </si>
  <si>
    <t>Productos de comunicación y socialización  sobre investigación publicadas en canales Icfes</t>
  </si>
  <si>
    <t xml:space="preserve">
Porcentaje de avance en la ejecución de la estrategia de socialización y divulgación.
</t>
  </si>
  <si>
    <t>PAI-OGPI-02</t>
  </si>
  <si>
    <t>Participar en eventos académicos para difundir resultados de investigaciones del Icfes</t>
  </si>
  <si>
    <t>Eventos de socialización de investigación con participación del ICFES</t>
  </si>
  <si>
    <t>Porcentaje de avance en la participación de eventos académicos de investigación.</t>
  </si>
  <si>
    <t>PAI-OGPI-03</t>
  </si>
  <si>
    <t>Generar productos de investigación de alta calidad con enfoque diferencial y territorial para publicación</t>
  </si>
  <si>
    <t xml:space="preserve">Productos académicos de investigación Icfes generados con enfoque diferencial y/o territorial  </t>
  </si>
  <si>
    <t>Porcentaje de avance productos académicos de investigación</t>
  </si>
  <si>
    <t>PAI-OGPI-04</t>
  </si>
  <si>
    <t>Registrar productos de investigación en GrupLAC y consolidar base de datos de investigadores del Instituto</t>
  </si>
  <si>
    <t>Productos de investigación registrados en GrupLAC conforme lineamientos MinCiencias</t>
  </si>
  <si>
    <t>Número de productos registrados en GrupLAC / (Número de  investigadores activos en GrupLAC * Número de investigaciones activas en GrupLAC )</t>
  </si>
  <si>
    <t>PAI-OGPI-05</t>
  </si>
  <si>
    <t>Incentivar, acompañar y monitorear investigaciones externas que hagan uso de los datos del ICFES.</t>
  </si>
  <si>
    <t>Documento de trabajo con resultados de investigación externa (Saber Investigar - Nota de Investigación)</t>
  </si>
  <si>
    <t xml:space="preserve">Porcentaje de productos académicos de investigación externa generados </t>
  </si>
  <si>
    <t>PAI-OGPI-06</t>
  </si>
  <si>
    <t>Desarrollar talleres virtuales o presenciales de convocatoria abierta que incentiven a la investigación externa.</t>
  </si>
  <si>
    <t>Formularios de inscrpición y asistencia de los participantes a los talleres en mención</t>
  </si>
  <si>
    <t>Porcentaje de avance en la realización de talleres de incentivo a la investigación externa.</t>
  </si>
  <si>
    <t>PAI-OGPI-07</t>
  </si>
  <si>
    <t>Generar reporte de valor agregado y aporte relativo</t>
  </si>
  <si>
    <t>Reporte de valor agregado y aporte relativo</t>
  </si>
  <si>
    <t>Porcentaje de avance reporte de valor agregado y aporte relativo</t>
  </si>
  <si>
    <t>PAI-OGPI-08</t>
  </si>
  <si>
    <t>Publicar y fomentar los datos abiertos generados por el Instituto para promover  la investigación externa en el sector educativo</t>
  </si>
  <si>
    <t>Publicaciones de datos abiertos en DataIcfes y talleres de uso del repositorio que sean insumo para promover investigaciones y estudios sobre la calidad de la educación</t>
  </si>
  <si>
    <t>Porcentaje de cumplimiento del calendario de publicaciones y talleres de DataIcfes.</t>
  </si>
  <si>
    <t>PAI-SASG-01</t>
  </si>
  <si>
    <t>Subdirección de Abastecimiento y Servicios Generales</t>
  </si>
  <si>
    <t>Política de Gestión Documental</t>
  </si>
  <si>
    <t>Plan Institucional de Archivos de la Entidad ­PINAR</t>
  </si>
  <si>
    <t xml:space="preserve">GDO Gestión Documental </t>
  </si>
  <si>
    <t>Cumplimiento 100% del Plan Institucional de Archivos (PINAR) con gestión documental sistematizada</t>
  </si>
  <si>
    <t>% de ejecución del plan Institucional de Archivos - PINAR de la vigencia</t>
  </si>
  <si>
    <t>% de avance en ejecución del PINAR</t>
  </si>
  <si>
    <t>-</t>
  </si>
  <si>
    <t>PAI-SASG-02</t>
  </si>
  <si>
    <t>Ejecutar Plan de Conservación Documental con digitalización de 100% de archivos estratégicos</t>
  </si>
  <si>
    <t>% de ejecución del Plan de Conservación Documental de la vigencia</t>
  </si>
  <si>
    <t>% de documentos conservados y digitalizados</t>
  </si>
  <si>
    <t>PAI-SASG-03</t>
  </si>
  <si>
    <t>Implementar Plan de Preservación Digital con almacenamiento seguro y recuperación de datos</t>
  </si>
  <si>
    <t>% de ejecución del Plan de Preservación Digital de la vigencia</t>
  </si>
  <si>
    <t>% de implementación del plan de preservación digital / Índice de disponibilidad de datos</t>
  </si>
  <si>
    <t>PAI-SASG-04</t>
  </si>
  <si>
    <t>Política de Compras y Contratación Pública</t>
  </si>
  <si>
    <t xml:space="preserve">GAB Gestión de Abastecimiento </t>
  </si>
  <si>
    <t>Ejecutar Plan Anual de Adquisiciones con 95% de cumplimiento de metas presupuestales</t>
  </si>
  <si>
    <t>% de seguimiento al cumplimiento del Plan Anual de Adquisiciones de la vigencia</t>
  </si>
  <si>
    <t>% de ejecución del Plan Anual de Adquisiciones</t>
  </si>
  <si>
    <t>PAI-SAYD-01</t>
  </si>
  <si>
    <t>Subdirección de Análisis y Divulgación</t>
  </si>
  <si>
    <t xml:space="preserve">AYD Análisis y Difusión </t>
  </si>
  <si>
    <t>Realización, producción y diseño  de 3 multimedias productos de las pruebas Nacionales e internacionales.</t>
  </si>
  <si>
    <t>3 multimedias productos de las pruebas nacionales e internacionales , y clientes externos</t>
  </si>
  <si>
    <t>Subdirección de Análisis y
Divulgación</t>
  </si>
  <si>
    <t>Producción de multimedias/3</t>
  </si>
  <si>
    <t>PAI-SAYD-02</t>
  </si>
  <si>
    <t>Diseño de 100 piezas gráficas que apoyen la difusión de las pruebas Nacionales e internacionales</t>
  </si>
  <si>
    <t>100 piezas gráficas de difusión de los diferentes resultados</t>
  </si>
  <si>
    <t>Piezas gráficas /100</t>
  </si>
  <si>
    <t>PAI-SAYD-03</t>
  </si>
  <si>
    <t>Producción y diseño  de 10 cápsulas de video en formato reels e historias  para redes sociales que apoyen la difusión de informes nacionales e internacioles, socializaciones como productos de las pruebas.</t>
  </si>
  <si>
    <t>10 videocápsulas informativas</t>
  </si>
  <si>
    <t>Video cápsulas / 10</t>
  </si>
  <si>
    <t>PAI-SAYD-04</t>
  </si>
  <si>
    <t>Aplicar la estrategia de difusión de resultados a partir de sesiones especializadas de las evaluaciones y mediciones con análisis territorial mediante 12 Encuentros Regionales por la apropiación social de los resultados: Ruta del SaberEs 2026, el sentido de la evaluación para el mejoramiento de la calidad educativa en 16 ETC focalizadas de acuerdo a sus situaciones de contexto y resultados obtenidos en las diferentes evaluaciones aplicadas como Saber 11º y Saber 3º, 5º, 7º y 9º.</t>
  </si>
  <si>
    <t>Número de asistencias técnicas realizadas</t>
  </si>
  <si>
    <t>A= ERSaberES realizados
B= 40 
C=(A/B)*100</t>
  </si>
  <si>
    <t>PAI-SAYD-05</t>
  </si>
  <si>
    <t>Realizar 5 sesiones y/o productos de divulgación de los informes nacionales e internacionales de las evaluaciones y mediciones realizadas por el Instituto de Saber 11º, Saber TyT/Pro, TALIS Starting and Strong - Volumen II, TALIS Consolidado - Volumen III y ERCE.</t>
  </si>
  <si>
    <t>Número de sesiones de difusión ejecutadas</t>
  </si>
  <si>
    <t>A= sesiones realizadas
B= sesiones planificadas 
C=(A/B)*100</t>
  </si>
  <si>
    <t>PAI-SAYD-06</t>
  </si>
  <si>
    <t xml:space="preserve">Desarrollar la IX versión del Encuentro Nacional de Líderes y Líderesas de Evaluación de las 97 Entidades Territoriales Certificadas - ENLE 2026, incluyendo un día de trabajo por mesas regionales de acuerdo a la división realizada en las pruebas Saber 3º, 5º, 7º y 9º.
</t>
  </si>
  <si>
    <t xml:space="preserve">Un evento nacional y seis mesas regionales </t>
  </si>
  <si>
    <t>A=Fases desarrolladas de planeación del evento/ 7 fases de planeación ejecutadas</t>
  </si>
  <si>
    <t>PAI-SAYD-07</t>
  </si>
  <si>
    <t>Implementar la estrategia de Comunidad de aprendizaje (CdA), la cuál consta de realización de 3 espacios virtuales o presenciales de Juntanzas del Saber, mediante la recopilación y sistematización del uso de resultados en la comunidad educativa.</t>
  </si>
  <si>
    <t>Implementación de la estrategia de Comunidad de Aprendizaje 2026</t>
  </si>
  <si>
    <t>A= actividades realizadas
B= MacrpACT planificadas = 4
C=(A/B)*100</t>
  </si>
  <si>
    <t>PAI-SAYD-08</t>
  </si>
  <si>
    <t>Realizar 4 sesiones de gestión del conocimiento de las diferentes mediciones y evaluaciones realizadas por el Icfes para la capacitación interna del equipo SAyD</t>
  </si>
  <si>
    <t>A= sesiones realizadas
B= sesiones planificadas =4
C=(A/B)*100</t>
  </si>
  <si>
    <t>PAI-SAYD-09</t>
  </si>
  <si>
    <t xml:space="preserve">Preparar, apoyar, líderar y/o ajustar los 10 contenidos, talleres, difusiones y/o sesiones solicitadas por la Dirección de Evaluación, la Dirección General y/o clientes externos como SENA, SDMujer, Cómites Técicos de Área - CTA, entre otros que puedan surgir de la operación comercial del Instituo o necesidades misionales. </t>
  </si>
  <si>
    <t>Número de eventos apoyados o gestionados</t>
  </si>
  <si>
    <t>A= eventos apoyados
B= 10
C=(A/B)*100</t>
  </si>
  <si>
    <t>PAI-SAYD-10</t>
  </si>
  <si>
    <t>Aplicar dos metodologías, del portafolio de metodologías de la SAyD, para la co-creación, la identificación de necesidades o caracterización de grupos de interés, en desarrollo de las actividades de difusión de la subdirección</t>
  </si>
  <si>
    <t>2 Informes de resultados de la aplicación de las metodologías</t>
  </si>
  <si>
    <t>Número de informes realizados/ 2</t>
  </si>
  <si>
    <t>PAI-SAYD-14</t>
  </si>
  <si>
    <t>Diseño, ilustración y diagramación de los pruebas Nacionales e internacionales, manteniendo la coherencia institucional, accesibilidad y usabilidad</t>
  </si>
  <si>
    <t>9 informes nacionales e internacionales de las diferentes pruebas</t>
  </si>
  <si>
    <t>Número de informes realizados/ 9</t>
  </si>
  <si>
    <t>PAI-SAYD-15</t>
  </si>
  <si>
    <t>Producción de presentaciones, infografías y piezas gráficas como apoyo a las diferentes solitudes de los  equipos internos de la Subdirección d Análisis y Divulgación</t>
  </si>
  <si>
    <t>30 Productos digitales según solicitud</t>
  </si>
  <si>
    <t>Productos digitales/30</t>
  </si>
  <si>
    <t>PAI-SAYD-16</t>
  </si>
  <si>
    <t>2 Actualizaciónes mensulaes de la sección de ABC del saber y Análisis de datos con datos destacados y piezas graficas producto  de las difusiones de los informes nacionales e internacionales</t>
  </si>
  <si>
    <t xml:space="preserve"> 2 Actualizaciónes de la sección de ABC del saber y Análisis de datos</t>
  </si>
  <si>
    <t>Actualizaciones portal web/24</t>
  </si>
  <si>
    <t>PAI-SAYD-17</t>
  </si>
  <si>
    <t>Elaborar ocho (8) resúmenes infográficos con los resultados obtenidos en las pruebas internacionales y nacionales que contribuya a la toma de decisiones estratégicas e involcre el enfoque diferencial en el análisis de los resultados.</t>
  </si>
  <si>
    <t>Número de resumenes finalizados</t>
  </si>
  <si>
    <t>((número de resumenes finalizados)/8)x100</t>
  </si>
  <si>
    <t>PAI-SAYD-19</t>
  </si>
  <si>
    <t>Actualizar y/o elaboración de tres (3) visores de resultados sobre la evaluación de la educación para estar al tanto de los resultados que se obtienen a nivel territorial en el marco del Observatorio de Datos del Icfes.</t>
  </si>
  <si>
    <t>Número de visores desarrollados</t>
  </si>
  <si>
    <t>((número de visores)/3)x100</t>
  </si>
  <si>
    <t>PAI-SAYD-20</t>
  </si>
  <si>
    <t>Elaborar cinco (5) informes de resultados con resultados de las pruebas nacionales e internacionales obtenidos en las pruebas Saber 11°, Saber TyT, Saber Pro, TALIS, ERCE y PISA</t>
  </si>
  <si>
    <t>Número de informes finalizados</t>
  </si>
  <si>
    <t>((número de informes finalizados)/5)x100</t>
  </si>
  <si>
    <t>PAI-SAYD-21</t>
  </si>
  <si>
    <t>Elaborar cinco (5) apuntes del Icfes para la política educativa a partir de los resultados de las pruebas nacionales e internacionales.</t>
  </si>
  <si>
    <t>Número de notas de política publicadas</t>
  </si>
  <si>
    <t>((número de notas de política publicadas)/5) x100</t>
  </si>
  <si>
    <t>PAI-SAYD-22</t>
  </si>
  <si>
    <t>Automatización de 2 reportes a nivel de Entidad Territorial Certificada (97) con los resultados del examen Saber 11° y Clasificación de Planteles 2025</t>
  </si>
  <si>
    <t>97 de reportes automatizados</t>
  </si>
  <si>
    <t>((número de reportes finalizados)/97) x100</t>
  </si>
  <si>
    <t>PAI-SAYD-23</t>
  </si>
  <si>
    <t xml:space="preserve">Elaborar cuatro (4) informes de resultados para clientes externos del Icfes con los resultados obtenidos en las pruebas Saber 3°, 5°, 7° y 9°, Saber 11°, Saber TyT, Saber Pro y del examen de Patrulleros. </t>
  </si>
  <si>
    <t>((número de informes finalizados)/4)x100</t>
  </si>
  <si>
    <t>PAI-SAYD-25</t>
  </si>
  <si>
    <t>Implementar y monitorear los indicadores del proceso de análisis y difusión referente a la calidad de los productos de análisis de resultados, la percepción de las audiencias de los eventos y la apropiación de los resultados para los mismos.</t>
  </si>
  <si>
    <t>3 reportes de retroalimentación</t>
  </si>
  <si>
    <t>Número de reportes realizados/ 3</t>
  </si>
  <si>
    <t>PAI-SAI-01</t>
  </si>
  <si>
    <t>Subdirección de Aplicación de Instrumentos</t>
  </si>
  <si>
    <t>Implementación de proyectos de evaluación con carácter Diferencial y Territorial</t>
  </si>
  <si>
    <t>Realizar planeación y ejecución operativa de pruebas de estado con cobertura territorial y demás evaluaciones que requiera el Instituto para la vigencia</t>
  </si>
  <si>
    <t>% de pruebas aplicadas según planeación / Cobertura territorial alcanzada</t>
  </si>
  <si>
    <t>PAI-SDI-01</t>
  </si>
  <si>
    <t>Subdirección de Diseño de Instrumentos</t>
  </si>
  <si>
    <t xml:space="preserve">DIE Diseño de Instrumentos de Evaluación </t>
  </si>
  <si>
    <t>Brindar a la población con discapacidad mayor acceso a los exámenes de Estado, por medio del diseño de ítems con ajustes razonables.</t>
  </si>
  <si>
    <t>Diseños de armado con ajustes para personas con discapacidad para los exámenes de Estado.</t>
  </si>
  <si>
    <t>Ajuste de diseños de armado de exámenes de Estado para población con discapacidad
(No. de Diseños de Armado de exámenes de Estado adaptados / No. de Diseños de Armado de exámenes de Estado por aplicar durante la vigencia)*100</t>
  </si>
  <si>
    <t>PAI-SDI-02</t>
  </si>
  <si>
    <t xml:space="preserve">CIE Construcción de Instrumentos de Evaluación </t>
  </si>
  <si>
    <t>Construcción de ítems con comunidades étnicas</t>
  </si>
  <si>
    <t>Construcción comunitaria de ítems</t>
  </si>
  <si>
    <t>No. de ítems construidos con enfoque étnico en la evaluación educativa externa.</t>
  </si>
  <si>
    <t>PAI-SE-01</t>
  </si>
  <si>
    <t>Subdirección de Estadísticas</t>
  </si>
  <si>
    <t xml:space="preserve">Implementación de proyectos de evaluación con carácter Diferencial y territorial. </t>
  </si>
  <si>
    <t>PYC Procesamiento y Calificación</t>
  </si>
  <si>
    <t>Desarrollar dos investigaciones sobre procedimientos técnicos que propendan por la generación de estimaciones precisas y busquen minimizar los posibles sesgos asociados a subpoblaciones a la hora de realizar los procesos de calificación y análisis de ítems dentro del  marco de la nueva línea base del exámen Saber 11</t>
  </si>
  <si>
    <t>Documento de investigación con referentes teóricos, metodología, resultados y recomendaciones para garantizar estimaciones precisas y la minimización de posibles sesgos en el marco de la nueva línea base del examen Saber 11</t>
  </si>
  <si>
    <t>Subdirección de Estadisticas</t>
  </si>
  <si>
    <t>Entregables cumplidos en el trimestre/total entregables planificados en el año</t>
  </si>
  <si>
    <t>PAI-SE-02</t>
  </si>
  <si>
    <t>OBJ2:Contribuir al desarrollo educativo y social mediante la divulgación de resultados e investigaciones</t>
  </si>
  <si>
    <t>Fortalecimiento en la Generación, y Promoción de Investigaciones Aplicadas generadas en el instituto que aporten al mejoramiento de la Calidad de la Educación</t>
  </si>
  <si>
    <t>Generar y divulgar boletines sobre temas estadísticos que aborda el Icfes, como insumo bibliográfico para investigadores y demás actores interesados.</t>
  </si>
  <si>
    <t>PDF de saber al Detalle diagramado y publicado</t>
  </si>
  <si>
    <t>Número de boletines elaborados y publicados / Total de boletines planificados para el año</t>
  </si>
  <si>
    <t>PAI-SE-03</t>
  </si>
  <si>
    <t>Política de Gestión de la Información Estadistica</t>
  </si>
  <si>
    <t>Fortalecimiento de las estadisticas oficiales para mejorar accesibilidad a información sectorial</t>
  </si>
  <si>
    <t>Nuevas desagregaciones publicadas en la pagina web</t>
  </si>
  <si>
    <t>Número de desagregaciones entregadas/ total de desagregaciones planificadas y publicadas para la anualidad</t>
  </si>
  <si>
    <t>PAI-SE-04</t>
  </si>
  <si>
    <t>Fortalecer los procedimientos de calificación y análisis de items  de las pruebas con la implementación de metodologías de detección de Funcionamiento Diferencial de los items - DIF por subplobación para el examén Saber Pro</t>
  </si>
  <si>
    <t>Carpetas con salidas de los procesamientos y envío a los gestores de prueba</t>
  </si>
  <si>
    <t>Número de ítems en medición con generación de estadísticas de DIF para la respectiva aplicación (segundo semestre 2025 y primer semestre 2026 )</t>
  </si>
  <si>
    <t>PAI-SPI-01</t>
  </si>
  <si>
    <t>Subdirección de Producción de Instrumentos</t>
  </si>
  <si>
    <t>Plan Nacional de Desarrollo</t>
  </si>
  <si>
    <t>Ejecutar la producción editorial para las pruebas de estado, proyectos de evaluación y nuevos negocios siguiendo los criterios de calidad y oportunidad basados en un enfoque diferencial según se requiera.</t>
  </si>
  <si>
    <t>Porcentaje de cumplimiento en la ejecución de planes de producción editorial</t>
  </si>
  <si>
    <t>PAI-SPI-02</t>
  </si>
  <si>
    <t>Ejecutar la codificación de las respuestas a las preguntas abiertas aplicadas en las pruebas de estado, pruebas internacionales, proyectos de evaluación y nuevos negocios siguiendo criterios de calidad y oportunidad basados en un enfoque diferencial según se requiera.</t>
  </si>
  <si>
    <t>Porcentaje de cumplimiento en la ejecución de planes de codificación</t>
  </si>
  <si>
    <t>PAI-STH-01</t>
  </si>
  <si>
    <t>Subdirección de Talento Humano</t>
  </si>
  <si>
    <t>Política de Talento Humano</t>
  </si>
  <si>
    <t>Plan Anual de Vacantes</t>
  </si>
  <si>
    <t>GTH Gestión de Talento Humano</t>
  </si>
  <si>
    <t>Ejecutar el Plan Anual de Vacantes  </t>
  </si>
  <si>
    <t>Vinculaciones a la Planta de Personal</t>
  </si>
  <si>
    <t>Proveer las vacantes que se presenten</t>
  </si>
  <si>
    <t>PAI-STH-02</t>
  </si>
  <si>
    <t>Plan de Previsión de Recursos Humanos</t>
  </si>
  <si>
    <t>Ejecutar el Plan de Previsión de Recursos Humanos</t>
  </si>
  <si>
    <t>Plan de Previsión de Recursos Humanos ejecutado</t>
  </si>
  <si>
    <t>Diseñar y adoptar el Plan de Previsión de Recursos Humanos</t>
  </si>
  <si>
    <t>PAI-STH-03</t>
  </si>
  <si>
    <t>Plan Estratégico de Talento Humano</t>
  </si>
  <si>
    <t>Ejecutar el Plan Estratégico de Talento Humano  </t>
  </si>
  <si>
    <t>Plan Estratégico de Talento Humano ejecutado</t>
  </si>
  <si>
    <t>Diseñar y adoptar el Plan Estratégico de Talento Humano</t>
  </si>
  <si>
    <t>PAI-STH-04</t>
  </si>
  <si>
    <t>Plan Institucional de Capacitación</t>
  </si>
  <si>
    <t>Ejecutar el Plan Institucional de Capacitación   </t>
  </si>
  <si>
    <t>Plan Institucional de Capacitación ejecutado</t>
  </si>
  <si>
    <t>( No de capacitaciones realizadas (XX) / No de capacitaciones programadas (XX) )  * 100</t>
  </si>
  <si>
    <t>PAI-STH-05</t>
  </si>
  <si>
    <t>Plan de Incentivos Institucionales</t>
  </si>
  <si>
    <t>Ejecutar el Plan de Incentivos Institucionales  </t>
  </si>
  <si>
    <t>Plan de Incentivos Institucionales ejecutado</t>
  </si>
  <si>
    <t>( No de actividades realizadas (XX) / No de actividades programadas (XX) )  * 100</t>
  </si>
  <si>
    <t>PAI-STH-06</t>
  </si>
  <si>
    <t>Plan de Trabajo Anual en Seguridad y Salud en el Trabajo</t>
  </si>
  <si>
    <t>Ejecutar el Plan Trabajo Anual en Seguridad y Salud en el Trabajo  </t>
  </si>
  <si>
    <t>Plan Trabajo Anual en Seguridad y Salud en el Trabajo  ejecutado</t>
  </si>
  <si>
    <t>PAI-SFC-01</t>
  </si>
  <si>
    <t>Subdirección Financiera y Contable</t>
  </si>
  <si>
    <t>Implementación del modelo de Costeo del Icfes</t>
  </si>
  <si>
    <t>Política de Gestión Presupuestal y Eficiencia del Gasto Público</t>
  </si>
  <si>
    <t>GFI Gestión Financiera</t>
  </si>
  <si>
    <t>Evaluar el modelo de costeo por actividades con análisis de impacto en esquema tarifario 2026</t>
  </si>
  <si>
    <t>Actualización del modelo de costeo conforme al nuevo esquema tarifario y presentación de la información consolidada en la nueva herramienta de PBI</t>
  </si>
  <si>
    <t>% de avance en actualización del modelo de costeo diferencial</t>
  </si>
  <si>
    <t>PAI-UAC-01</t>
  </si>
  <si>
    <t>Unidad de Atención al Ciudadano</t>
  </si>
  <si>
    <t>AGI Atención a Grupos de Interés</t>
  </si>
  <si>
    <t>PPDA - Remitir dos informes al comité de conciliación de la cantidad de PQRSD atendidas dentro y fuera del termino legal.</t>
  </si>
  <si>
    <t>Informes PQRSD</t>
  </si>
  <si>
    <t>[Núm. Informes PQRSD / 2] x 100</t>
  </si>
  <si>
    <t>PAI-UAC-02</t>
  </si>
  <si>
    <t>PPDA - Realizar una revisión del protocolo de atención a las PQRSD, que involucre a OAJ, OAP, DTI y  SI.</t>
  </si>
  <si>
    <t>Protocolos y/o procedimientos actualizados</t>
  </si>
  <si>
    <t>[Núm. revisiones / 1] x 100</t>
  </si>
  <si>
    <t>PAI-UAC-03</t>
  </si>
  <si>
    <t>Definición de una Estrategia que visibilice el instituto en todos los territorios</t>
  </si>
  <si>
    <t>Clasificar, escalar y atender la totalidad de las PQRSDF que interponga la ciudadanía ante el Icfes durante la vigencia 2026</t>
  </si>
  <si>
    <t>Gestión de las PQRSDF Institucionales</t>
  </si>
  <si>
    <t>Porcentaje de PQRSDF clasificadas, escaladas y atendidas por la Unidad de Atención al Ciudadano en la vigencia 2026</t>
  </si>
  <si>
    <t>PAI-UAC-04</t>
  </si>
  <si>
    <t xml:space="preserve">Implementación Proceso de Medición de Satisfacción a grupos focales con carácter diferencial </t>
  </si>
  <si>
    <t>Política de Servicio al Ciudadano</t>
  </si>
  <si>
    <t>Diseñar y aplicar la encuesta de satisfacción a 2 grupos focales con enfoque diferencial territorial</t>
  </si>
  <si>
    <t>Informes de los resultados obtenidos en los grupos focales</t>
  </si>
  <si>
    <t xml:space="preserve">Porcentaje de aplicación de encuestas de satisfacción a grupos focales </t>
  </si>
  <si>
    <t>PAI-UAC-05</t>
  </si>
  <si>
    <t>Mejorar la cercanía de atención con los Establecimientos Educativos en el marco de la Estrategia Icfes con las regiones.</t>
  </si>
  <si>
    <t>Análisis de la data obtenida a través de los Establecimientos Educativos</t>
  </si>
  <si>
    <t>Número de establecimientos atendidos / Número de establecimientos proyectados por atender</t>
  </si>
  <si>
    <t>PAI-UAC-06</t>
  </si>
  <si>
    <t>Participar en 2 Ferias Nacionales de Servicio al Ciudadano</t>
  </si>
  <si>
    <t>Informe de los resultados de atención durante las Ferias de Servicio Nacional</t>
  </si>
  <si>
    <t>Número de participación en ferias de servicio nacional / Número de ferias de servicio nacional</t>
  </si>
  <si>
    <t xml:space="preserve">CONTROL DE CAMBIOS </t>
  </si>
  <si>
    <t>FECHA</t>
  </si>
  <si>
    <t>VERSIÓN</t>
  </si>
  <si>
    <t>CAMBIOS</t>
  </si>
  <si>
    <t>INSTANCIA DE APROBACIÓN</t>
  </si>
  <si>
    <t>FECHA DE APROBACIÓN</t>
  </si>
  <si>
    <t>0 - Versión para consulta ciudadana</t>
  </si>
  <si>
    <t>29 de enero de 2026</t>
  </si>
  <si>
    <t>Versión 1 - Aprobada por CIGD</t>
  </si>
  <si>
    <t>Versión 2 - Aprobada</t>
  </si>
  <si>
    <t>Se realizan modificaciones en la redacción, actividades e indicadores de la Oficina Asesora de Planeación, la Oficina de Gestión de Proyectos de Investigación y la Subdirección de Análisis y Divulgación, con el propósito de mejorar su formulación, precisión y articulación con los objetivos institucionales.</t>
  </si>
  <si>
    <t>CIGD</t>
  </si>
  <si>
    <t>Este es un documento controlado; una vez se descargue o se imprima se considera NO CONTROLADO</t>
  </si>
  <si>
    <t>Año</t>
  </si>
  <si>
    <t>Dependencia</t>
  </si>
  <si>
    <t>Acción</t>
  </si>
  <si>
    <r>
      <t xml:space="preserve">La Dirección de Evaluación coordina los </t>
    </r>
    <r>
      <rPr>
        <sz val="11"/>
        <color rgb="FF00B050"/>
        <rFont val="Calibri"/>
        <family val="2"/>
        <scheme val="minor"/>
      </rPr>
      <t>compromisos adquiridos (durante la vigencia) con los consorcios internacionales para la correcta implementación, análisis y difusión de estás pruebas en el país.</t>
    </r>
    <r>
      <rPr>
        <sz val="11"/>
        <color theme="1"/>
        <rFont val="Calibri"/>
        <family val="2"/>
        <scheme val="minor"/>
      </rPr>
      <t xml:space="preserve"> El director de evaluación es el representante técnico nacional ante los organismos internacionales.
A. Estudio Principal PISA 2025 : ventana de aplicación 21 de abril al 06 junio de 2025
B. Estudio Principal ERCE 2025: ventana de aplicación 01 de septiembre al 03 de octubre de 2025
C.Pre-piloto SSES 2026***: Ventana de aplicación del pre-piloto septiembre a diciembre de 2025 
***Estamos a la espera de la suscripción del convenio  de participación entre la Secretaría de Educación de Bogotá y la OCDE para iniciar actividades de cara a este estudio en 2025. El plazo de suscripción es el 31 de diciembre de 2024. </t>
    </r>
  </si>
  <si>
    <t>Estado de avance del cumplimiento de las actividades pactadas con los consorcios (durante la vigencia) de cara a cada uno de los estudios internacionales activos</t>
  </si>
  <si>
    <t>Elaborar y consolidar informes de nuevas mediciones que se asignen de manera institucional a la dirección de evaluación, y elaborar las recomendaciones</t>
  </si>
  <si>
    <t>Avance de los proyectos de evaluación que cuentan con carácter diferencial y territorial</t>
  </si>
  <si>
    <t xml:space="preserve">Implementar la medición de la calidad de educación inicial de las instituciones educativas distritales de Bogotá </t>
  </si>
  <si>
    <t>Realizar seguimiento a la Planeación y ejecución Operativa de las pruebas de estado, pruebas internacionales y demás evaluaciones que requiera el Instituto para la vigencia, conforme con las particularidades y necesidades específicas con carácter diferencia</t>
  </si>
  <si>
    <t>Cyberseguridad</t>
  </si>
  <si>
    <t xml:space="preserve">Participación del Icfes en eventos regionales, nacionales e internacionales </t>
  </si>
  <si>
    <t>Participación en eventos institucionales y del sector a nivel nacional y regional</t>
  </si>
  <si>
    <r>
      <t xml:space="preserve">Desarrollar </t>
    </r>
    <r>
      <rPr>
        <sz val="11"/>
        <color rgb="FF00B050"/>
        <rFont val="Calibri"/>
        <family val="2"/>
        <scheme val="minor"/>
      </rPr>
      <t>estrategias de comunicación interna con las diferentes dependencias del Instituto</t>
    </r>
    <r>
      <rPr>
        <sz val="11"/>
        <color theme="1"/>
        <rFont val="Calibri"/>
        <family val="2"/>
        <scheme val="minor"/>
      </rPr>
      <t>, garantizando una difusión apropiada y oportuna de la información que genera el Instituto a todos los colaboradores.</t>
    </r>
  </si>
  <si>
    <t>Realización y  seguimiento a los publicaciones realizadas en medios de comunicación.</t>
  </si>
  <si>
    <t>Numero de publicaciones en medios de comunicación</t>
  </si>
  <si>
    <t>Diseñar y ejecutar capacitación de lenguaje claro a los colaboradores del Instituto</t>
  </si>
  <si>
    <t>Realización de la capacitación virtual de expertos en lenguaje claro</t>
  </si>
  <si>
    <t>Porcentaje de avance en las actividades del Mapa de Ruta</t>
  </si>
  <si>
    <t>Plan de Tratamiento de Riesgos de Seguridad y Privacidad de la Información</t>
  </si>
  <si>
    <t>Porcentaje de ejecución del Plan anual 2025 de establecido de acuerdo con los lineamientos MIPG</t>
  </si>
  <si>
    <t>Plan de implementación  ISO 27001:2022</t>
  </si>
  <si>
    <t>Porcentaje de cumplimiento de los indicadores del SGSPI</t>
  </si>
  <si>
    <t>Desarrollar las actividades de austeridad y gestión ambiental, a través del cumplimiento del plan de trabajo de la vigencia 2025</t>
  </si>
  <si>
    <t>Porcentaje de ejecución del plan de trabajo  austeridad y gestión ambiental</t>
  </si>
  <si>
    <t>Elaboración de inventario de fuentes de emisión</t>
  </si>
  <si>
    <t>Porcentaje de ejecución del plan de trabajo relacionados con el inventario de fuentes de emisión</t>
  </si>
  <si>
    <t>Proyecto Estratégico: Informe de sostenibilidad</t>
  </si>
  <si>
    <t>Porcentaje de construcción del informe de sostenibilidad 2025</t>
  </si>
  <si>
    <t>Plan de implementación ISO 14001:2015</t>
  </si>
  <si>
    <t>Diagnostico de implementación ISO 14001:2015</t>
  </si>
  <si>
    <t>Proyecto Estratégico: Implementación del SIGO</t>
  </si>
  <si>
    <t>Diagnostico de implementación SIGO</t>
  </si>
  <si>
    <t>Programa de Transparencia y ética pública</t>
  </si>
  <si>
    <t>Porcentaje de avance en la implementación del Programa de Transparencia y ética pública</t>
  </si>
  <si>
    <t>Realizar seguimiento al cumplimiento del Plan de Brechas MIPG</t>
  </si>
  <si>
    <t>Plan de Brechas - Informes de seguimiento trimestral</t>
  </si>
  <si>
    <t>Arquitectura Empresarial</t>
  </si>
  <si>
    <t>Porcentaje de ejecución del plan de trabajo Arquitectura Empresarial</t>
  </si>
  <si>
    <t>Rueda de negocios internacional</t>
  </si>
  <si>
    <t>Porcentaje de avance</t>
  </si>
  <si>
    <t>Actualización, rediseño y divulgación del Portafolio de Servicios</t>
  </si>
  <si>
    <t>Gestionar el contenido de la sección de consultoría de la página web </t>
  </si>
  <si>
    <t>Monitoreos a la estrategia de proyectos</t>
  </si>
  <si>
    <t>Número de monitoreos realizados durante el periodo/  numero de monitoreos planeados durante el periodo</t>
  </si>
  <si>
    <t>Presentar al Comité de Gestión y Desempeño informes semestrales sobre los avances y resultados del desempeño de la PPDA</t>
  </si>
  <si>
    <t># resultados presentados / 2</t>
  </si>
  <si>
    <t xml:space="preserve">Diseñar y ejecutar una encuesta anual dirigida a los jefes de áreas del Instituto con el objetivo de evaluar el manejo y control de las PQRSD </t>
  </si>
  <si>
    <t># resultados de encuesta presentados / 1</t>
  </si>
  <si>
    <t>Realizar auditorías internas sobre gestión y resultados, a los procesos o proyectos  del Plan Anual de Auditoría aprobado por el Comité Institucional de Coordinación de Control Interno y realizar los informes de Ley y de Seguimiento que le  competen</t>
  </si>
  <si>
    <t>% de cumplimiento del plan anual de auditorías</t>
  </si>
  <si>
    <t>Diseñar e implementar la estrategia de divulgación y apropiación de la investigación que desarrolla el ICFES</t>
  </si>
  <si>
    <t xml:space="preserve">Porcentaje de avance de la estrategia de divulgación y socialización de la investigación.   </t>
  </si>
  <si>
    <t>Porcentaje de avance en publicación y socialización de los datos abiertos del Instituto en DataIcfes</t>
  </si>
  <si>
    <t>Participar en eventos académicos para difundir resultados e investigaciones del Icfes</t>
  </si>
  <si>
    <t>Número de eventos académicos para difundir resultados e investigaciones donde participó el Icfes</t>
  </si>
  <si>
    <t xml:space="preserve">Participar en eventos con el sector educativo y diversas partes interesadas para el desarrollo y fomento a la Investigación </t>
  </si>
  <si>
    <t>Número de eventos académicos para difundir resultados e investigaciones que donde participa el Icfes</t>
  </si>
  <si>
    <t>Generar productos de investigación de alta calidad con enfoque diferencial y/o Territorial</t>
  </si>
  <si>
    <t>Número de productos de Investigaciones realizadas por el Instituto con enfoque diferencial o territorial</t>
  </si>
  <si>
    <t>Registrar productos derivados de proyectos de investigación del Icfes</t>
  </si>
  <si>
    <t>Número de productos de investigación registrados en GrupLAC</t>
  </si>
  <si>
    <t>Cumplimiento Plan Institucional de Archivos</t>
  </si>
  <si>
    <t xml:space="preserve">Cumplimiento Plan de Conservación Documental </t>
  </si>
  <si>
    <t>Cumplimiento Plan de Preservación Digital</t>
  </si>
  <si>
    <t xml:space="preserve">Cumplimiento Plan Anual de Adquisiciones </t>
  </si>
  <si>
    <t xml:space="preserve">Realizar 30 sesiones de difusión de resultados de la aplicación de proyectos especiales, en el marco del cumplimiento de las actividades contractuales pactadas con el MEN con enfoque diferencial si lo requiere. </t>
  </si>
  <si>
    <t>A= sesiones realizadas
B= sesiones planificadas 
C=(A/B)*100</t>
  </si>
  <si>
    <t>Realizar 6 sesiones de divulgación de los informes nacionales de las evaluaciones realizadas por el Instituto de Saber 11, Saber TyT/Pro, MCEIC, TALIS, TALIS starting strong e ICCS.</t>
  </si>
  <si>
    <t>Desarrollar la IX versión del Encuentro Nacional de Líderes y Líderesas de Evaluación de las 97 Entidades Territoriales Certificadas - ENLE 2024-2025.</t>
  </si>
  <si>
    <t>No. de eventos realizados</t>
  </si>
  <si>
    <t>Desarrollar seis (6) Encuentros Regionales de Líderes y Líderesas de Evaluación.</t>
  </si>
  <si>
    <t>A= ERLE realizados
B= 6 
C=(A/B)*100</t>
  </si>
  <si>
    <t>Realizar 4 sesiones de gestión del conocimiento de las diferentes mediciones y evaluaciones realizadas por el Icfes para la comunicación interna. Articuladas con la STH y OACyM.</t>
  </si>
  <si>
    <t>A= sesiones realizadas
B= sesiones planificadas =4
C=(A/B)*100</t>
  </si>
  <si>
    <t>Desarrollar y gestionar la publicación por parte de OACyM de 10 calendarios y parrillas mensuales de las actividades desarrolladas por la Subdirección, referente a talleres, sesiones de difusión y/o divulgación.</t>
  </si>
  <si>
    <t>A= calendarios realizados y publicados
B= calendarios planificados = 10
C=(A/B)*100</t>
  </si>
  <si>
    <t>Implementar la estrategia de Comunidad de aprendizaje (CdA), la cuál consta de: 
1). Acompañamiento a las 11 preseleccionados de los reconocimientos compartir saberes 2024 
(peso de la actividad: 20%)
2). Diseño, ajuste y pilotaje de la nueva plataforma de CdA (peso de la actividad: 20%). 
3). 5 galardones a las buenas prácticas del análisis, uso e interpretación de resultados para el mejoramiento de la calidad educativa (peso de la actividad: 20%).
4). Realización de 8 espacios virtuales o presenciales de Juntanzas del Saber con la Comunidad educativa (peso de la actividad: 20%).
5). Realización del Encuentro Nacional Compartir Saberes 2025 (peso de la actividad: 20%).</t>
  </si>
  <si>
    <t>A= actividades realizadas
B= MacrpACT planificadas = 5
C=(A/B)*100</t>
  </si>
  <si>
    <t>Realizar 40 Encuentros Regionales por la apropiación social de los resultados: Evaluar para la vida 2025, el sentido de la evaluación para el mejoramiento de la calidad educativa en 40 ETC focalizadas de acuerdo a sus situaciones de contexto y resultados obtenidos en las diferentes evaluaciones aplicadas.</t>
  </si>
  <si>
    <t>Preparar, apoyar y/o ajustar los 8 contenidos, talleres, difusiones y/o sesiones solicitadas por la Dirección de Evaluación o la Dirección General.</t>
  </si>
  <si>
    <t>A= eventos apoyados
B= 8
C=(A/B)*100</t>
  </si>
  <si>
    <t>Generación de nuevos indicadores de medición de los procesos de análisis y Apropiación Social de Resultados: 
•⁠  ⁠Levantar el marco teórico para los nuevos indicadores de gestión de la SAYD (25%).
•⁠  ⁠Operacionalizar las variables de los nuevos indicadores de gestión de la SAYD (25%).
•⁠  ⁠Pilotear los indicadores de gestión de la SAYD y ajustarlos (50%).</t>
  </si>
  <si>
    <t>A= actividades realizadas
B= MacrpACT planificadas = 3
C=(A/B)*100</t>
  </si>
  <si>
    <t>Llevar a cabo el pilotaje de los protocolos de instrumentos de investigación del portafolio de metodologías de la SAYD en el marco de las actividades de divulgación y socialización de la SAYD,  promoviendo la incorporación del enfoque diferencial.</t>
  </si>
  <si>
    <t>Dos instrumentos desarrollados</t>
  </si>
  <si>
    <t xml:space="preserve">Consolidar el documento de procedimiento del laboratorio de innovación, que consolide las actividades, líneas de investigación y plan de trabajo durante los próximos años y durante la vigencia. </t>
  </si>
  <si>
    <t>Un procedimiento desarrollado e institucionalizado</t>
  </si>
  <si>
    <t>Realizar un análisis semestral sobre la consulta, acceso, utilidad y  uso de los  contenidos del Observatorio de Datos del Icfes.</t>
  </si>
  <si>
    <t>((número de análisis finalizados)/2)x100</t>
  </si>
  <si>
    <t xml:space="preserve">Diseñar y crear mailings, infografías y piezas gráficas que logren comunicar un panorama general sobre  el desempeño de la población estudiantil  con un enfoque diferencial </t>
  </si>
  <si>
    <t>48 piezas y mailings</t>
  </si>
  <si>
    <t xml:space="preserve">
Diseñar, implementar y desarrollar 5 multimedias interactivas como herramientas de difusión para los productos digitales asociados a los diferentes exámenes </t>
  </si>
  <si>
    <t xml:space="preserve">8 multimedias interactivas </t>
  </si>
  <si>
    <t>Diseñar , gestionar, administrar e implementar contenidos mensualmente que apoyen el fortalecimiento de la página de Comunidad de aprendizaje.</t>
  </si>
  <si>
    <t>24 actuaizaciones
( 2 mensulaes)</t>
  </si>
  <si>
    <t>Diseñar, diagramar , e implementar los diferentes informes de análisis y difusión de resultados de la información derivada de las evaluaciones de la educación que realiza el Instituto Colombiano para la Evaluación de la Educación.</t>
  </si>
  <si>
    <t>Diseñar, producir e implementar video-cápsulas que apoyen la difusión de los diferentes exámenes productos de los análisis de los resultados.</t>
  </si>
  <si>
    <t>16 cápsulas</t>
  </si>
  <si>
    <t>Crear, diseñar y administrar contenidos que apoyen la actualización frecuente de la herramienta Saber +</t>
  </si>
  <si>
    <t>24 actualizaciones</t>
  </si>
  <si>
    <t>Apoyar gráfica y tecnológicamente la producción de presentaciones, piezas, resumenes infográficos, actualización de visores,  notas de política y demás actividades que hagan parte de las actividades de la SAyD</t>
  </si>
  <si>
    <t>((número de piezas finalizadas)/4)x100</t>
  </si>
  <si>
    <t>Elaborar cinco (5) resúmenes infográficos con los resultados obtenidos en las pruebas Saber 3°, 5°, 7° y 9°, Saber 11°, Saber TyT, Saber Pro que contribuya a la toma de decisiones estratégicas e involcre el enfoque diferencial en el análisis de los resultados</t>
  </si>
  <si>
    <t>((número de resumenes finalizados)/5)x100</t>
  </si>
  <si>
    <t>Elaborar tres (3) resúmenes infográficos de resultados para clientes externos del instituto con los resultados obtenidos en las pruebas Saber 11°, Saber TyT, Saber Pro que contribuya a la toma de decisiones estratégicas  e involcre el enfoque diferencial en el análisis de los resultados.</t>
  </si>
  <si>
    <t>((número de resumenes finalizados)/3)x100</t>
  </si>
  <si>
    <t>Actualizar tres (3) visores de resultados sobre la evaluación de la educación para estar al tanto de los resultados que se obtienen a nivel territorial en el marco del Observatorio de Datos del Icfes</t>
  </si>
  <si>
    <t>((número actualizados)/3)x100</t>
  </si>
  <si>
    <t xml:space="preserve">Elaborar cuatro (4) informes de resultados con resultados de las pruebas nacionales obtenidos en las pruebas Saber 11°, Saber TyT, Saber Pro, TALIS y TALIS  Starting Strong  </t>
  </si>
  <si>
    <t xml:space="preserve">Elaborar ocho (8) informes de resultados para clientes externos del Icfes con los resultados obtenidos en las pruebas Saber 3°, 5°, 7° y 9°, Saber 11°, Saber TyT, Saber Pro, pruebas SER y del examen de Patrulleros. </t>
  </si>
  <si>
    <t>((número de informes finalizados)/8)x100</t>
  </si>
  <si>
    <t>Elaborar diez (10) apuntes del Icfes para la política educativa a partir de los resultados de las pruebas nacionales e internacionales: dos (2) notas de política debe analizar asuntos de enfoque diferencial, (2) notas de política de pruebas internacionales y (6) notas de política con resultados de pruebas nacionales.</t>
  </si>
  <si>
    <t>((número de notas de política publicadas)/10) x100</t>
  </si>
  <si>
    <t>- Automatización de reportes a nivel de Entidad Territorial Certificada con los resultados del examen Saber 11° y Clasificación de Planteles 2024</t>
  </si>
  <si>
    <t>Realizar la Planeación y ejecución Operativa de las pruebas de estado y demás evaluaciones que requiera el Instituto para la vigencia, de acuerdo con las particularidades y necesidades específicas con carácter diferencial</t>
  </si>
  <si>
    <t>Numero de pruebas aplicadas en el trimestre / Numero de pruebas proyectadas para aplicarse en el trimestre *100</t>
  </si>
  <si>
    <t>Brindar a la población con discapacidad mayor acceso en los exámenes de Estado, por medio del diseño de armado con ajustes diferenciales.</t>
  </si>
  <si>
    <t>Implementación de enfoque étnico en la evaluación educativa externa</t>
  </si>
  <si>
    <t>Gestión de fases del proyecto de enfoque etnico en la evaluación educativa externa.
(No. de fases gestionadas del proyecto / No. de fases totales del proyecto)*100</t>
  </si>
  <si>
    <t>Brindar material bibliográfico a los investigadores acerca de los procedimientos estadísticos que realiza la institución, con el fin de proveer herramientas para la construcción de investigación.</t>
  </si>
  <si>
    <t>Porcentaje de boletines elaborados frente a los planificados = (Numero de boletines elaborados/ Número de boletines planificados) × 100</t>
  </si>
  <si>
    <t xml:space="preserve">Generar evidencia estadística y psicométrica para fortalecer los procesos de evaluación, abordando de manera efectiva las particularidades de las subpoblaciones del país en la calificación de los exámenes Saber 11. </t>
  </si>
  <si>
    <t>Porcentaje de implementación de variables= (Número de variables implementadas en los análisis de funcionamiento diferencial para calificación de Saber 11 en 2025 / Numeró total de variables planteadas para la implementación del análisis de funcionamiento diferencial en Saber 11 en 2025)*100</t>
  </si>
  <si>
    <t>Realizar el procesamiento de nuevos agregados para brindar mayor accesibilidad y satisfacer las necesidades de información de los diferentes grupos de valor.</t>
  </si>
  <si>
    <t>Porcentaje de variables incluidas en los cuadros de salida=(Número de variables incluidas en los cuadros de salidas que reporta los agregados según la norma NTC PE 1000/ Numero de variables planificadas para incluirse en los cuadros de salida que reporten los agregados según la norma NTC PE 1000)x100</t>
  </si>
  <si>
    <t>Ejecución de planes de producción editorial</t>
  </si>
  <si>
    <t>Ejecución de planes de codificación</t>
  </si>
  <si>
    <t xml:space="preserve">1. Identificar los posibles cambios de variables que afectan las distribuciones porcentuales según los niveles de ingresos de las diferentes pruebas y que son aplicables, al modelo de costeo conforme al nuevo esquema tarifario. 
2.  Actualizar el modelo de costeo por actividades y analizar los posibles efectos, en los costos unitarios y totales, de acuerdo a los inductores establecidos; desde la perspectiva contable según información financiera (ingresos por prueba, costos variables y gastos fijos). </t>
  </si>
  <si>
    <t>Porcentaje de Avance en la actualización del Modelo de Costeo según el nuevo esquema tarifario del Icfes</t>
  </si>
  <si>
    <t>Diseñar la encuesta de satisfacción a grupos focales con carácter diferencial</t>
  </si>
  <si>
    <t>% avance aplicación de la encuesta de satisfacción</t>
  </si>
  <si>
    <t>Implementar mecanismos de acercamiento a los grupos de interés de la entidad, con el fin de generar soluciones en línea.</t>
  </si>
  <si>
    <t>Cantidad de personas atendidas en las salas de Teams</t>
  </si>
  <si>
    <t xml:space="preserve">Participar en las ferias Nacionales de Servicio al Ciudadano, convocadas por el Departamento Administrativo de la Función Pública </t>
  </si>
  <si>
    <t xml:space="preserve">Cantidad de personas atendidas en las Ferias de Servicio al Ciudadano </t>
  </si>
  <si>
    <t xml:space="preserve">Mejorar la experiencia de servicio, mediante acciones que promuevan la interacción y suplan las necesidades de nuestros grupos de interés tanto internos, como externos. </t>
  </si>
  <si>
    <t>Cantidad de actividades desarrolladas en el marco de la estrategia somos servicio</t>
  </si>
  <si>
    <t>Elaborar y consolidar los informes de resultados de aplicación piloto de Clima escolar en las pruebas de Estado durante la vigencia 2024.
Informe de resultados de aplicación de cuestionarios auxiliares, del 18 de enero a 30 de junio de 2024.</t>
  </si>
  <si>
    <t>Porcentaje de avance en documentos técnicos enmarcados en la iniciativa estratégica y de resultados de aplicación de cuestionarios implementados.</t>
  </si>
  <si>
    <t xml:space="preserve">Realizar reporte diagnóstico final de la consultoría del programa Sacúdete.
Asegurar el enfoque diferencial y de interseccionalidad en el marco del proyecto de inclusión de población, por medio de adaptación de cuadernillos e informes de resultados.
</t>
  </si>
  <si>
    <t>Porcentaje de avance en documentos técnicos  con carácter diferencial y territorial</t>
  </si>
  <si>
    <t>Seguimiento a las actividades establecidas para el desarrollo de los estudios internacionales que se adelanten en la vigencia.
Monitoreo de gestión con consorcios para estudios internacionales en las siguientes líneas de tiempo:
Piloto PISA : ventana de aplicación 15 de abril al 31 de mayo
TALIS estudio principal módulo central: ventana de aplicación 1 de marzo al 31 de mayo
TALIS estudio principal módulo Starting Strong: ventana de aplicación 1 de abril al 2 de agosto
Piloto ERCE - Preparación y entrega base de datos nacional: 1 de enero al 31 de junio
Pre piloto PISA: 1 de agosto al 30 de septiembre</t>
  </si>
  <si>
    <t>Porcentaje de pruebas internacionales monitoreadas</t>
  </si>
  <si>
    <t xml:space="preserve">Creación del Banco de Innovación, conforme a la definición de los criterios innovadores de los proyectos que adelantan las diferentes áreas del Icfes.
Desarrollo de mesas técnicas del laboratorio de evaluación encaminadas a gestionar la transferencia de conocimientos. </t>
  </si>
  <si>
    <t xml:space="preserve">Porcentaje de avance de consolidación de mesas técnicas del laboratorio de evaluación encaminadas a gestionar la transferencia de conocimientos. </t>
  </si>
  <si>
    <t>Realizar seguimiento a la Planeación y ejecución Operativa de las pruebas de estado, pruebas internacionales y demás evaluaciones que requiera el Instituto para la vigencia, conforme con las particularidades y necesidades específicas con carácter diferencial</t>
  </si>
  <si>
    <t xml:space="preserve">Gestión en la producción y aplicación de instrumentos </t>
  </si>
  <si>
    <t>Establecer y ejecutar una estrategia de relacionamiento regional con grupos de interés.</t>
  </si>
  <si>
    <t>Realización e implementación de la estrategia de comunicaciones externa regional</t>
  </si>
  <si>
    <t>Diseñar e implementar una estrategia de divulgación de la PPDA, a través de los canales de comunicación institucionales.</t>
  </si>
  <si>
    <t>Realización e implementación de la estrategia de comunicación interna para la divulgación de la PPDA</t>
  </si>
  <si>
    <t>Formalizar el protocolo de gestión de solicitudes, peticiones y comentarios en las redes sociales activas de la entidad.</t>
  </si>
  <si>
    <t>Normalización e implementación del Protocolo en redes sociales</t>
  </si>
  <si>
    <t>Establecer una Política de Comunicaciones para la entidad.</t>
  </si>
  <si>
    <t>Normalización e implementación de las Políticas de Comunicación en la entidad</t>
  </si>
  <si>
    <t>Desarrollar estrategias de comunicación interna con las diferentes dependencias del Instituto, garantizando una difusión apropiada y oportuna de la información que genera el Instituto a todos los colaboradores.</t>
  </si>
  <si>
    <t xml:space="preserve">Informe de análisis de resultados de la aplicación de la  encuesta de satisfacción de la estrategia de comunicación interna </t>
  </si>
  <si>
    <t>Plan de Trabajo del Modelo de Costeo y el Esquema de Tarifas Diferenciales</t>
  </si>
  <si>
    <t>Avance del Plan de Trabajo del Modelo de Costeo y el Esquema de Tarifas Diferenciales.</t>
  </si>
  <si>
    <t>Hacer Seguimiento a planes, programas y proyectos para el adecuado desarrollo institucional</t>
  </si>
  <si>
    <t>Efectividad de cumplimiento de Plan de Acción Institucional 2024</t>
  </si>
  <si>
    <t xml:space="preserve"> Monitoreos de seguimiento del Plan de Cierre de Brechas</t>
  </si>
  <si>
    <t>Elaboración de inventario de fuentes de emisión
Determinación de alcance de huella de carbono
Determinación de herramientas de recopilación y reporte de huella de carbono
Auditorías Internas
Auditorías externas de verificación de huella de carbono</t>
  </si>
  <si>
    <t>Huella de Carbono Icfes</t>
  </si>
  <si>
    <t>Mantener el Sistema de gestión de calidad del Icfes</t>
  </si>
  <si>
    <t xml:space="preserve">Fortalecimiento Sistemas de Gestión </t>
  </si>
  <si>
    <t>Implementar y documentar el sistema integrado de gestión del Icfes</t>
  </si>
  <si>
    <t>Avance de integración de los sistemas de gestión</t>
  </si>
  <si>
    <t xml:space="preserve"> - Levantamiento de línea base para el informe de sostenibilidad
 - Elaboración de análisis de materialidad
 - Priorización de asuntos materiales
 - Definición de lineamientos sostenibles para contratación, auditorías externas</t>
  </si>
  <si>
    <t xml:space="preserve">Reporte de Sostenibilidad </t>
  </si>
  <si>
    <t>Realizar rueda de negocios internacional</t>
  </si>
  <si>
    <t>Divulgar el Portafolio de Servicios</t>
  </si>
  <si>
    <t>Fortalecer el micrositio de consultoría de la pagina web del Icfes</t>
  </si>
  <si>
    <t>Plan de Seguridad y Privacidad de la Información: Ejecutar el Plan anual 2024 de establecido de acuerdo con los lineamientos MIPG</t>
  </si>
  <si>
    <t>Cumplimiento del plan SGSPI</t>
  </si>
  <si>
    <t>Plan de Tratamiento de Riesgos de Seguridad y Privacidad de la Información: Ejecutar el Plan anual 2024 de establecido de acuerdo con los lineamientos MIPG</t>
  </si>
  <si>
    <t>Cumplimiento del plan de gestión de riesgos de SGSPI</t>
  </si>
  <si>
    <t>Definir tablero de indicadores para medir el nivel de implementación de los diferentes dominios del SGSPI</t>
  </si>
  <si>
    <t>Instrumento de medición de implementación de los dominios del SGSI</t>
  </si>
  <si>
    <t>Medir indicadores del SGSPI de acuerdo con las evidencias suministradas por los líderes</t>
  </si>
  <si>
    <t>Porcentaje de implementación del SGSPI</t>
  </si>
  <si>
    <t>Desarrollar las actividades de austeridad y gestión ambiental, a través del cumplimiento del plan de trabajo de la vigencia 2024</t>
  </si>
  <si>
    <t>Programa de Sostenibilidad</t>
  </si>
  <si>
    <t>Encuesta anual evaluación controles PQRSD</t>
  </si>
  <si>
    <t>Implementar dentro del sistema de gestión de calidad del Instituto los pasos para la formulación de la PPDA.</t>
  </si>
  <si>
    <t>Diseño guía formulación PPDA</t>
  </si>
  <si>
    <t>Informes de desempeño de la PPDA</t>
  </si>
  <si>
    <t>Porcentaje de avance de auditorías y seguimientos en el Plan Anual de Auditoría</t>
  </si>
  <si>
    <t>Producir contenidos de resultados de proyectos de investigación, a partir de los datos producidos por el Icfes y otros datos, para contribuir a la toma de decisiones en materia de políticas públicas nacional y territorial.</t>
  </si>
  <si>
    <t>Porcentaje de productos de investigación generados durante la vigencia</t>
  </si>
  <si>
    <t>Divulgar y socializar contenidos de resultados de proyectos de investigación, a partir de los datos producidos por el Icfes y otros datos, para contribuir a la toma de decisiones en materia de políticas públicas nacional y territorial.</t>
  </si>
  <si>
    <t>Porcentaje de productos  de investigación divulgado y/o socializados  durante el periodo</t>
  </si>
  <si>
    <t>Aplicar a convocatorias que financien proyectos de investigación en torno  a la educación a nivel nacional e internacional</t>
  </si>
  <si>
    <t>Porcentaje de propuestas presentadas  a convocatorias de investigación alineadas a las líneas de investigación del ICFES</t>
  </si>
  <si>
    <t xml:space="preserve">Rediseñar la estrategia de fomento  de la investigación promoviendo el uso de datos del ICFES con alcance territorial </t>
  </si>
  <si>
    <t>Nivel de avance en el rediseño de la estrategia</t>
  </si>
  <si>
    <t xml:space="preserve">Implementar la estrategia de fomento de la investigación promoviendo el uso de datos del ICFES con alcance territorial </t>
  </si>
  <si>
    <t>Nivel de avance en la implementación de la estrategia de fomento</t>
  </si>
  <si>
    <t>Desarrollar las actividades del PINAR, a través del cumplimiento del plan de trabajo de la vigencia 2024 establecido por la SAYSG.</t>
  </si>
  <si>
    <t>Desarrollar las actividades de Conservación Documental, a través del cumplimiento del plan de trabajo de la vigencia 2024 establecido por la SAYSG.</t>
  </si>
  <si>
    <t>Desarrollar las actividades de Preservación Digital, a través del cumplimiento del plan de trabajo de la vigencia 2024 establecido por la SAYSG.</t>
  </si>
  <si>
    <t>Realizar seguimiento al cumplimiento de ejecución de las líneas del Plan Anual de Adquisiciones de la vigencia 2024.</t>
  </si>
  <si>
    <t xml:space="preserve">Acompañar la dinámica de cinco (5) Comités Técnicos de Área (SDI) para fortalecer su capacidad de presentación y compromiso, contribuyendo así a la mejora continua de los eventos de difusión. </t>
  </si>
  <si>
    <t>Difusión CTA-LabSAyD</t>
  </si>
  <si>
    <t>Realizar 13 sesiones de difusión de resultados de la aplicación del Proyecto Saber 3579, en el marco del cumplimiento de las actividades contractuales pactadas con el MEN</t>
  </si>
  <si>
    <t>Difusiones Saber 3579</t>
  </si>
  <si>
    <t>Realizar 4 sesiones de divulgación de los informes nacionales de las evaluaciones realizadas por el Instituto de Saber 11, Saber TyT/Pro, PISA e ICCS.</t>
  </si>
  <si>
    <t>Divulgaciones Nacionales de Resultados</t>
  </si>
  <si>
    <t>Elaborar doce (12) apuntes del Icfes para la política educativa a partir de los resultados de las pruebas nacionales e internacionales.</t>
  </si>
  <si>
    <t>Notas de política</t>
  </si>
  <si>
    <t>Realizar 30 sesiones de difusión de resultados de la aplicación de proyectos especiales, en el marco del cumplimiento de las actividades contractuales pactadas con el MEN.</t>
  </si>
  <si>
    <t>Difusiones proyectos especiales</t>
  </si>
  <si>
    <t>Desarrollar la IX versión del Encuentro Nacional de Líderes y Líderesas de Evaluación de las 97 Entidades Territoriales Certificadas - ENLE 2024.</t>
  </si>
  <si>
    <t>ENLE 2024</t>
  </si>
  <si>
    <t xml:space="preserve">Realizar 7 sesiones de divulgación de los informes nacionales de los informes de las evaluaciones realizadas por el Instituto de Saber 3579, Pruebas SER, Evaluar para Avanzar, Saber 11, Saber TyT/Pro, PISA e ICCS para la comunicación interna del Instituto. </t>
  </si>
  <si>
    <t>Sesiones de gestión de conocimiento</t>
  </si>
  <si>
    <t>Establecer 4 alianzas para la apropiación social de los resultados con organizaciones y/o entidades territoriales para la interpretación, uso y transferencia de capacidades de análisis de los resultados a los diferentes establecimientos educativos focalizados.</t>
  </si>
  <si>
    <t>Alianzas desarrolladas</t>
  </si>
  <si>
    <t>Implementar la estrategia de Comunidad de aprendizaje (CdA), mediante: 1) sistematización de 12 buenas prácticas de actores de la comunidad educativa. 2) Diseño, ajuste y pilotaje de la nueva plataforma de CdA. 3) 5 galardones a las buenas prácticas del análisis, uso e interpretación de resultados para el mejoramiento de la calidad educativa.</t>
  </si>
  <si>
    <t>Actividades para el fortalecimiento de la Comunidad de Aprendizaje del Icfes</t>
  </si>
  <si>
    <t>Desarrollar y publicar 12 calendarios mensuales de las actividades desarrolladas por la Subdirección, referente a talleres, sesiones de difusión y/o divulgación.</t>
  </si>
  <si>
    <t>Calendarios realizados</t>
  </si>
  <si>
    <t>Eventos técnicos de apoyo</t>
  </si>
  <si>
    <t>Diseñar y ejecutar planes de medios para el lanzamiento de todos los informes que aplica el Icfes  (De 6 a 7 planes de medios)</t>
  </si>
  <si>
    <t>Plan de medios para informes naciones e internacionales</t>
  </si>
  <si>
    <t>Realizar 32 Encuentros Regionales por la apropiación social de los resultados: Evaluar para la vida 2024, el sentido de la evaluación para el mejoramiento de la calidad educativa en 40 ETC. focalizadas de acuerdo a sus situaciones de contexto y resultados obtenidos en las diferentes evaluaciones aplicadas.</t>
  </si>
  <si>
    <t xml:space="preserve">Encuentros regionales - Ruta del Saber </t>
  </si>
  <si>
    <t>Realizar 10 jornadas de capacitación sobre enfoque diferencial dirigidas a las y los colaboradores del Instituto para garantizar la transversalización del enfoque diferencial en la cadena de la evaluación y el cumplimiento de la normatividad relacionada.</t>
  </si>
  <si>
    <t>Externalización TEDI</t>
  </si>
  <si>
    <t xml:space="preserve">Implementar el procedimiento interno de Asistencia Técnica a los 4 equipos de trabajo de la Subdirección de Análisis y Divulgación para garantizar una efectiva transversalización del enfoque diferencial en los productos y servicios de la dependencia. </t>
  </si>
  <si>
    <t>Asistencia TEDI</t>
  </si>
  <si>
    <t>Elaborar catorce (14) informes de resultados, seis (6) nacionales y ocho (8) para clientes externos del Icfes con los resultados obtenidos en las pruebas Saber 3°, 5°, 7° y 9°, Saber 11°, Saber TyT, Saber Pro, PISA, SSES, ICCS y del examen de Patrulleros.</t>
  </si>
  <si>
    <t>Informes de resultados</t>
  </si>
  <si>
    <t xml:space="preserve">Realizar pilotaje de metodología para la apropiación social de los resultados en 10 Establecimientos Educativos (EE) con estudiantes de grupos poblacionales diferenciales para fortalecer la divulgación con enfoque diferencial. </t>
  </si>
  <si>
    <t>Internalización TEDI</t>
  </si>
  <si>
    <t>Elaborar 1 documento orientador para la apropiación social de los resultados con enfoque diferencial a partir de los hallazgos de necesidades en la divulgación identificados en el pilotaje.</t>
  </si>
  <si>
    <t>Lineamientos TEDI</t>
  </si>
  <si>
    <t>Participar en dos (2) proyectos de optimización de productos de difusión de la subdirección, analizando y validando la evidencia recogida para su mejora, para así generar resultados sólidos y significativos en dichos productos.</t>
  </si>
  <si>
    <t>Innovación LabSAyD</t>
  </si>
  <si>
    <t>Realizar seguimientos mensuales a la atención y respuesta efectiva de las diferentes PQRSF allegadas a la Subdirección de Análisis y Divulgación.</t>
  </si>
  <si>
    <t>Gestión PQRS SAyD</t>
  </si>
  <si>
    <t>Hacer seguimiento de los dos (2) nuevos indicadores de calidad de los procedimientos de la SAyD, para determinar con datos metas retadoras para el mejoramiento de los productos y servicios de la subdirección.</t>
  </si>
  <si>
    <t>Evaluación LabSAyD</t>
  </si>
  <si>
    <t>Actualizar tres (3) visores de resultados de las pruebas Saber para estar al tanto de los resultados que se obtienen a nivel territorial</t>
  </si>
  <si>
    <t>Visores de resultados</t>
  </si>
  <si>
    <t>Crear y diseñar 4 multimedia interactivas como herramientas de difusión para los productos digitales contemplados en la etapa de resultados de Saber 3°, 5°, 7°, 9°, 11°, TyT.</t>
  </si>
  <si>
    <t>Estrategia Saber más</t>
  </si>
  <si>
    <t>Elaborar cuatro (4) resúmenes infográficos de resultados para clientes externos del instituto con los resultados obtenidos en las pruebas Saber 11°, Saber TyT, Saber Pro que contribuya a la toma de decisiones estratégicas.</t>
  </si>
  <si>
    <t>RI Clientes</t>
  </si>
  <si>
    <t>Elaborar cinco (5) resúmenes infográficos con los resultados obtenidos en las pruebas Saber 3°, 5°, 7° y 9°, Saber 11°, Saber TyT, Saber Pro que contribuya a la toma de decisiones estratégicas.</t>
  </si>
  <si>
    <t>RI Icfes</t>
  </si>
  <si>
    <t>Crear e implementar una estrategia digital de contenidos que permita visibilizar semana a semana datos y análisis de los exámenes que aplica el Icfes con el fin de mantener informada a la comunidad educativa  desde un enfoque diferencial.</t>
  </si>
  <si>
    <t>Apoyo a la difusión de resultados</t>
  </si>
  <si>
    <t xml:space="preserve">Diseñar y crear 16 video-cápsulas interactivas de 2 a 3 minutos  que  comuniquen un panorama general sobre  el desempeño de las y los estudiantes desde un enfoque diferencial: Grupo étnico, profesión , sexo, zona, NSE, entre otros. </t>
  </si>
  <si>
    <t>Diseñar y crear 18 mailings que logren comunicar un panorama general sobre  el desempeño de las y los estudiantes evaluados en las pruebas que aplica el Icfes desde un enfoque diferencial : Grupo étnico, profesión, sexo, zona, entre otros.</t>
  </si>
  <si>
    <t>Desarrollar 4 proyectos de gamificación para lograr un acercamiento y familiarización con las pruebas Saber 11°, TyT, PRO y proyectos especiales a través de la aplicación de estrategias de juego no lúdico.</t>
  </si>
  <si>
    <t>Fortalecimiento a la página de Comunidad de aprendizaje, estructuración y ajustes con nuevos contenidos, actualización de los ya existentes y articulación con instituciones educativas no aliadas al proyecto.</t>
  </si>
  <si>
    <t>Apropiación social del conocimiento</t>
  </si>
  <si>
    <t>Apoyar y actualizar constantemente  el desarrollo y la implementación de la aplicación móvil App del Saber.</t>
  </si>
  <si>
    <t>Diseñar, diagramar e implementar los diferentes informes de análisis y difusión de resultados de la información derivada de las evaluaciones de la educación que realiza el Instituto Colombiano para la Evaluación de la Educación.</t>
  </si>
  <si>
    <t>Diseñar, implementar y desarrollar 3 multimedia offline a la medida que acorte las brechas de la información de los resultados de las pruebas de las diferentes comunidades indígenas.</t>
  </si>
  <si>
    <t>Estructurar la nueva versión del portafolio de metodologías del proyecto de laboratorio para centralizar y valorizar siete (7) metodologías de investigación, con la finalidad de optimizar los métodos de investigación de la subdirección.</t>
  </si>
  <si>
    <t>Portafolio LabSAyD</t>
  </si>
  <si>
    <t xml:space="preserve">Aplicación de pruebas </t>
  </si>
  <si>
    <t>Subdirección de Desarrollo de Aplicaciones</t>
  </si>
  <si>
    <t xml:space="preserve">Sede Electrónica Fase II: Continuar con los diseños, desarrollos y mantenimientos evolutivos, que permiten optimizar la disposición de los trámites, servicios,  e información del Icfes en la Sede Electrónica </t>
  </si>
  <si>
    <t>Nivel de eficacia del proyecto</t>
  </si>
  <si>
    <t>Fortalecimiento del proceso de citación: Fortalecer los procesos de citación (asignación de sitios), atención de tutelas posteriores a la inscripción, minimizando los procesos manuales de asignación de sitios</t>
  </si>
  <si>
    <t>Fortalecimiento y aseguramiento del Ciclo de vida del ítem: Fortalecer el ciclo de vida del ítem en su paso por los procesos misionales con el fin de se  permita controlar y mantener su integridad, confiabilidad, disponibilidad y seguridad.</t>
  </si>
  <si>
    <t>Actualización del módulo de aprovisionamiento para que soporte los nuevos modelos del negocio: Fortalecer los procesos de aprovisionamiento (generación de biblias) y atención de tutelas posteriores a la inscripción.</t>
  </si>
  <si>
    <t>PETI -  Evolucionar/estabilizar soluciones misionales y de apoyo:  Totalidad de actividades</t>
  </si>
  <si>
    <t>Sede Electrónica Fase II: Diseñar, desarrollar e implementar la aplicación móvil</t>
  </si>
  <si>
    <t>Adaptar ítems para las comunidades étnicas que presentan los exámenes de Estado.</t>
  </si>
  <si>
    <t>Ejecución del proceso de adaptación de cuadernillos a comunidades étnicas</t>
  </si>
  <si>
    <t>Brindar a la población con discapacidad mayor acceso en los exámenes de Estado, por medio del diseño y construcción de instrumentos de evaluación susceptibles a acomodaciones.</t>
  </si>
  <si>
    <t>Adecuación de diseños de armado de exámenes de Estado para población con discapacidad</t>
  </si>
  <si>
    <t>Realizar la calificación de las pruebas de Estado Saber 11, Presaber, Insor, Validantes, Saber Pro y Saber TyT mediante estándares estadístico y psicométricos que respalda decisiones informadas en el ámbito educativo.</t>
  </si>
  <si>
    <t xml:space="preserve">Porcentaje de exámenes calificados </t>
  </si>
  <si>
    <t>Subdirección de Información</t>
  </si>
  <si>
    <t>Centro de Analítica para el Sector Educativo: Implementar un centro de analítica que permita ser un herramienta para el análisis, uso y divulgación de la información para los actores del sector educativo</t>
  </si>
  <si>
    <t>Modernización de escritorios: Actualizar los equipos de computo fase I asignados a los funcionarios con características técnicas acordes a las necesidades de la entidad</t>
  </si>
  <si>
    <t>Plan de Mantenimiento de Servicios Tecnológicos: Ejecutar el Plan anual 2024 de establecido de acuerdo con los lineamientos MIPG</t>
  </si>
  <si>
    <t>PETI - Fortalecer el modelo de Gestión de la operación de Servicios Tecnológicos</t>
  </si>
  <si>
    <t>PETI - Gestión de Interoperabilidad en el Icfes</t>
  </si>
  <si>
    <t>PETI - Sistema de Gestión y Gobierno de Datos</t>
  </si>
  <si>
    <t>PETI - Gestión de arquitectura de datos e información: Estandarizar procesos en las bases de datos misionales para mejorar la operación misional</t>
  </si>
  <si>
    <t>Ejecutar los planes de producción editorial de las pruebas de estado, proyectos y demás instrumentos de evaluación siguiendo criterios de innovación, calidad y oportunidad basados en el enfoque diferencial.</t>
  </si>
  <si>
    <t>Ejecución de planes de Producción Editorial</t>
  </si>
  <si>
    <t>Ejecutar los planes de codificación de las pruebas de estado, proyectos y demás instrumentos de evaluación siguiendo criterios de innovación, calidad y oportunidad basados en el enfoque diferencial.</t>
  </si>
  <si>
    <t>Ejecución de planes de Codificación</t>
  </si>
  <si>
    <t>Cumplimiento de la ejecución del Plan Anual de Vacantes</t>
  </si>
  <si>
    <t>Ejecutar el Plan de Previsión de Recursos Humanos  </t>
  </si>
  <si>
    <t>Cumplimiento del diseño y adopción del Plan de Previsión de Recursos Humanos</t>
  </si>
  <si>
    <t>Cumplimiento del diseño y adopción del Plan de Estratégico de Talento Humano</t>
  </si>
  <si>
    <t>Nivel de ejecución del Plan Institucional de Capacitación</t>
  </si>
  <si>
    <t>Nivel de ejecución del Plan de Incentivos Institucionales</t>
  </si>
  <si>
    <t>Nivel de ejecución del Plan de Trabajo Anual en Seguridad y Salud en el Trabajo</t>
  </si>
  <si>
    <t xml:space="preserve">1. Identificar y analizar desde la perspectiva contable, la información contenida en los estados financieros sobre el costo real de las pruebas, para el seguimiento y desarrollo del modelo propuesto basado en actividades.
2.  Desarrollar una herramienta de gestión a partir de la información financiera con los insumos necesarios para determinar e implementar un esquema tarifario diferencial, planteando diversos escenarios de acuerdo con las dos actividades estratégicas establecidas entre la SFC y OAP. </t>
  </si>
  <si>
    <t>Avance y progresión en el desarrollo actividades</t>
  </si>
  <si>
    <t xml:space="preserve">CUMPLIMIENTO </t>
  </si>
  <si>
    <t>Realizar el seguimiento al  Plan de Participación Ciudadana</t>
  </si>
  <si>
    <t xml:space="preserve">CUMPLMIENTO </t>
  </si>
  <si>
    <t>Documentar y remitir casos de PQRSD que fueron de manera deficiente en  términos de tiempo, calidad y pertinencia, para el análisis por parte del grupo interno de trabajo de asuntos disciplinarios en lo que respecta a su competencia</t>
  </si>
  <si>
    <t>Proporcionar informes estadísticos trimestrales al Comité de Conciliación, sobre las fallas en la atención de PQRSD. Dicho informe deberá contener como mínimo, el número de PQRSD recibidas en el periodo, las solicitudes de ampliación de términos cursados a los peticionarios y sus causas y las respuestas emitidas por fuera del término legal.</t>
  </si>
  <si>
    <t>Realizar el Seguimiento Mecanismos para mejorar la Atención al Ciudadano</t>
  </si>
  <si>
    <t>Implementar la fase II del modelo de servicio de la Unidad de Atención al Ciudadano</t>
  </si>
  <si>
    <t>Plan MIPG: 18. Plan de Acción Institucional.</t>
  </si>
  <si>
    <t>Porcentaje de pruebas de Estado y pruebas internacionales monitoreadas</t>
  </si>
  <si>
    <t>Proyecto: Construcción de la agenda de nuevas
mediciones</t>
  </si>
  <si>
    <t>Porcentaje de avance del reporte del cuatrenio</t>
  </si>
  <si>
    <t>Laboratorio de evaluación</t>
  </si>
  <si>
    <t>Porcentaje de avance en documentos técnicos enmarcados en la iniciativa estratégica.</t>
  </si>
  <si>
    <t>Gestionar la planeación y contratación de operadores de acuerdo con las necesidades operativas y técnicas para la producción y Aplicación de instrumentos en el marco del desarrollo de las pruebas de estado que realiza el    instituto.</t>
  </si>
  <si>
    <t>Contratación de operadores</t>
  </si>
  <si>
    <r>
      <t xml:space="preserve">Plan MIPG: 9. </t>
    </r>
    <r>
      <rPr>
        <sz val="11"/>
        <color rgb="FF00B050"/>
        <rFont val="Calibri"/>
        <family val="2"/>
        <scheme val="minor"/>
      </rPr>
      <t>Plan de Tratamiento de Riesgos de Seguridad y Privacidad de la Información</t>
    </r>
  </si>
  <si>
    <t>Cumplimiento del 100% de las acciones del Plan del plan de Tratamiento de Riesgos de Seguridad y Privacidad de la información 2023</t>
  </si>
  <si>
    <r>
      <t xml:space="preserve">Plan MIPG: 10. </t>
    </r>
    <r>
      <rPr>
        <sz val="11"/>
        <color rgb="FF00B050"/>
        <rFont val="Calibri"/>
        <family val="2"/>
        <scheme val="minor"/>
      </rPr>
      <t>Plan de Seguridad y Privacidad de   la Información.</t>
    </r>
  </si>
  <si>
    <t>Cumplimiento del 100% de las acciones del Plan del plan de Seguridad y Privacidad de la información 2023</t>
  </si>
  <si>
    <r>
      <t xml:space="preserve">Plan MIPG: </t>
    </r>
    <r>
      <rPr>
        <sz val="11"/>
        <color rgb="FF00B050"/>
        <rFont val="Calibri"/>
        <family val="2"/>
        <scheme val="minor"/>
      </rPr>
      <t>Plan Estratégico de Tecnologías de la Información (PETI)</t>
    </r>
    <r>
      <rPr>
        <sz val="11"/>
        <color theme="1"/>
        <rFont val="Calibri"/>
        <family val="2"/>
        <scheme val="minor"/>
      </rPr>
      <t xml:space="preserve">
PETI: Sistema de Gestión de Seguridad de la Información</t>
    </r>
  </si>
  <si>
    <t>Cumplimiento de productos planeados</t>
  </si>
  <si>
    <t>Plan MIPG: 17. Anexo 3: Rendición de cuentas.</t>
  </si>
  <si>
    <t>100% de las acciones de rendición de cuentas ejecutadas</t>
  </si>
  <si>
    <t>Actividad: Adaptar los contenidos a las necesidades de información de los grupos de interés promoviendo la apropiación del valor social de la evaluación.</t>
  </si>
  <si>
    <t>100% de la ejecución de la estrategia de comunicación interna proyectada para    el 2022</t>
  </si>
  <si>
    <t>Realizar un diagnóstico de articulación entre portafolio  de servicios, procesos y áreas</t>
  </si>
  <si>
    <t>Lineas de producto y servicios diagnosticadas</t>
  </si>
  <si>
    <t>Integrar los sistemas de gestión institucionales del Icfes.</t>
  </si>
  <si>
    <t>Porcentaje de avance del plan de trabajo de Integracion de Sistemas de Gestion</t>
  </si>
  <si>
    <t>*Actividad: Contribuir al mantenimiento y mejora del Modelo Integrado de Planeación y de los Sistemas de Gestión Institucional</t>
  </si>
  <si>
    <t>Porcentaje de cumplimiento del plan de mantenimiento y mejora del Modelo Integrado de Planeación</t>
  </si>
  <si>
    <t>Actividad: Implementar y monitorear la estrategia de  gestión de proyectos al interior de la entidad, a partir del diseño metodológico desarrollado para tal fin.</t>
  </si>
  <si>
    <t>Número de monitoreos a la estrategia de gestión de proyectos</t>
  </si>
  <si>
    <t>Actividad: Implementar y monitorear la estrategia de Gestión del Conocimiento y la innovación, a partir de su incorporación con los sistema de gestión del Icfes.</t>
  </si>
  <si>
    <t>% de avance en el desarrollo actividades</t>
  </si>
  <si>
    <t>Actividad: Ofrecer los servicio del portatolio institucional.</t>
  </si>
  <si>
    <t>% de Ofertas de servicios remitidas a los clientes</t>
  </si>
  <si>
    <t>Actividad: Mantener un índice de favorabilidad en los fallos de acciones de tutelas, mayor o igual al 80%.</t>
  </si>
  <si>
    <t>Favorabilidad en acciones de tutela</t>
  </si>
  <si>
    <t>Actividad: Mantener un índice de favorabilidad de los procesos judiciales &gt;=50%</t>
  </si>
  <si>
    <t>Favorabilidad en procesos judiciales</t>
  </si>
  <si>
    <t>Actividad: Optimizar los tiempos de respuesta de las actuaciones administrativas sancionatorias generadas de   la presentación de pruebas de estado, reduciendo las investigaciones en curso.</t>
  </si>
  <si>
    <t># Investigaciones cerradas</t>
  </si>
  <si>
    <t>Actividad: Realizar auditorias internas sobre gestión y resultados, a los procesos o proyectos determinados en    el Plan Anual de Auditoria aprobado por el Comité Institucional de Coordinación de Control Interno y    realizar los informes de Ley y de Seguimiento que le competen a la OCI.</t>
  </si>
  <si>
    <t>Porcentaje de avance del Plan Anual de Auditoría</t>
  </si>
  <si>
    <t>Actividad:  Generar contenidos, a partir de los datos producidos por el Icfes y otros datos, que sirvan para distintos usos como: la planeación y seguimiento de políticas públicas nacionales y territoriales y la toma de decisión informada de los distintos factores que inciden  en la calidad de la educación.</t>
  </si>
  <si>
    <t>Porcentaje de documentos de la serie saber investigar</t>
  </si>
  <si>
    <t>Actividad: Llevar a cabo la implementación del plan de mejoramiento que surgió a partir de los resultados de la evaluación del DANE.</t>
  </si>
  <si>
    <t>Plan de mejoramiento Implementado.</t>
  </si>
  <si>
    <t>Actividad: Realizar los Comités Técnicos de la Subdirección de Estadísticas con base en los temas de mayor interés para la subdirección.</t>
  </si>
  <si>
    <t>Comités realizados</t>
  </si>
  <si>
    <t>Actividad: Realizar el procesamiento estadístico para generar las calificaciones de las pruebas de Estado: Saber 11, Presaber, Validantes, Pruebas Saber Pro y Saber TyT</t>
  </si>
  <si>
    <t>Manuales de procesamiento, scripts de corridas y la base de datos elaborados oportunamente</t>
  </si>
  <si>
    <t>Plan MIPG: 11. Plan Institucional de Archivos de la Entidad.</t>
  </si>
  <si>
    <t>Plan MIPG: 12. Plan de Conservación documental.</t>
  </si>
  <si>
    <t>% de ejecución del Plan de      Conservación Documental de la vigencia</t>
  </si>
  <si>
    <t>Plan MIPG: 13. Plan de Preservación Digital.</t>
  </si>
  <si>
    <t>Plan MIPG: 14. Plan de Austeridad y Gestión Ambiental.</t>
  </si>
  <si>
    <t>% de ejecución del Plan de Austeridad y Gestión Ambiental de la vigencia.</t>
  </si>
  <si>
    <t>FUENTES</t>
  </si>
  <si>
    <t>POLITICA MIPG</t>
  </si>
  <si>
    <t>Fuentes de Financiación</t>
  </si>
  <si>
    <t>Proyectos de Inversión</t>
  </si>
  <si>
    <t>Dirección General</t>
  </si>
  <si>
    <t>VP</t>
  </si>
  <si>
    <t>Objetivo1</t>
  </si>
  <si>
    <t>MS</t>
  </si>
  <si>
    <t>Objetivo2</t>
  </si>
  <si>
    <t>GCI Gestión del Conocimiento y la Innovación</t>
  </si>
  <si>
    <t>Plan Administrativo Sectorial</t>
  </si>
  <si>
    <t>Política de Integridad</t>
  </si>
  <si>
    <t>DO</t>
  </si>
  <si>
    <t>Objetivo3</t>
  </si>
  <si>
    <t>FI</t>
  </si>
  <si>
    <t>Objetivo4</t>
  </si>
  <si>
    <t>Implementación de proyectos de evaluación con carácter Diferencial</t>
  </si>
  <si>
    <t>Objetivo5</t>
  </si>
  <si>
    <t>Objetivo6</t>
  </si>
  <si>
    <t>Objetivo7</t>
  </si>
  <si>
    <t>Objetivo8</t>
  </si>
  <si>
    <t>Creación y Despliegue de una Herramienta Gratuita de Simuladores para la Preparación de Exámenes de Estado.</t>
  </si>
  <si>
    <t>Política de Mejora Normativa</t>
  </si>
  <si>
    <t>Plan Estratégico de Tecnologías de la Información y las Comunicaciones -­ PETI</t>
  </si>
  <si>
    <t>Política de Racionalización de Trámites</t>
  </si>
  <si>
    <t>CDI Control Disciplinario</t>
  </si>
  <si>
    <t>CAMBIOS EN EL PLAN ESTRATÉGICO INSTITUCIONAL 2023-2026</t>
  </si>
  <si>
    <t>QUIÉN SOLICITA EL AJUSTE</t>
  </si>
  <si>
    <t>ENTE APROBADOR</t>
  </si>
  <si>
    <t>30 julio de 2024</t>
  </si>
  <si>
    <r>
      <t xml:space="preserve">
Cambio en el nombre del Indicador
</t>
    </r>
    <r>
      <rPr>
        <sz val="11"/>
        <color theme="1"/>
        <rFont val="Verdana"/>
        <family val="2"/>
      </rPr>
      <t xml:space="preserve">Versión Anterior: Estaba Avance en la gestión de mecanismos con el enfoque diferencial para pueblos indígenas
Queda Porcentaje de la adecuación de programas o iniciativas con el enfoque diferencial para pueblos indígenas
Versión Actual: Se realiza el ajuste del nombre del indicador ya que se regresa al nombre inicial del indicador debido a que el DNP no autorizó su cambio, por ser un compromiso adquirido en mesa de concertación con los pueblos indígenas
</t>
    </r>
  </si>
  <si>
    <t xml:space="preserve">Directora de Capacidades y Apropiación Social del Conocimiento </t>
  </si>
  <si>
    <t>Jefe de la Oficina Aesora de Planeación e Innovación Institucional</t>
  </si>
  <si>
    <t>04</t>
  </si>
  <si>
    <t>CAMBIOS EN EL PLAN DE ACCIÓN INSTITUCIONAL 2024</t>
  </si>
  <si>
    <r>
      <t xml:space="preserve">Cambio en el nombre del Indicador
</t>
    </r>
    <r>
      <rPr>
        <sz val="11"/>
        <color theme="1"/>
        <rFont val="Verdana"/>
        <family val="2"/>
      </rPr>
      <t xml:space="preserve">Estaba Avance en la gestión de mecanismos con el enfoque diferencial para pueblos indígenas
Queda Porcentaje de la adecuación de programas o iniciativas con el enfoque diferencial para pueblos indígenas
Se realiza el ajuste del nombre del indicador ya que se regresa al nombre inicial del indicador debido a que el DNP no autorizó su cambio, por ser un compromiso adquirido en mesa de concertación con los pueblos indígenas
</t>
    </r>
  </si>
  <si>
    <t>03</t>
  </si>
  <si>
    <r>
      <t xml:space="preserve">Cambio en el nombre del Iniciativa
</t>
    </r>
    <r>
      <rPr>
        <sz val="11"/>
        <color theme="1"/>
        <rFont val="Verdana"/>
        <family val="2"/>
      </rPr>
      <t xml:space="preserve">Estaba Adecuación de programas o iniciativas con el enfoque diferencial – Mesa de Concertación Indígenas
Queda Programa de CTeI para el fortalecimiento de los pueblos indígenas
Se solicita el cambio del nombre de la iniciativa por estar más alineada al instrumento de CTeI de los grupos étnicos, así como al mecanismo a ejectuar en la vigencia 2024
</t>
    </r>
  </si>
  <si>
    <r>
      <t xml:space="preserve">Cambio en el nombre del Iniciativa
</t>
    </r>
    <r>
      <rPr>
        <sz val="11"/>
        <color theme="1"/>
        <rFont val="Verdana"/>
        <family val="2"/>
      </rPr>
      <t>Iniciativa: Proyectos de CTeI dirigidos a consejos comunitarios, organizaciones y otras formas organizativas de las comunidades Negras, Afrocolombianas, Raizales y Palenqueras.
Cambiar el nombre de la iniciativa por: Programa de CTeI para el fortalecimiento de los consejos comunitarios,
organizaciones y otras formas organizativas de las comunidades Negras, Afrocolombianas, Raizales y
Palenqueras.
Justificación: Se solicita el cambio del nombre de la iniciativa por estar más alineada al instrumento de CTeI de los grupos étnicos, así como al mecanimo a ejectuar en la vigencia 2024</t>
    </r>
  </si>
  <si>
    <r>
      <rPr>
        <b/>
        <sz val="11"/>
        <color theme="1"/>
        <rFont val="Verdana"/>
        <family val="2"/>
      </rPr>
      <t>Cambio de nombre de los indicadores ColombIA Inteligente</t>
    </r>
    <r>
      <rPr>
        <sz val="11"/>
        <color theme="1"/>
        <rFont val="Verdana"/>
        <family val="2"/>
      </rPr>
      <t xml:space="preserve">
Se requiere la modificación de los indicadores toda vez que en el marco de la convocatoria 950 del 2024 se financiaran alianzas en temas en IA y aeroespacial
Estaba
Alianzas apoyadas para el desarrollo de tecnologías en IA para la solución de problemáticas regionales en el país
Jóvenes Investigadores e Innovadores apoyados en su vocación científica  – Inteligencia artificial
Queda
Alianzas apoyadas para el desarrollo de tecnologías en IA y Ciencias Aeroespaciales para la solución de problemáticas regionales en el país
Jóvenes Investigadores e Innovadores apoyados en su vocación científica  – Inteligencia artificial y Ciencias Aeroespaciales 
</t>
    </r>
  </si>
  <si>
    <t xml:space="preserve">Viceministra de Conocimiento, Innovación y Productividad </t>
  </si>
  <si>
    <r>
      <t xml:space="preserve">Cambio de nombre de los indicadores Jóvenes en Ciencia para la Paz 
</t>
    </r>
    <r>
      <rPr>
        <sz val="11"/>
        <color theme="1"/>
        <rFont val="Verdana"/>
        <family val="2"/>
      </rPr>
      <t>Indicador Antes: Jóvenes en ciencia para la paz beneficiados 
Nueva denominación:  Jóvenes y/o equipos de jóvenes con transferencia de conocimiento y generación capacidades en gestión de la innovación.
Justificación: Se requiere la modificación del indicador, toda vez que se requiere aclarar que la iniciativa selecciona equipos de jóvenes que pueden estar compuestos por varias personas.</t>
    </r>
  </si>
  <si>
    <r>
      <t xml:space="preserve">Cambio de nombre de los indicadores Jóvenes en Ciencia para la Paz 
</t>
    </r>
    <r>
      <rPr>
        <sz val="11"/>
        <color theme="1"/>
        <rFont val="Verdana"/>
        <family val="2"/>
      </rPr>
      <t>Indicador Antes: Prototipados y/o ideas de negocio consolidados con enfoque de CTeI. 
Nueva denominación: Ideas de negocio, emprendimientos y/o prototipos innovadores con enfoque en CTeI apoyadas. 
Justificación: Se requiere la modificación del indicador, toda vez que se requiere aclarar el tipo de beneficio al cual accederan los equipos de jóvenes seleccionados.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</si>
</sst>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 #,##0.00_-;\-&quot;$&quot;\ * #,##0.00_-;_-&quot;$&quot;\ * &quot;-&quot;??_-;_-@_-"/>
    <numFmt numFmtId="164" formatCode="[$-240A]d&quot; de &quot;mmmm&quot; de &quot;yyyy;@"/>
    <numFmt numFmtId="165" formatCode="_-[$$-409]* #,##0_ ;_-[$$-409]* \-#,##0\ ;_-[$$-409]* &quot;-&quot;??_ ;_-@_ "/>
    <numFmt numFmtId="166" formatCode="&quot;$&quot;#,##0.00"/>
    <numFmt numFmtId="167" formatCode="_-[$$-240A]\ * #,##0.00_-;\-[$$-240A]\ * #,##0.00_-;_-[$$-240A]\ * &quot;-&quot;??_-;_-@_-"/>
    <numFmt numFmtId="168" formatCode="&quot;$&quot;\ #,##0"/>
  </numFmts>
  <fonts count="28" x14ac:knownFonts="1">
    <font>
      <sz val="11"/>
      <color theme="1"/>
      <name val="Calibri"/>
      <family val="2"/>
      <scheme val="minor"/>
    </font>
    <font>
      <sz val="11"/>
      <color theme="1"/>
      <name val="Calibri"/>
      <family val="2"/>
      <scheme val="minor"/>
    </font>
    <font>
      <sz val="12"/>
      <color theme="1"/>
      <name val="Calibri"/>
      <family val="2"/>
      <scheme val="minor"/>
    </font>
    <font>
      <sz val="8"/>
      <name val="Calibri"/>
      <family val="2"/>
      <scheme val="minor"/>
    </font>
    <font>
      <sz val="11"/>
      <color theme="1"/>
      <name val="Verdana"/>
      <family val="2"/>
    </font>
    <font>
      <b/>
      <sz val="11"/>
      <color theme="1"/>
      <name val="Verdana"/>
      <family val="2"/>
    </font>
    <font>
      <b/>
      <sz val="11"/>
      <name val="Verdana"/>
      <family val="2"/>
    </font>
    <font>
      <sz val="10"/>
      <name val="Verdana"/>
      <family val="2"/>
    </font>
    <font>
      <b/>
      <sz val="10"/>
      <name val="Verdana"/>
      <family val="2"/>
    </font>
    <font>
      <b/>
      <sz val="11"/>
      <color theme="1"/>
      <name val="Calibri"/>
      <family val="2"/>
      <scheme val="minor"/>
    </font>
    <font>
      <sz val="11"/>
      <color theme="0"/>
      <name val="Calibri"/>
      <family val="2"/>
      <scheme val="minor"/>
    </font>
    <font>
      <b/>
      <sz val="16"/>
      <color theme="0"/>
      <name val="Calibri"/>
      <family val="2"/>
      <scheme val="minor"/>
    </font>
    <font>
      <b/>
      <sz val="14"/>
      <color theme="0"/>
      <name val="Calibri"/>
      <family val="2"/>
      <scheme val="minor"/>
    </font>
    <font>
      <sz val="12"/>
      <name val="Calibri"/>
      <family val="2"/>
      <scheme val="minor"/>
    </font>
    <font>
      <b/>
      <sz val="10"/>
      <color theme="0"/>
      <name val="Verdana"/>
      <family val="2"/>
    </font>
    <font>
      <b/>
      <sz val="16"/>
      <name val="Calibri"/>
      <family val="2"/>
      <scheme val="minor"/>
    </font>
    <font>
      <b/>
      <sz val="14"/>
      <color rgb="FF000000"/>
      <name val="Calibri"/>
      <family val="2"/>
    </font>
    <font>
      <u/>
      <sz val="11"/>
      <color theme="10"/>
      <name val="Calibri"/>
      <family val="2"/>
      <scheme val="minor"/>
    </font>
    <font>
      <u/>
      <sz val="11"/>
      <color theme="11"/>
      <name val="Calibri"/>
      <family val="2"/>
      <scheme val="minor"/>
    </font>
    <font>
      <b/>
      <i/>
      <sz val="8"/>
      <color rgb="FF000080"/>
      <name val="Arial"/>
      <family val="2"/>
    </font>
    <font>
      <b/>
      <sz val="12"/>
      <color rgb="FF000000"/>
      <name val="Calibri"/>
      <family val="2"/>
      <scheme val="minor"/>
    </font>
    <font>
      <sz val="11"/>
      <color rgb="FF00B050"/>
      <name val="Calibri"/>
      <family val="2"/>
      <scheme val="minor"/>
    </font>
    <font>
      <sz val="11"/>
      <color theme="1"/>
      <name val="Arial"/>
      <family val="2"/>
    </font>
    <font>
      <sz val="11"/>
      <name val="Arial"/>
      <family val="2"/>
    </font>
    <font>
      <sz val="11"/>
      <color rgb="FF000000"/>
      <name val="Arial"/>
      <family val="2"/>
    </font>
    <font>
      <sz val="11"/>
      <color rgb="FF595959"/>
      <name val="Arial"/>
      <family val="2"/>
    </font>
    <font>
      <b/>
      <sz val="14"/>
      <name val="Calibri"/>
      <family val="2"/>
      <scheme val="minor"/>
    </font>
    <font>
      <sz val="11"/>
      <name val="Calibri"/>
      <family val="2"/>
      <scheme val="minor"/>
    </font>
  </fonts>
  <fills count="12">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C00000"/>
        <bgColor indexed="64"/>
      </patternFill>
    </fill>
    <fill>
      <patternFill patternType="solid">
        <fgColor theme="1" tint="0.34998626667073579"/>
        <bgColor indexed="64"/>
      </patternFill>
    </fill>
    <fill>
      <patternFill patternType="solid">
        <fgColor theme="1" tint="0.34998626667073579"/>
        <bgColor theme="4"/>
      </patternFill>
    </fill>
    <fill>
      <patternFill patternType="solid">
        <fgColor theme="7" tint="0.79998168889431442"/>
        <bgColor indexed="64"/>
      </patternFill>
    </fill>
    <fill>
      <patternFill patternType="solid">
        <fgColor rgb="FFFFFF00"/>
        <bgColor indexed="64"/>
      </patternFill>
    </fill>
    <fill>
      <patternFill patternType="solid">
        <fgColor theme="5" tint="0.79998168889431442"/>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right style="thin">
        <color rgb="FF000000"/>
      </right>
      <top style="thin">
        <color auto="1"/>
      </top>
      <bottom/>
      <diagonal/>
    </border>
    <border>
      <left/>
      <right style="thin">
        <color rgb="FF000000"/>
      </right>
      <top/>
      <bottom style="thin">
        <color auto="1"/>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auto="1"/>
      </left>
      <right style="thin">
        <color auto="1"/>
      </right>
      <top/>
      <bottom style="thin">
        <color auto="1"/>
      </bottom>
      <diagonal/>
    </border>
    <border>
      <left style="thin">
        <color indexed="64"/>
      </left>
      <right style="thin">
        <color indexed="64"/>
      </right>
      <top/>
      <bottom/>
      <diagonal/>
    </border>
    <border>
      <left style="thin">
        <color indexed="64"/>
      </left>
      <right style="thin">
        <color indexed="64"/>
      </right>
      <top style="thin">
        <color indexed="64"/>
      </top>
      <bottom style="thin">
        <color theme="1"/>
      </bottom>
      <diagonal/>
    </border>
  </borders>
  <cellStyleXfs count="6">
    <xf numFmtId="0" fontId="0" fillId="0" borderId="0"/>
    <xf numFmtId="0" fontId="2" fillId="0" borderId="0"/>
    <xf numFmtId="0" fontId="2" fillId="0" borderId="0"/>
    <xf numFmtId="0" fontId="17" fillId="0" borderId="0" applyNumberFormat="0" applyFill="0" applyBorder="0" applyAlignment="0" applyProtection="0"/>
    <xf numFmtId="0" fontId="18" fillId="0" borderId="0" applyNumberFormat="0" applyFill="0" applyBorder="0" applyAlignment="0" applyProtection="0"/>
    <xf numFmtId="44" fontId="1" fillId="0" borderId="0" applyFont="0" applyFill="0" applyBorder="0" applyAlignment="0" applyProtection="0"/>
  </cellStyleXfs>
  <cellXfs count="171">
    <xf numFmtId="0" fontId="0" fillId="0" borderId="0" xfId="0"/>
    <xf numFmtId="0" fontId="4" fillId="0" borderId="1" xfId="0" applyFont="1" applyBorder="1" applyAlignment="1">
      <alignment horizontal="center" vertical="center" wrapText="1"/>
    </xf>
    <xf numFmtId="0" fontId="6" fillId="3" borderId="1" xfId="0" applyFont="1" applyFill="1" applyBorder="1" applyAlignment="1">
      <alignment horizontal="center" vertical="center" wrapText="1"/>
    </xf>
    <xf numFmtId="0" fontId="6" fillId="3" borderId="1" xfId="0" applyFont="1" applyFill="1" applyBorder="1" applyAlignment="1">
      <alignment horizontal="center" vertical="center"/>
    </xf>
    <xf numFmtId="164" fontId="7" fillId="0" borderId="1" xfId="0" applyNumberFormat="1" applyFont="1" applyBorder="1" applyAlignment="1">
      <alignment vertical="center" wrapText="1"/>
    </xf>
    <xf numFmtId="164" fontId="4" fillId="0" borderId="1" xfId="0" applyNumberFormat="1" applyFont="1" applyBorder="1" applyAlignment="1">
      <alignment horizontal="center" vertical="center"/>
    </xf>
    <xf numFmtId="49" fontId="4" fillId="0" borderId="1" xfId="0" applyNumberFormat="1" applyFont="1" applyBorder="1" applyAlignment="1">
      <alignment horizontal="center" vertical="center"/>
    </xf>
    <xf numFmtId="0" fontId="8" fillId="3" borderId="1" xfId="0" applyFont="1" applyFill="1" applyBorder="1" applyAlignment="1">
      <alignment horizontal="center" vertical="center" wrapText="1"/>
    </xf>
    <xf numFmtId="0" fontId="8" fillId="3" borderId="1" xfId="0" applyFont="1" applyFill="1" applyBorder="1" applyAlignment="1">
      <alignment horizontal="center" vertical="center"/>
    </xf>
    <xf numFmtId="164" fontId="7" fillId="2" borderId="1" xfId="0" applyNumberFormat="1" applyFont="1" applyFill="1" applyBorder="1" applyAlignment="1">
      <alignment horizontal="center" vertical="center"/>
    </xf>
    <xf numFmtId="164" fontId="7" fillId="0" borderId="1" xfId="0" applyNumberFormat="1" applyFont="1" applyBorder="1" applyAlignment="1">
      <alignment horizontal="center" vertical="center"/>
    </xf>
    <xf numFmtId="49" fontId="7" fillId="0" borderId="1" xfId="0" applyNumberFormat="1" applyFont="1" applyBorder="1" applyAlignment="1">
      <alignment horizontal="center" vertical="center"/>
    </xf>
    <xf numFmtId="164" fontId="7" fillId="0" borderId="1" xfId="0" applyNumberFormat="1" applyFont="1" applyBorder="1" applyAlignment="1">
      <alignment horizontal="center" vertical="center" wrapText="1"/>
    </xf>
    <xf numFmtId="0" fontId="4" fillId="0" borderId="1" xfId="0" applyFont="1" applyBorder="1" applyAlignment="1">
      <alignment vertical="top" wrapText="1"/>
    </xf>
    <xf numFmtId="0" fontId="5" fillId="0" borderId="1" xfId="0" applyFont="1" applyBorder="1" applyAlignment="1">
      <alignment vertical="top" wrapText="1"/>
    </xf>
    <xf numFmtId="0" fontId="5" fillId="0" borderId="1" xfId="0" applyFont="1" applyBorder="1" applyAlignment="1">
      <alignment horizontal="left" vertical="top" wrapText="1"/>
    </xf>
    <xf numFmtId="0" fontId="9" fillId="0" borderId="0" xfId="0" applyFont="1" applyAlignment="1">
      <alignment vertical="center"/>
    </xf>
    <xf numFmtId="164" fontId="4" fillId="0" borderId="1" xfId="0" applyNumberFormat="1" applyFont="1" applyBorder="1" applyAlignment="1">
      <alignment horizontal="center" vertical="center" wrapText="1"/>
    </xf>
    <xf numFmtId="0" fontId="0" fillId="0" borderId="0" xfId="0" applyAlignment="1">
      <alignment wrapText="1"/>
    </xf>
    <xf numFmtId="0" fontId="12" fillId="8" borderId="4" xfId="0" applyFont="1" applyFill="1" applyBorder="1" applyAlignment="1">
      <alignment horizontal="center" vertical="center"/>
    </xf>
    <xf numFmtId="0" fontId="10" fillId="7" borderId="0" xfId="0" applyFont="1" applyFill="1"/>
    <xf numFmtId="0" fontId="9" fillId="0" borderId="0" xfId="0" applyFont="1"/>
    <xf numFmtId="0" fontId="6" fillId="0" borderId="8" xfId="0" applyFont="1" applyBorder="1" applyAlignment="1">
      <alignment horizontal="left" vertical="center" wrapText="1"/>
    </xf>
    <xf numFmtId="0" fontId="16" fillId="0" borderId="8" xfId="0" applyFont="1" applyBorder="1" applyAlignment="1">
      <alignment vertical="center"/>
    </xf>
    <xf numFmtId="0" fontId="2" fillId="0" borderId="0" xfId="2"/>
    <xf numFmtId="0" fontId="12" fillId="0" borderId="0" xfId="0" applyFont="1" applyAlignment="1">
      <alignment horizontal="center" vertical="center"/>
    </xf>
    <xf numFmtId="0" fontId="15" fillId="4" borderId="0" xfId="0" applyFont="1" applyFill="1" applyAlignment="1">
      <alignment horizontal="center" vertical="center" wrapText="1"/>
    </xf>
    <xf numFmtId="0" fontId="12" fillId="8" borderId="0" xfId="0" applyFont="1" applyFill="1" applyAlignment="1">
      <alignment horizontal="center" vertical="center"/>
    </xf>
    <xf numFmtId="0" fontId="20" fillId="5" borderId="14" xfId="0" applyFont="1" applyFill="1" applyBorder="1" applyAlignment="1">
      <alignment horizontal="center" vertical="center" wrapText="1"/>
    </xf>
    <xf numFmtId="0" fontId="20" fillId="5" borderId="5" xfId="0" applyFont="1" applyFill="1" applyBorder="1" applyAlignment="1">
      <alignment horizontal="center" vertical="center" wrapText="1"/>
    </xf>
    <xf numFmtId="0" fontId="0" fillId="9" borderId="0" xfId="0" applyFill="1" applyAlignment="1">
      <alignment wrapText="1"/>
    </xf>
    <xf numFmtId="0" fontId="0" fillId="10" borderId="0" xfId="0" applyFill="1" applyAlignment="1">
      <alignment wrapText="1"/>
    </xf>
    <xf numFmtId="0" fontId="0" fillId="0" borderId="0" xfId="0" applyAlignment="1">
      <alignment vertical="center"/>
    </xf>
    <xf numFmtId="0" fontId="20" fillId="5" borderId="14" xfId="0" applyFont="1" applyFill="1" applyBorder="1" applyAlignment="1">
      <alignment horizontal="left" vertical="center" wrapText="1"/>
    </xf>
    <xf numFmtId="0" fontId="0" fillId="0" borderId="0" xfId="0" applyAlignment="1">
      <alignment horizontal="left" vertical="center"/>
    </xf>
    <xf numFmtId="0" fontId="0" fillId="11" borderId="0" xfId="0" applyFill="1"/>
    <xf numFmtId="44" fontId="23" fillId="0" borderId="5" xfId="5" applyFont="1" applyFill="1" applyBorder="1" applyAlignment="1">
      <alignment horizontal="center" vertical="center" wrapText="1"/>
    </xf>
    <xf numFmtId="0" fontId="23" fillId="0" borderId="3" xfId="0" applyFont="1" applyBorder="1" applyAlignment="1">
      <alignment horizontal="center" vertical="center" wrapText="1"/>
    </xf>
    <xf numFmtId="49" fontId="22" fillId="0" borderId="0" xfId="0" applyNumberFormat="1" applyFont="1" applyAlignment="1">
      <alignment wrapText="1"/>
    </xf>
    <xf numFmtId="49" fontId="23" fillId="0" borderId="3" xfId="0" applyNumberFormat="1" applyFont="1" applyBorder="1" applyAlignment="1">
      <alignment horizontal="center" vertical="center" wrapText="1"/>
    </xf>
    <xf numFmtId="49" fontId="23" fillId="0" borderId="2" xfId="0" applyNumberFormat="1" applyFont="1" applyBorder="1" applyAlignment="1">
      <alignment horizontal="center" vertical="center" wrapText="1"/>
    </xf>
    <xf numFmtId="49" fontId="23" fillId="0" borderId="7" xfId="0" applyNumberFormat="1" applyFont="1" applyBorder="1" applyAlignment="1">
      <alignment horizontal="center" vertical="center" wrapText="1"/>
    </xf>
    <xf numFmtId="0" fontId="23" fillId="0" borderId="0" xfId="0" applyFont="1" applyAlignment="1">
      <alignment wrapText="1"/>
    </xf>
    <xf numFmtId="49" fontId="23" fillId="0" borderId="7" xfId="0" applyNumberFormat="1" applyFont="1" applyBorder="1" applyAlignment="1" applyProtection="1">
      <alignment horizontal="center" vertical="center" wrapText="1"/>
      <protection locked="0"/>
    </xf>
    <xf numFmtId="49" fontId="23" fillId="0" borderId="1" xfId="0" applyNumberFormat="1" applyFont="1" applyBorder="1" applyAlignment="1" applyProtection="1">
      <alignment horizontal="center" vertical="center" wrapText="1"/>
      <protection locked="0"/>
    </xf>
    <xf numFmtId="14" fontId="23" fillId="0" borderId="12" xfId="0" applyNumberFormat="1" applyFont="1" applyBorder="1" applyAlignment="1" applyProtection="1">
      <alignment horizontal="center" vertical="center" wrapText="1"/>
      <protection locked="0"/>
    </xf>
    <xf numFmtId="14" fontId="23" fillId="0" borderId="3" xfId="0" applyNumberFormat="1" applyFont="1" applyBorder="1" applyAlignment="1" applyProtection="1">
      <alignment horizontal="center" vertical="center" wrapText="1"/>
      <protection locked="0"/>
    </xf>
    <xf numFmtId="9" fontId="23" fillId="0" borderId="2" xfId="0" applyNumberFormat="1" applyFont="1" applyBorder="1" applyAlignment="1" applyProtection="1">
      <alignment horizontal="center" vertical="center" wrapText="1"/>
      <protection locked="0"/>
    </xf>
    <xf numFmtId="165" fontId="23" fillId="0" borderId="0" xfId="0" applyNumberFormat="1" applyFont="1" applyAlignment="1">
      <alignment horizontal="center" vertical="center" wrapText="1"/>
    </xf>
    <xf numFmtId="49" fontId="23" fillId="0" borderId="0" xfId="0" applyNumberFormat="1" applyFont="1" applyAlignment="1">
      <alignment horizontal="center" vertical="center" wrapText="1"/>
    </xf>
    <xf numFmtId="49" fontId="23" fillId="0" borderId="4" xfId="0" applyNumberFormat="1" applyFont="1" applyBorder="1" applyAlignment="1">
      <alignment horizontal="center" vertical="center" wrapText="1"/>
    </xf>
    <xf numFmtId="49" fontId="23" fillId="0" borderId="5" xfId="0" applyNumberFormat="1" applyFont="1" applyBorder="1" applyAlignment="1">
      <alignment horizontal="center" vertical="center" wrapText="1"/>
    </xf>
    <xf numFmtId="0" fontId="24" fillId="0" borderId="0" xfId="0" applyFont="1" applyAlignment="1">
      <alignment wrapText="1"/>
    </xf>
    <xf numFmtId="49" fontId="23" fillId="0" borderId="5" xfId="0" applyNumberFormat="1" applyFont="1" applyBorder="1" applyAlignment="1" applyProtection="1">
      <alignment horizontal="center" vertical="center" wrapText="1"/>
      <protection locked="0"/>
    </xf>
    <xf numFmtId="49" fontId="23" fillId="0" borderId="14" xfId="0" applyNumberFormat="1" applyFont="1" applyBorder="1" applyAlignment="1" applyProtection="1">
      <alignment horizontal="center" vertical="center" wrapText="1"/>
      <protection locked="0"/>
    </xf>
    <xf numFmtId="14" fontId="23" fillId="0" borderId="15" xfId="0" applyNumberFormat="1" applyFont="1" applyBorder="1" applyAlignment="1" applyProtection="1">
      <alignment horizontal="center" vertical="center" wrapText="1"/>
      <protection locked="0"/>
    </xf>
    <xf numFmtId="14" fontId="23" fillId="0" borderId="0" xfId="0" applyNumberFormat="1" applyFont="1" applyAlignment="1" applyProtection="1">
      <alignment horizontal="center" vertical="center" wrapText="1"/>
      <protection locked="0"/>
    </xf>
    <xf numFmtId="9" fontId="23" fillId="0" borderId="4" xfId="0" applyNumberFormat="1" applyFont="1" applyBorder="1" applyAlignment="1" applyProtection="1">
      <alignment horizontal="center" vertical="center" wrapText="1"/>
      <protection locked="0"/>
    </xf>
    <xf numFmtId="0" fontId="23" fillId="0" borderId="0" xfId="0" applyFont="1" applyAlignment="1">
      <alignment horizontal="center" vertical="center" wrapText="1"/>
    </xf>
    <xf numFmtId="0" fontId="23" fillId="0" borderId="0" xfId="0" applyFont="1" applyAlignment="1">
      <alignment horizontal="left" vertical="center" wrapText="1"/>
    </xf>
    <xf numFmtId="0" fontId="23" fillId="0" borderId="0" xfId="0" applyFont="1" applyAlignment="1">
      <alignment vertical="center" wrapText="1"/>
    </xf>
    <xf numFmtId="0" fontId="23" fillId="0" borderId="5" xfId="0" applyFont="1" applyBorder="1" applyAlignment="1">
      <alignment horizontal="left" vertical="center" wrapText="1"/>
    </xf>
    <xf numFmtId="14" fontId="23" fillId="0" borderId="15" xfId="0" applyNumberFormat="1" applyFont="1" applyBorder="1" applyAlignment="1">
      <alignment horizontal="center" vertical="center" wrapText="1"/>
    </xf>
    <xf numFmtId="14" fontId="23" fillId="0" borderId="0" xfId="0" applyNumberFormat="1" applyFont="1" applyAlignment="1">
      <alignment horizontal="center" vertical="center" wrapText="1"/>
    </xf>
    <xf numFmtId="0" fontId="23" fillId="0" borderId="5" xfId="0" applyFont="1" applyBorder="1" applyAlignment="1">
      <alignment horizontal="center" vertical="center" wrapText="1"/>
    </xf>
    <xf numFmtId="44" fontId="23" fillId="0" borderId="0" xfId="5" applyFont="1" applyFill="1" applyAlignment="1">
      <alignment horizontal="center" vertical="center" wrapText="1"/>
    </xf>
    <xf numFmtId="0" fontId="23" fillId="0" borderId="8" xfId="0" applyFont="1" applyBorder="1" applyAlignment="1">
      <alignment vertical="center" wrapText="1"/>
    </xf>
    <xf numFmtId="49" fontId="22" fillId="0" borderId="8" xfId="0" applyNumberFormat="1" applyFont="1" applyBorder="1" applyAlignment="1">
      <alignment wrapText="1"/>
    </xf>
    <xf numFmtId="3" fontId="23" fillId="0" borderId="0" xfId="0" applyNumberFormat="1" applyFont="1" applyAlignment="1">
      <alignment horizontal="center" vertical="center" wrapText="1"/>
    </xf>
    <xf numFmtId="49" fontId="22" fillId="0" borderId="0" xfId="0" applyNumberFormat="1" applyFont="1" applyAlignment="1">
      <alignment vertical="center" wrapText="1"/>
    </xf>
    <xf numFmtId="49" fontId="23" fillId="0" borderId="15" xfId="0" applyNumberFormat="1" applyFont="1" applyBorder="1" applyAlignment="1" applyProtection="1">
      <alignment horizontal="center" vertical="center" wrapText="1"/>
      <protection locked="0"/>
    </xf>
    <xf numFmtId="49" fontId="23" fillId="0" borderId="0" xfId="0" applyNumberFormat="1" applyFont="1" applyAlignment="1" applyProtection="1">
      <alignment horizontal="center" vertical="center" wrapText="1"/>
      <protection locked="0"/>
    </xf>
    <xf numFmtId="167" fontId="23" fillId="0" borderId="0" xfId="0" applyNumberFormat="1" applyFont="1" applyAlignment="1">
      <alignment horizontal="center" vertical="center" wrapText="1"/>
    </xf>
    <xf numFmtId="49" fontId="22" fillId="0" borderId="0" xfId="0" applyNumberFormat="1" applyFont="1" applyAlignment="1">
      <alignment horizontal="center" vertical="center" wrapText="1"/>
    </xf>
    <xf numFmtId="49" fontId="22" fillId="0" borderId="5" xfId="0" applyNumberFormat="1" applyFont="1" applyBorder="1" applyAlignment="1">
      <alignment horizontal="center" vertical="center" wrapText="1"/>
    </xf>
    <xf numFmtId="1" fontId="23" fillId="0" borderId="4" xfId="0" applyNumberFormat="1" applyFont="1" applyBorder="1" applyAlignment="1" applyProtection="1">
      <alignment horizontal="center" vertical="center" wrapText="1"/>
      <protection locked="0"/>
    </xf>
    <xf numFmtId="168" fontId="23" fillId="0" borderId="0" xfId="0" applyNumberFormat="1" applyFont="1" applyAlignment="1">
      <alignment horizontal="center" vertical="center" wrapText="1"/>
    </xf>
    <xf numFmtId="49" fontId="22" fillId="0" borderId="1" xfId="0" applyNumberFormat="1" applyFont="1" applyBorder="1" applyAlignment="1">
      <alignment horizontal="center" vertical="center" wrapText="1"/>
    </xf>
    <xf numFmtId="49" fontId="23" fillId="0" borderId="12" xfId="0" applyNumberFormat="1" applyFont="1" applyBorder="1" applyAlignment="1" applyProtection="1">
      <alignment horizontal="center" vertical="center" wrapText="1"/>
      <protection locked="0"/>
    </xf>
    <xf numFmtId="49" fontId="22" fillId="0" borderId="12" xfId="0" applyNumberFormat="1" applyFont="1" applyBorder="1" applyAlignment="1">
      <alignment horizontal="center" vertical="center" wrapText="1"/>
    </xf>
    <xf numFmtId="1" fontId="23" fillId="0" borderId="2" xfId="0" applyNumberFormat="1" applyFont="1" applyBorder="1" applyAlignment="1" applyProtection="1">
      <alignment horizontal="center" vertical="center" wrapText="1"/>
      <protection locked="0"/>
    </xf>
    <xf numFmtId="49" fontId="22" fillId="0" borderId="14" xfId="0" applyNumberFormat="1" applyFont="1" applyBorder="1" applyAlignment="1">
      <alignment wrapText="1"/>
    </xf>
    <xf numFmtId="14" fontId="22" fillId="0" borderId="15" xfId="0" applyNumberFormat="1" applyFont="1" applyBorder="1" applyAlignment="1">
      <alignment wrapText="1"/>
    </xf>
    <xf numFmtId="14" fontId="22" fillId="0" borderId="0" xfId="0" applyNumberFormat="1" applyFont="1" applyAlignment="1">
      <alignment wrapText="1"/>
    </xf>
    <xf numFmtId="49" fontId="22" fillId="0" borderId="2" xfId="0" applyNumberFormat="1" applyFont="1" applyBorder="1" applyAlignment="1">
      <alignment wrapText="1"/>
    </xf>
    <xf numFmtId="49" fontId="23" fillId="0" borderId="1" xfId="0" applyNumberFormat="1" applyFont="1" applyBorder="1" applyAlignment="1">
      <alignment horizontal="center" vertical="center" wrapText="1"/>
    </xf>
    <xf numFmtId="49" fontId="22" fillId="0" borderId="12" xfId="0" applyNumberFormat="1" applyFont="1" applyBorder="1" applyAlignment="1">
      <alignment wrapText="1"/>
    </xf>
    <xf numFmtId="49" fontId="22" fillId="0" borderId="1" xfId="0" applyNumberFormat="1" applyFont="1" applyBorder="1" applyAlignment="1">
      <alignment wrapText="1"/>
    </xf>
    <xf numFmtId="14" fontId="22" fillId="0" borderId="12" xfId="0" applyNumberFormat="1" applyFont="1" applyBorder="1" applyAlignment="1">
      <alignment wrapText="1"/>
    </xf>
    <xf numFmtId="14" fontId="22" fillId="0" borderId="3" xfId="0" applyNumberFormat="1" applyFont="1" applyBorder="1" applyAlignment="1">
      <alignment wrapText="1"/>
    </xf>
    <xf numFmtId="49" fontId="22" fillId="0" borderId="4" xfId="0" applyNumberFormat="1" applyFont="1" applyBorder="1" applyAlignment="1">
      <alignment wrapText="1"/>
    </xf>
    <xf numFmtId="49" fontId="23" fillId="0" borderId="15" xfId="0" applyNumberFormat="1" applyFont="1" applyBorder="1" applyAlignment="1">
      <alignment horizontal="center" vertical="center" wrapText="1"/>
    </xf>
    <xf numFmtId="49" fontId="23" fillId="0" borderId="14" xfId="0" applyNumberFormat="1" applyFont="1" applyBorder="1" applyAlignment="1">
      <alignment horizontal="center" vertical="center" wrapText="1"/>
    </xf>
    <xf numFmtId="49" fontId="22" fillId="0" borderId="15" xfId="0" applyNumberFormat="1" applyFont="1" applyBorder="1" applyAlignment="1">
      <alignment wrapText="1"/>
    </xf>
    <xf numFmtId="49" fontId="23" fillId="0" borderId="4" xfId="0" applyNumberFormat="1" applyFont="1" applyBorder="1" applyAlignment="1">
      <alignment vertical="center" wrapText="1"/>
    </xf>
    <xf numFmtId="49" fontId="23" fillId="0" borderId="4" xfId="0" applyNumberFormat="1" applyFont="1" applyBorder="1" applyAlignment="1" applyProtection="1">
      <alignment horizontal="center" vertical="center" wrapText="1"/>
      <protection locked="0"/>
    </xf>
    <xf numFmtId="49" fontId="23" fillId="0" borderId="12" xfId="0" applyNumberFormat="1" applyFont="1" applyBorder="1" applyAlignment="1" applyProtection="1">
      <alignment horizontal="left" vertical="center" wrapText="1"/>
      <protection locked="0"/>
    </xf>
    <xf numFmtId="49" fontId="23" fillId="0" borderId="0" xfId="0" applyNumberFormat="1" applyFont="1" applyAlignment="1">
      <alignment vertical="center" wrapText="1"/>
    </xf>
    <xf numFmtId="49" fontId="23" fillId="0" borderId="0" xfId="0" applyNumberFormat="1" applyFont="1" applyAlignment="1" applyProtection="1">
      <alignment horizontal="left" vertical="center" wrapText="1"/>
      <protection locked="0"/>
    </xf>
    <xf numFmtId="49" fontId="22" fillId="0" borderId="0" xfId="0" applyNumberFormat="1" applyFont="1" applyAlignment="1">
      <alignment horizontal="left" vertical="center" wrapText="1"/>
    </xf>
    <xf numFmtId="49" fontId="23" fillId="0" borderId="2" xfId="0" applyNumberFormat="1" applyFont="1" applyBorder="1" applyAlignment="1" applyProtection="1">
      <alignment horizontal="center" vertical="center" wrapText="1"/>
      <protection locked="0"/>
    </xf>
    <xf numFmtId="49" fontId="22" fillId="0" borderId="12" xfId="0" applyNumberFormat="1" applyFont="1" applyBorder="1" applyAlignment="1">
      <alignment horizontal="left" vertical="center" wrapText="1"/>
    </xf>
    <xf numFmtId="0" fontId="24" fillId="0" borderId="0" xfId="0" applyFont="1" applyAlignment="1">
      <alignment horizontal="left" vertical="center" wrapText="1"/>
    </xf>
    <xf numFmtId="49" fontId="23" fillId="0" borderId="16" xfId="0" applyNumberFormat="1" applyFont="1" applyBorder="1" applyAlignment="1" applyProtection="1">
      <alignment horizontal="left" vertical="center" wrapText="1"/>
      <protection locked="0"/>
    </xf>
    <xf numFmtId="49" fontId="23" fillId="0" borderId="1" xfId="0" applyNumberFormat="1" applyFont="1" applyBorder="1" applyAlignment="1" applyProtection="1">
      <alignment horizontal="left" vertical="center" wrapText="1"/>
      <protection locked="0"/>
    </xf>
    <xf numFmtId="0" fontId="22" fillId="0" borderId="0" xfId="0" applyFont="1" applyAlignment="1">
      <alignment horizontal="center" vertical="center" wrapText="1"/>
    </xf>
    <xf numFmtId="0" fontId="23" fillId="0" borderId="4" xfId="0" applyFont="1" applyBorder="1" applyAlignment="1">
      <alignment horizontal="center" vertical="center" wrapText="1"/>
    </xf>
    <xf numFmtId="0" fontId="23" fillId="0" borderId="0" xfId="0" applyFont="1" applyAlignment="1" applyProtection="1">
      <alignment horizontal="left" vertical="center" wrapText="1"/>
      <protection locked="0"/>
    </xf>
    <xf numFmtId="0" fontId="23" fillId="0" borderId="5" xfId="0" applyFont="1" applyBorder="1" applyAlignment="1" applyProtection="1">
      <alignment horizontal="center" vertical="center" wrapText="1"/>
      <protection locked="0"/>
    </xf>
    <xf numFmtId="0" fontId="23" fillId="0" borderId="14" xfId="0" applyFont="1" applyBorder="1" applyAlignment="1" applyProtection="1">
      <alignment horizontal="center" vertical="center" wrapText="1"/>
      <protection locked="0"/>
    </xf>
    <xf numFmtId="166" fontId="23" fillId="0" borderId="0" xfId="0" applyNumberFormat="1" applyFont="1" applyAlignment="1">
      <alignment horizontal="center" vertical="center" wrapText="1"/>
    </xf>
    <xf numFmtId="0" fontId="22" fillId="0" borderId="0" xfId="0" applyFont="1" applyAlignment="1">
      <alignment horizontal="left" vertical="center" wrapText="1"/>
    </xf>
    <xf numFmtId="14" fontId="23" fillId="0" borderId="2" xfId="0" applyNumberFormat="1" applyFont="1" applyBorder="1" applyAlignment="1" applyProtection="1">
      <alignment horizontal="center" vertical="center" wrapText="1"/>
      <protection locked="0"/>
    </xf>
    <xf numFmtId="9" fontId="23" fillId="0" borderId="2" xfId="0" quotePrefix="1" applyNumberFormat="1" applyFont="1" applyBorder="1" applyAlignment="1" applyProtection="1">
      <alignment horizontal="center" vertical="center" wrapText="1"/>
      <protection locked="0"/>
    </xf>
    <xf numFmtId="9" fontId="23" fillId="0" borderId="4" xfId="0" quotePrefix="1" applyNumberFormat="1" applyFont="1" applyBorder="1" applyAlignment="1" applyProtection="1">
      <alignment horizontal="center" vertical="center" wrapText="1"/>
      <protection locked="0"/>
    </xf>
    <xf numFmtId="0" fontId="22" fillId="0" borderId="0" xfId="0" applyFont="1" applyAlignment="1">
      <alignment vertical="top" wrapText="1"/>
    </xf>
    <xf numFmtId="14" fontId="23" fillId="0" borderId="1" xfId="0" applyNumberFormat="1" applyFont="1" applyBorder="1" applyAlignment="1" applyProtection="1">
      <alignment horizontal="center" vertical="center" wrapText="1"/>
      <protection locked="0"/>
    </xf>
    <xf numFmtId="0" fontId="25" fillId="0" borderId="1" xfId="0" applyFont="1" applyBorder="1"/>
    <xf numFmtId="0" fontId="22" fillId="0" borderId="1" xfId="0" applyFont="1" applyBorder="1" applyAlignment="1">
      <alignment vertical="center" wrapText="1"/>
    </xf>
    <xf numFmtId="0" fontId="23" fillId="0" borderId="1" xfId="0" applyFont="1" applyBorder="1" applyAlignment="1" applyProtection="1">
      <alignment horizontal="left" vertical="center" wrapText="1"/>
      <protection locked="0"/>
    </xf>
    <xf numFmtId="0" fontId="23" fillId="0" borderId="1" xfId="0" applyFont="1" applyBorder="1" applyAlignment="1" applyProtection="1">
      <alignment horizontal="center" vertical="center" wrapText="1"/>
      <protection locked="0"/>
    </xf>
    <xf numFmtId="0" fontId="23" fillId="0" borderId="1" xfId="0" applyFont="1" applyBorder="1" applyAlignment="1">
      <alignment horizontal="center" vertical="center" wrapText="1"/>
    </xf>
    <xf numFmtId="165" fontId="22" fillId="0" borderId="0" xfId="0" applyNumberFormat="1" applyFont="1" applyAlignment="1">
      <alignment vertical="center"/>
    </xf>
    <xf numFmtId="0" fontId="22" fillId="0" borderId="1" xfId="0" applyFont="1" applyBorder="1" applyAlignment="1">
      <alignment horizontal="left" vertical="center" wrapText="1"/>
    </xf>
    <xf numFmtId="10" fontId="23" fillId="0" borderId="2" xfId="0" applyNumberFormat="1" applyFont="1" applyBorder="1" applyAlignment="1" applyProtection="1">
      <alignment horizontal="center" vertical="center" wrapText="1"/>
      <protection locked="0"/>
    </xf>
    <xf numFmtId="0" fontId="22" fillId="0" borderId="12" xfId="0" applyFont="1" applyBorder="1" applyAlignment="1">
      <alignment vertical="center" wrapText="1"/>
    </xf>
    <xf numFmtId="0" fontId="23" fillId="0" borderId="12" xfId="0" applyFont="1" applyBorder="1" applyAlignment="1" applyProtection="1">
      <alignment horizontal="center" vertical="center" wrapText="1"/>
      <protection locked="0"/>
    </xf>
    <xf numFmtId="0" fontId="22" fillId="0" borderId="12" xfId="0" applyFont="1" applyBorder="1" applyAlignment="1">
      <alignment horizontal="left" vertical="center" wrapText="1"/>
    </xf>
    <xf numFmtId="0" fontId="22" fillId="0" borderId="2" xfId="0" applyFont="1" applyBorder="1" applyAlignment="1">
      <alignment vertical="center" wrapText="1"/>
    </xf>
    <xf numFmtId="0" fontId="23" fillId="0" borderId="2" xfId="0" applyFont="1" applyBorder="1" applyAlignment="1" applyProtection="1">
      <alignment horizontal="center" vertical="center" wrapText="1"/>
      <protection locked="0"/>
    </xf>
    <xf numFmtId="0" fontId="22" fillId="0" borderId="2" xfId="0" applyFont="1" applyBorder="1" applyAlignment="1">
      <alignment horizontal="left" vertical="center" wrapText="1"/>
    </xf>
    <xf numFmtId="0" fontId="23" fillId="0" borderId="12" xfId="0" applyFont="1" applyBorder="1" applyAlignment="1">
      <alignment horizontal="center" vertical="center" wrapText="1"/>
    </xf>
    <xf numFmtId="0" fontId="22" fillId="0" borderId="0" xfId="0" applyFont="1" applyAlignment="1">
      <alignment vertical="center" wrapText="1"/>
    </xf>
    <xf numFmtId="0" fontId="23" fillId="0" borderId="2" xfId="0" applyFont="1" applyBorder="1" applyAlignment="1">
      <alignment horizontal="center" vertical="center" wrapText="1"/>
    </xf>
    <xf numFmtId="0" fontId="13" fillId="0" borderId="0" xfId="0" applyFont="1" applyAlignment="1">
      <alignment horizontal="center" vertical="center"/>
    </xf>
    <xf numFmtId="49" fontId="13" fillId="0" borderId="0" xfId="0" applyNumberFormat="1" applyFont="1" applyAlignment="1">
      <alignment vertical="center" wrapText="1"/>
    </xf>
    <xf numFmtId="49" fontId="13" fillId="0" borderId="0" xfId="0" applyNumberFormat="1" applyFont="1" applyAlignment="1" applyProtection="1">
      <alignment horizontal="center" vertical="center" wrapText="1"/>
      <protection locked="0"/>
    </xf>
    <xf numFmtId="49" fontId="13" fillId="0" borderId="0" xfId="0" applyNumberFormat="1" applyFont="1" applyAlignment="1" applyProtection="1">
      <alignment horizontal="left" vertical="center" wrapText="1"/>
      <protection locked="0"/>
    </xf>
    <xf numFmtId="14" fontId="13" fillId="0" borderId="0" xfId="0" applyNumberFormat="1" applyFont="1" applyAlignment="1" applyProtection="1">
      <alignment horizontal="center" vertical="center" wrapText="1"/>
      <protection locked="0"/>
    </xf>
    <xf numFmtId="9" fontId="13" fillId="0" borderId="0" xfId="0" applyNumberFormat="1" applyFont="1" applyAlignment="1" applyProtection="1">
      <alignment horizontal="center" vertical="center" wrapText="1"/>
      <protection locked="0"/>
    </xf>
    <xf numFmtId="49" fontId="7" fillId="0" borderId="1" xfId="0" applyNumberFormat="1" applyFont="1" applyBorder="1" applyAlignment="1">
      <alignment horizontal="center" vertical="center" wrapText="1"/>
    </xf>
    <xf numFmtId="0" fontId="26" fillId="0" borderId="0" xfId="0" applyFont="1" applyAlignment="1">
      <alignment horizontal="center" vertical="center"/>
    </xf>
    <xf numFmtId="0" fontId="27" fillId="0" borderId="0" xfId="0" applyFont="1"/>
    <xf numFmtId="0" fontId="15" fillId="4" borderId="12" xfId="0" applyFont="1" applyFill="1" applyBorder="1" applyAlignment="1">
      <alignment horizontal="center" vertical="center" wrapText="1"/>
    </xf>
    <xf numFmtId="0" fontId="23" fillId="0" borderId="3" xfId="0" applyFont="1" applyBorder="1" applyAlignment="1">
      <alignment horizontal="center" vertical="center"/>
    </xf>
    <xf numFmtId="49" fontId="23" fillId="0" borderId="2" xfId="0" applyNumberFormat="1" applyFont="1" applyBorder="1" applyAlignment="1">
      <alignment vertical="center" wrapText="1"/>
    </xf>
    <xf numFmtId="49" fontId="23" fillId="0" borderId="12" xfId="0" applyNumberFormat="1" applyFont="1" applyBorder="1" applyAlignment="1">
      <alignment horizontal="center" vertical="center" wrapText="1"/>
    </xf>
    <xf numFmtId="0" fontId="14" fillId="6" borderId="0" xfId="0" applyFont="1" applyFill="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3" xfId="0" applyFont="1" applyBorder="1" applyAlignment="1">
      <alignment horizontal="left" vertical="center" wrapText="1"/>
    </xf>
    <xf numFmtId="0" fontId="0" fillId="0" borderId="3" xfId="0" applyBorder="1"/>
    <xf numFmtId="0" fontId="0" fillId="0" borderId="10" xfId="0" applyBorder="1"/>
    <xf numFmtId="0" fontId="6" fillId="0" borderId="4" xfId="0" applyFont="1" applyBorder="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left" vertical="center" wrapText="1"/>
    </xf>
    <xf numFmtId="0" fontId="0" fillId="0" borderId="0" xfId="0"/>
    <xf numFmtId="0" fontId="0" fillId="0" borderId="9" xfId="0" applyBorder="1"/>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6" xfId="0" applyFont="1" applyBorder="1" applyAlignment="1">
      <alignment horizontal="left" vertical="center" wrapText="1"/>
    </xf>
    <xf numFmtId="0" fontId="0" fillId="0" borderId="6" xfId="0" applyBorder="1"/>
    <xf numFmtId="0" fontId="0" fillId="0" borderId="11" xfId="0" applyBorder="1"/>
    <xf numFmtId="0" fontId="19" fillId="0" borderId="0" xfId="0" applyFont="1"/>
    <xf numFmtId="0" fontId="6" fillId="0" borderId="1" xfId="0" applyFont="1" applyBorder="1" applyAlignment="1">
      <alignment horizontal="center" vertical="center" wrapText="1"/>
    </xf>
    <xf numFmtId="0" fontId="11" fillId="7" borderId="2" xfId="0" applyFont="1" applyFill="1" applyBorder="1" applyAlignment="1">
      <alignment horizontal="center" vertical="center" wrapText="1"/>
    </xf>
    <xf numFmtId="0" fontId="11" fillId="7" borderId="3" xfId="0" applyFont="1" applyFill="1" applyBorder="1" applyAlignment="1">
      <alignment horizontal="center" vertical="center" wrapText="1"/>
    </xf>
    <xf numFmtId="0" fontId="15" fillId="4" borderId="3" xfId="0" applyFont="1" applyFill="1" applyBorder="1" applyAlignment="1">
      <alignment horizontal="center" vertical="center" wrapText="1"/>
    </xf>
    <xf numFmtId="0" fontId="15" fillId="4" borderId="3" xfId="0" applyFont="1" applyFill="1" applyBorder="1" applyAlignment="1">
      <alignment horizontal="left" vertical="center" wrapText="1"/>
    </xf>
    <xf numFmtId="0" fontId="11" fillId="7" borderId="13" xfId="0" applyFont="1" applyFill="1" applyBorder="1" applyAlignment="1">
      <alignment horizontal="center" vertical="center" wrapText="1"/>
    </xf>
    <xf numFmtId="0" fontId="5" fillId="0" borderId="6" xfId="0" applyFont="1" applyBorder="1" applyAlignment="1">
      <alignment horizontal="center" vertical="center"/>
    </xf>
  </cellXfs>
  <cellStyles count="6">
    <cellStyle name="Hipervínculo" xfId="3" builtinId="8" hidden="1"/>
    <cellStyle name="Hipervínculo visitado" xfId="4" builtinId="9" hidden="1"/>
    <cellStyle name="Moneda" xfId="5" builtinId="4"/>
    <cellStyle name="Normal" xfId="0" builtinId="0"/>
    <cellStyle name="Normal 2" xfId="2" xr:uid="{00000000-0005-0000-0000-000003000000}"/>
    <cellStyle name="Normal 6" xfId="1" xr:uid="{00000000-0005-0000-0000-000004000000}"/>
  </cellStyles>
  <dxfs count="25">
    <dxf>
      <font>
        <color rgb="FF9C0006"/>
      </font>
      <fill>
        <patternFill>
          <bgColor rgb="FFFFC7CE"/>
        </patternFill>
      </fill>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1"/>
        <color auto="1"/>
        <name val="Arial"/>
        <family val="2"/>
        <scheme val="none"/>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1"/>
        <color auto="1"/>
        <name val="Arial"/>
        <family val="2"/>
        <scheme val="none"/>
      </font>
      <numFmt numFmtId="13" formatCode="0%"/>
      <fill>
        <patternFill patternType="none">
          <bgColor auto="1"/>
        </patternFill>
      </fill>
      <alignment horizontal="center" vertical="center" textRotation="0" wrapText="1" indent="0" justifyLastLine="0" shrinkToFit="0" readingOrder="0"/>
      <border diagonalUp="0" diagonalDown="0" outline="0">
        <left style="thin">
          <color auto="1"/>
        </left>
        <right/>
        <top style="thin">
          <color auto="1"/>
        </top>
        <bottom/>
      </border>
      <protection locked="0" hidden="0"/>
    </dxf>
    <dxf>
      <font>
        <b val="0"/>
        <i val="0"/>
        <strike val="0"/>
        <condense val="0"/>
        <extend val="0"/>
        <outline val="0"/>
        <shadow val="0"/>
        <u val="none"/>
        <vertAlign val="baseline"/>
        <sz val="11"/>
        <color auto="1"/>
        <name val="Arial"/>
        <family val="2"/>
        <scheme val="none"/>
      </font>
      <numFmt numFmtId="13" formatCode="0%"/>
      <fill>
        <patternFill patternType="none">
          <bgColor auto="1"/>
        </patternFill>
      </fill>
      <alignment horizontal="center" vertical="center" textRotation="0" wrapText="1" indent="0" justifyLastLine="0" shrinkToFit="0" readingOrder="0"/>
      <border diagonalUp="0" diagonalDown="0" outline="0">
        <left style="thin">
          <color auto="1"/>
        </left>
        <right/>
        <top style="thin">
          <color auto="1"/>
        </top>
        <bottom/>
      </border>
      <protection locked="0" hidden="0"/>
    </dxf>
    <dxf>
      <font>
        <b val="0"/>
        <i val="0"/>
        <strike val="0"/>
        <condense val="0"/>
        <extend val="0"/>
        <outline val="0"/>
        <shadow val="0"/>
        <u val="none"/>
        <vertAlign val="baseline"/>
        <sz val="11"/>
        <color auto="1"/>
        <name val="Arial"/>
        <family val="2"/>
        <scheme val="none"/>
      </font>
      <numFmt numFmtId="13" formatCode="0%"/>
      <fill>
        <patternFill patternType="none">
          <bgColor auto="1"/>
        </patternFill>
      </fill>
      <alignment horizontal="center" vertical="center" textRotation="0" wrapText="1" indent="0" justifyLastLine="0" shrinkToFit="0" readingOrder="0"/>
      <border diagonalUp="0" diagonalDown="0" outline="0">
        <left style="thin">
          <color auto="1"/>
        </left>
        <right/>
        <top style="thin">
          <color auto="1"/>
        </top>
        <bottom/>
      </border>
      <protection locked="0" hidden="0"/>
    </dxf>
    <dxf>
      <font>
        <b val="0"/>
        <i val="0"/>
        <strike val="0"/>
        <condense val="0"/>
        <extend val="0"/>
        <outline val="0"/>
        <shadow val="0"/>
        <u val="none"/>
        <vertAlign val="baseline"/>
        <sz val="11"/>
        <color auto="1"/>
        <name val="Arial"/>
        <family val="2"/>
        <scheme val="none"/>
      </font>
      <numFmt numFmtId="13" formatCode="0%"/>
      <fill>
        <patternFill patternType="none">
          <bgColor auto="1"/>
        </patternFill>
      </fill>
      <alignment horizontal="center" vertical="center" textRotation="0" wrapText="1" indent="0" justifyLastLine="0" shrinkToFit="0" readingOrder="0"/>
      <border diagonalUp="0" diagonalDown="0" outline="0">
        <left style="thin">
          <color auto="1"/>
        </left>
        <right/>
        <top style="thin">
          <color auto="1"/>
        </top>
        <bottom/>
      </border>
      <protection locked="0" hidden="0"/>
    </dxf>
    <dxf>
      <font>
        <b val="0"/>
        <i val="0"/>
        <strike val="0"/>
        <condense val="0"/>
        <extend val="0"/>
        <outline val="0"/>
        <shadow val="0"/>
        <u val="none"/>
        <vertAlign val="baseline"/>
        <sz val="11"/>
        <color auto="1"/>
        <name val="Arial"/>
        <family val="2"/>
        <scheme val="none"/>
      </font>
      <numFmt numFmtId="19" formatCode="d/mm/yyyy"/>
      <fill>
        <patternFill patternType="none">
          <fgColor indexed="64"/>
          <bgColor auto="1"/>
        </patternFill>
      </fill>
      <alignment horizontal="center" vertical="center" textRotation="0" wrapText="1" indent="0" justifyLastLine="0" shrinkToFit="0" readingOrder="0"/>
      <border diagonalUp="0" diagonalDown="0" outline="0">
        <left/>
        <right/>
        <top style="thin">
          <color indexed="64"/>
        </top>
        <bottom/>
      </border>
      <protection locked="0" hidden="0"/>
    </dxf>
    <dxf>
      <font>
        <b val="0"/>
        <i val="0"/>
        <strike val="0"/>
        <condense val="0"/>
        <extend val="0"/>
        <outline val="0"/>
        <shadow val="0"/>
        <u val="none"/>
        <vertAlign val="baseline"/>
        <sz val="11"/>
        <color auto="1"/>
        <name val="Arial"/>
        <family val="2"/>
        <scheme val="none"/>
      </font>
      <numFmt numFmtId="19" formatCode="d/mm/yyyy"/>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family val="2"/>
        <scheme val="none"/>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family val="2"/>
        <scheme val="none"/>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family val="2"/>
        <scheme val="none"/>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style="thin">
          <color indexed="64"/>
        </top>
        <bottom/>
      </border>
      <protection locked="0" hidden="0"/>
    </dxf>
    <dxf>
      <font>
        <b val="0"/>
        <i val="0"/>
        <strike val="0"/>
        <condense val="0"/>
        <extend val="0"/>
        <outline val="0"/>
        <shadow val="0"/>
        <u val="none"/>
        <vertAlign val="baseline"/>
        <sz val="11"/>
        <color auto="1"/>
        <name val="Arial"/>
        <family val="2"/>
        <scheme val="none"/>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auto="1"/>
        </right>
        <top style="thin">
          <color indexed="64"/>
        </top>
        <bottom/>
      </border>
      <protection locked="0" hidden="0"/>
    </dxf>
    <dxf>
      <font>
        <b val="0"/>
        <i val="0"/>
        <strike val="0"/>
        <condense val="0"/>
        <extend val="0"/>
        <outline val="0"/>
        <shadow val="0"/>
        <u val="none"/>
        <vertAlign val="baseline"/>
        <sz val="11"/>
        <color auto="1"/>
        <name val="Arial"/>
        <family val="2"/>
        <scheme val="none"/>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auto="1"/>
        </right>
        <top style="thin">
          <color indexed="64"/>
        </top>
        <bottom/>
      </border>
    </dxf>
    <dxf>
      <font>
        <b val="0"/>
        <i val="0"/>
        <strike val="0"/>
        <condense val="0"/>
        <extend val="0"/>
        <outline val="0"/>
        <shadow val="0"/>
        <u val="none"/>
        <vertAlign val="baseline"/>
        <sz val="11"/>
        <color auto="1"/>
        <name val="Arial"/>
        <family val="2"/>
        <scheme val="none"/>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auto="1"/>
        </right>
        <top style="thin">
          <color indexed="64"/>
        </top>
        <bottom/>
      </border>
    </dxf>
    <dxf>
      <font>
        <b val="0"/>
        <i val="0"/>
        <strike val="0"/>
        <condense val="0"/>
        <extend val="0"/>
        <outline val="0"/>
        <shadow val="0"/>
        <u val="none"/>
        <vertAlign val="baseline"/>
        <sz val="11"/>
        <color auto="1"/>
        <name val="Arial"/>
        <family val="2"/>
        <scheme val="none"/>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auto="1"/>
        </right>
        <top style="thin">
          <color indexed="64"/>
        </top>
        <bottom/>
      </border>
    </dxf>
    <dxf>
      <font>
        <b val="0"/>
        <i val="0"/>
        <strike val="0"/>
        <condense val="0"/>
        <extend val="0"/>
        <outline val="0"/>
        <shadow val="0"/>
        <u val="none"/>
        <vertAlign val="baseline"/>
        <sz val="11"/>
        <color auto="1"/>
        <name val="Arial"/>
        <family val="2"/>
        <scheme val="none"/>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auto="1"/>
        </right>
        <top style="thin">
          <color indexed="64"/>
        </top>
        <bottom/>
      </border>
    </dxf>
    <dxf>
      <font>
        <b val="0"/>
        <i val="0"/>
        <strike val="0"/>
        <condense val="0"/>
        <extend val="0"/>
        <outline val="0"/>
        <shadow val="0"/>
        <u val="none"/>
        <vertAlign val="baseline"/>
        <sz val="11"/>
        <color auto="1"/>
        <name val="Arial"/>
        <family val="2"/>
        <scheme val="none"/>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1"/>
        <color auto="1"/>
        <name val="Arial"/>
        <family val="2"/>
        <scheme val="none"/>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11"/>
        <color auto="1"/>
        <name val="Arial"/>
        <family val="2"/>
        <scheme val="none"/>
      </font>
      <numFmt numFmtId="30" formatCode="@"/>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right/>
        <top style="thin">
          <color indexed="64"/>
        </top>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14"/>
        <color theme="0"/>
        <name val="Calibri"/>
        <scheme val="minor"/>
      </font>
      <fill>
        <patternFill patternType="solid">
          <fgColor theme="4"/>
          <bgColor theme="5" tint="-0.499984740745262"/>
        </patternFill>
      </fill>
      <alignment horizontal="center" vertical="center" textRotation="0" wrapText="0" indent="0" justifyLastLine="0" shrinkToFit="0" readingOrder="0"/>
    </dxf>
  </dxfs>
  <tableStyles count="0" defaultTableStyle="TableStyleMedium2" defaultPivotStyle="PivotStyleLight16"/>
  <colors>
    <mruColors>
      <color rgb="FF0000FF"/>
      <color rgb="FFFFFFFF"/>
      <color rgb="FFFFCCFF"/>
      <color rgb="FF3366CC"/>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1025071</xdr:colOff>
      <xdr:row>0</xdr:row>
      <xdr:rowOff>0</xdr:rowOff>
    </xdr:from>
    <xdr:to>
      <xdr:col>1</xdr:col>
      <xdr:colOff>14169</xdr:colOff>
      <xdr:row>2</xdr:row>
      <xdr:rowOff>282802</xdr:rowOff>
    </xdr:to>
    <xdr:pic>
      <xdr:nvPicPr>
        <xdr:cNvPr id="3" name="Imagen 2" descr="Logo Icfes">
          <a:extLst>
            <a:ext uri="{FF2B5EF4-FFF2-40B4-BE49-F238E27FC236}">
              <a16:creationId xmlns:a16="http://schemas.microsoft.com/office/drawing/2014/main" id="{13F8D720-4219-4296-8D67-C9DD54A5CFD8}"/>
            </a:ext>
          </a:extLst>
        </xdr:cNvPr>
        <xdr:cNvPicPr>
          <a:picLocks noChangeAspect="1"/>
        </xdr:cNvPicPr>
      </xdr:nvPicPr>
      <xdr:blipFill rotWithShape="1">
        <a:blip xmlns:r="http://schemas.openxmlformats.org/officeDocument/2006/relationships" r:embed="rId1"/>
        <a:srcRect l="36213" t="13869" r="38640" b="10584"/>
        <a:stretch/>
      </xdr:blipFill>
      <xdr:spPr>
        <a:xfrm>
          <a:off x="1025071" y="0"/>
          <a:ext cx="672755" cy="81438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cfesgovco.sharepoint.com/Users/apguevara/Downloads/Plan-de-Accion-Institucional-2024-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 val="Indicadores"/>
      <sheetName val="PAI 2024 V2"/>
      <sheetName val="Instructivo"/>
      <sheetName val="Tabla"/>
      <sheetName val="PAI 2024 (propuesta)"/>
    </sheetNames>
    <sheetDataSet>
      <sheetData sheetId="0"/>
      <sheetData sheetId="1"/>
      <sheetData sheetId="2"/>
      <sheetData sheetId="3" refreshError="1"/>
      <sheetData sheetId="4" refreshError="1"/>
      <sheetData sheetId="5" refreshError="1"/>
    </sheetDataSet>
  </externalBook>
</externalLink>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2" displayName="Tabla2" ref="A5:U81" totalsRowShown="0" headerRowDxfId="24" dataDxfId="23" tableBorderDxfId="22">
  <autoFilter ref="A5:U81" xr:uid="{00000000-000C-0000-FFFF-FFFF00000000}"/>
  <sortState xmlns:xlrd2="http://schemas.microsoft.com/office/spreadsheetml/2017/richdata2" ref="A6:U81">
    <sortCondition ref="B5:B81"/>
  </sortState>
  <tableColumns count="21">
    <tableColumn id="1" xr3:uid="{00000000-0010-0000-0000-000001000000}" name="Código" dataDxfId="21"/>
    <tableColumn id="2" xr3:uid="{00000000-0010-0000-0000-000002000000}" name="Dependencia " dataDxfId="20"/>
    <tableColumn id="3" xr3:uid="{00000000-0010-0000-0000-000003000000}" name="Perspectiva" dataDxfId="19"/>
    <tableColumn id="4" xr3:uid="{00000000-0010-0000-0000-000004000000}" name="Objetivo Estratégico " dataDxfId="18"/>
    <tableColumn id="5" xr3:uid="{00000000-0010-0000-0000-000005000000}" name="Iniciativa estratégica" dataDxfId="17"/>
    <tableColumn id="21" xr3:uid="{00000000-0010-0000-0000-000015000000}" name="Politica MIPG " dataDxfId="16"/>
    <tableColumn id="22" xr3:uid="{00000000-0010-0000-0000-000016000000}" name="Fuente" dataDxfId="15"/>
    <tableColumn id="23" xr3:uid="{00000000-0010-0000-0000-000017000000}" name="Proceso Asociado" dataDxfId="14"/>
    <tableColumn id="24" xr3:uid="{00000000-0010-0000-0000-000018000000}" name="Actividad - Líneas de acción para la anualidad." dataDxfId="13"/>
    <tableColumn id="26" xr3:uid="{00000000-0010-0000-0000-00001A000000}" name="Producto- Resultado" dataDxfId="12"/>
    <tableColumn id="6" xr3:uid="{00000000-0010-0000-0000-000006000000}" name="Dependencia Responsable" dataDxfId="11"/>
    <tableColumn id="8" xr3:uid="{00000000-0010-0000-0000-000008000000}" name="Indicador" dataDxfId="10"/>
    <tableColumn id="9" xr3:uid="{00000000-0010-0000-0000-000009000000}" name="Fecha Inicio" dataDxfId="9"/>
    <tableColumn id="10" xr3:uid="{00000000-0010-0000-0000-00000A000000}" name="Fecha Fin " dataDxfId="8"/>
    <tableColumn id="13" xr3:uid="{0255867C-8852-4F73-9179-D52E347D6C82}" name="Meta T1" dataDxfId="7"/>
    <tableColumn id="14" xr3:uid="{4346880F-240D-42CB-8BC2-BA8977027A73}" name="Meta T2" dataDxfId="6"/>
    <tableColumn id="12" xr3:uid="{62784FA5-FB1D-4180-A45F-854BC4A81BDA}" name="Meta T3" dataDxfId="5"/>
    <tableColumn id="11" xr3:uid="{D946FCCF-12ED-4388-9FFE-A4D2B49CA31B}" name="Meta T4" dataDxfId="4"/>
    <tableColumn id="17" xr3:uid="{00000000-0010-0000-0000-000011000000}" name="Fuente de Financiación " dataDxfId="3"/>
    <tableColumn id="18" xr3:uid="{00000000-0010-0000-0000-000012000000}" name="Proyecto de Inversión" dataDxfId="2"/>
    <tableColumn id="7" xr3:uid="{00000000-0010-0000-0000-000007000000}" name="Valor" dataDxfId="1"/>
  </tableColumns>
  <tableStyleInfo name="TableStyleMedium15"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U19" dT="2025-12-19T20:02:48.44" personId="{00000000-0000-0000-0000-000000000000}" id="{09ABB96A-7AF9-41AB-9E46-878C4E3FB936}">
    <text>Funcionamiento 32.250.000
Operación Comercial 341.833.334</text>
  </threadedComment>
  <threadedComment ref="U24" dT="2025-12-19T18:02:01.07" personId="{00000000-0000-0000-0000-000000000000}" id="{3DB12619-0AE0-43AB-810F-602FA23E9CB6}">
    <text>Hola [Se ha quitado la mención] , nos ayudas a complementar la información del proyecto de inversión para las actividades de la OAP</text>
  </threadedComment>
  <threadedComment ref="U24" dT="2025-12-19T20:06:00.16" personId="{00000000-0000-0000-0000-000000000000}" id="{5DFBBF24-804B-4DC8-AAA2-76DB06EEBA3C}" parentId="{3DB12619-0AE0-43AB-810F-602FA23E9CB6}">
    <text>Funcionamiento 433.333.333
Operacion Comercial 164.833.333</text>
  </threadedComment>
</ThreadedComments>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drawing" Target="../drawings/drawing1.xm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104"/>
  <sheetViews>
    <sheetView tabSelected="1" topLeftCell="L1" zoomScale="70" zoomScaleNormal="70" zoomScalePageLayoutView="70" workbookViewId="0">
      <selection activeCell="S4" sqref="S4"/>
    </sheetView>
  </sheetViews>
  <sheetFormatPr baseColWidth="10" defaultColWidth="30.44140625" defaultRowHeight="14.4" x14ac:dyDescent="0.3"/>
  <cols>
    <col min="1" max="1" width="24.44140625" bestFit="1" customWidth="1"/>
    <col min="2" max="2" width="27.6640625" customWidth="1"/>
    <col min="3" max="5" width="39.5546875" customWidth="1"/>
    <col min="6" max="6" width="28" customWidth="1"/>
    <col min="7" max="7" width="21.109375" customWidth="1"/>
    <col min="8" max="8" width="38.44140625" customWidth="1"/>
    <col min="9" max="9" width="78" customWidth="1"/>
    <col min="10" max="10" width="49.109375" customWidth="1"/>
    <col min="11" max="11" width="29" customWidth="1"/>
    <col min="12" max="12" width="53.109375" style="34" customWidth="1"/>
    <col min="13" max="13" width="19.44140625" customWidth="1"/>
    <col min="14" max="18" width="15.44140625" customWidth="1"/>
    <col min="19" max="19" width="33" customWidth="1"/>
    <col min="20" max="20" width="38.44140625" customWidth="1"/>
    <col min="22" max="23" width="30.44140625" hidden="1" customWidth="1"/>
    <col min="24" max="24" width="30.44140625" customWidth="1"/>
  </cols>
  <sheetData>
    <row r="1" spans="1:24" ht="18" x14ac:dyDescent="0.3">
      <c r="A1" s="164"/>
      <c r="B1" s="164"/>
      <c r="C1" s="148" t="s">
        <v>0</v>
      </c>
      <c r="D1" s="149"/>
      <c r="E1" s="149"/>
      <c r="F1" s="149"/>
      <c r="G1" s="149"/>
      <c r="H1" s="149"/>
      <c r="I1" s="149"/>
      <c r="J1" s="149"/>
      <c r="K1" s="149"/>
      <c r="L1" s="150"/>
      <c r="M1" s="151"/>
      <c r="N1" s="151"/>
      <c r="O1" s="151"/>
      <c r="P1" s="151"/>
      <c r="Q1" s="151"/>
      <c r="R1" s="151"/>
      <c r="S1" s="151"/>
      <c r="T1" s="152"/>
      <c r="U1" s="23" t="s">
        <v>1</v>
      </c>
    </row>
    <row r="2" spans="1:24" ht="22.5" customHeight="1" x14ac:dyDescent="0.3">
      <c r="A2" s="164"/>
      <c r="B2" s="164"/>
      <c r="C2" s="153"/>
      <c r="D2" s="154"/>
      <c r="E2" s="154"/>
      <c r="F2" s="154"/>
      <c r="G2" s="154"/>
      <c r="H2" s="154"/>
      <c r="I2" s="154"/>
      <c r="J2" s="154"/>
      <c r="K2" s="154"/>
      <c r="L2" s="155"/>
      <c r="M2" s="156"/>
      <c r="N2" s="156"/>
      <c r="O2" s="156"/>
      <c r="P2" s="156"/>
      <c r="Q2" s="156"/>
      <c r="R2" s="156"/>
      <c r="S2" s="156"/>
      <c r="T2" s="157"/>
      <c r="U2" s="22" t="s">
        <v>2</v>
      </c>
    </row>
    <row r="3" spans="1:24" ht="26.25" customHeight="1" x14ac:dyDescent="0.3">
      <c r="A3" s="164"/>
      <c r="B3" s="164"/>
      <c r="C3" s="158"/>
      <c r="D3" s="159"/>
      <c r="E3" s="159"/>
      <c r="F3" s="159"/>
      <c r="G3" s="159"/>
      <c r="H3" s="159"/>
      <c r="I3" s="159"/>
      <c r="J3" s="159"/>
      <c r="K3" s="159"/>
      <c r="L3" s="160"/>
      <c r="M3" s="161"/>
      <c r="N3" s="161"/>
      <c r="O3" s="161"/>
      <c r="P3" s="161"/>
      <c r="Q3" s="161"/>
      <c r="R3" s="161"/>
      <c r="S3" s="161"/>
      <c r="T3" s="162"/>
      <c r="U3" s="22" t="s">
        <v>3</v>
      </c>
    </row>
    <row r="4" spans="1:24" ht="21" customHeight="1" x14ac:dyDescent="0.3">
      <c r="A4" s="165" t="s">
        <v>4</v>
      </c>
      <c r="B4" s="169"/>
      <c r="C4" s="165" t="s">
        <v>5</v>
      </c>
      <c r="D4" s="166"/>
      <c r="E4" s="166"/>
      <c r="F4" s="167" t="s">
        <v>6</v>
      </c>
      <c r="G4" s="167"/>
      <c r="H4" s="167"/>
      <c r="I4" s="167"/>
      <c r="J4" s="167"/>
      <c r="K4" s="167"/>
      <c r="L4" s="168"/>
      <c r="M4" s="167"/>
      <c r="N4" s="167"/>
      <c r="O4" s="26"/>
      <c r="P4" s="26"/>
      <c r="Q4" s="26"/>
      <c r="R4" s="26"/>
      <c r="S4" s="143" t="s">
        <v>7</v>
      </c>
      <c r="T4" s="143"/>
      <c r="U4" s="143"/>
    </row>
    <row r="5" spans="1:24" ht="52.5" customHeight="1" x14ac:dyDescent="0.3">
      <c r="A5" s="27" t="s">
        <v>8</v>
      </c>
      <c r="B5" s="19" t="s">
        <v>9</v>
      </c>
      <c r="C5" s="19" t="s">
        <v>10</v>
      </c>
      <c r="D5" s="19" t="s">
        <v>11</v>
      </c>
      <c r="E5" s="19" t="s">
        <v>12</v>
      </c>
      <c r="F5" s="28" t="s">
        <v>13</v>
      </c>
      <c r="G5" s="28" t="s">
        <v>14</v>
      </c>
      <c r="H5" s="28" t="s">
        <v>15</v>
      </c>
      <c r="I5" s="28" t="s">
        <v>16</v>
      </c>
      <c r="J5" s="28" t="s">
        <v>17</v>
      </c>
      <c r="K5" s="28" t="s">
        <v>18</v>
      </c>
      <c r="L5" s="33" t="s">
        <v>19</v>
      </c>
      <c r="M5" s="28" t="s">
        <v>20</v>
      </c>
      <c r="N5" s="28" t="s">
        <v>21</v>
      </c>
      <c r="O5" s="28" t="s">
        <v>22</v>
      </c>
      <c r="P5" s="28" t="s">
        <v>23</v>
      </c>
      <c r="Q5" s="28" t="s">
        <v>24</v>
      </c>
      <c r="R5" s="28" t="s">
        <v>25</v>
      </c>
      <c r="S5" s="28" t="s">
        <v>26</v>
      </c>
      <c r="T5" s="28" t="s">
        <v>27</v>
      </c>
      <c r="U5" s="29" t="s">
        <v>28</v>
      </c>
      <c r="V5" s="25"/>
      <c r="W5" s="25"/>
    </row>
    <row r="6" spans="1:24" ht="52.5" customHeight="1" x14ac:dyDescent="0.3">
      <c r="A6" s="37" t="s">
        <v>29</v>
      </c>
      <c r="B6" s="38" t="s">
        <v>30</v>
      </c>
      <c r="C6" s="39" t="s">
        <v>31</v>
      </c>
      <c r="D6" s="40" t="s">
        <v>32</v>
      </c>
      <c r="E6" s="40" t="s">
        <v>33</v>
      </c>
      <c r="F6" s="41" t="s">
        <v>34</v>
      </c>
      <c r="G6" s="41" t="s">
        <v>35</v>
      </c>
      <c r="H6" s="41" t="s">
        <v>36</v>
      </c>
      <c r="I6" s="42" t="s">
        <v>37</v>
      </c>
      <c r="J6" s="43" t="s">
        <v>38</v>
      </c>
      <c r="K6" s="44" t="s">
        <v>30</v>
      </c>
      <c r="L6" s="38" t="s">
        <v>39</v>
      </c>
      <c r="M6" s="45">
        <v>46037</v>
      </c>
      <c r="N6" s="46">
        <v>46387</v>
      </c>
      <c r="O6" s="47">
        <v>0.2</v>
      </c>
      <c r="P6" s="47">
        <v>0.3</v>
      </c>
      <c r="Q6" s="47">
        <v>0.25</v>
      </c>
      <c r="R6" s="47">
        <v>0.25</v>
      </c>
      <c r="S6" s="41" t="s">
        <v>40</v>
      </c>
      <c r="T6" s="41" t="s">
        <v>41</v>
      </c>
      <c r="U6" s="48">
        <f>107532467+107532467</f>
        <v>215064934</v>
      </c>
      <c r="V6" s="141" t="str">
        <f>VLOOKUP(Tabla2[[#This Row],[Perspectiva]],Listas!$K$2:$L$5,2,FALSE)</f>
        <v>VP</v>
      </c>
      <c r="W6" s="141" t="str">
        <f>VLOOKUP(Tabla2[[#This Row],[Objetivo Estratégico ]],Listas!$O$2:$P$9,2,FALSE)</f>
        <v>Objetivo1</v>
      </c>
      <c r="X6" s="142"/>
    </row>
    <row r="7" spans="1:24" ht="52.5" customHeight="1" x14ac:dyDescent="0.3">
      <c r="A7" s="37" t="s">
        <v>42</v>
      </c>
      <c r="B7" s="38" t="s">
        <v>30</v>
      </c>
      <c r="C7" s="39" t="s">
        <v>31</v>
      </c>
      <c r="D7" s="40" t="s">
        <v>32</v>
      </c>
      <c r="E7" s="40" t="s">
        <v>33</v>
      </c>
      <c r="F7" s="41" t="s">
        <v>34</v>
      </c>
      <c r="G7" s="41" t="s">
        <v>35</v>
      </c>
      <c r="H7" s="41" t="s">
        <v>36</v>
      </c>
      <c r="I7" s="52" t="s">
        <v>43</v>
      </c>
      <c r="J7" s="53" t="s">
        <v>44</v>
      </c>
      <c r="K7" s="54" t="s">
        <v>30</v>
      </c>
      <c r="L7" s="38" t="s">
        <v>45</v>
      </c>
      <c r="M7" s="55">
        <v>46037</v>
      </c>
      <c r="N7" s="56">
        <v>46387</v>
      </c>
      <c r="O7" s="57">
        <v>0.2</v>
      </c>
      <c r="P7" s="57">
        <v>0.3</v>
      </c>
      <c r="Q7" s="57">
        <v>0.25</v>
      </c>
      <c r="R7" s="57">
        <v>0.25</v>
      </c>
      <c r="S7" s="51" t="s">
        <v>40</v>
      </c>
      <c r="T7" s="51" t="s">
        <v>46</v>
      </c>
      <c r="U7" s="48">
        <f>87117333+107532467</f>
        <v>194649800</v>
      </c>
      <c r="V7" s="141" t="str">
        <f>VLOOKUP(Tabla2[[#This Row],[Perspectiva]],Listas!$K$2:$L$5,2,FALSE)</f>
        <v>VP</v>
      </c>
      <c r="W7" s="141" t="str">
        <f>VLOOKUP(Tabla2[[#This Row],[Objetivo Estratégico ]],Listas!$O$2:$P$9,2,FALSE)</f>
        <v>Objetivo1</v>
      </c>
    </row>
    <row r="8" spans="1:24" ht="76.5" customHeight="1" x14ac:dyDescent="0.3">
      <c r="A8" s="37" t="s">
        <v>47</v>
      </c>
      <c r="B8" s="38" t="s">
        <v>30</v>
      </c>
      <c r="C8" s="39" t="s">
        <v>31</v>
      </c>
      <c r="D8" s="40" t="s">
        <v>32</v>
      </c>
      <c r="E8" s="40" t="s">
        <v>33</v>
      </c>
      <c r="F8" s="41" t="s">
        <v>34</v>
      </c>
      <c r="G8" s="41" t="s">
        <v>35</v>
      </c>
      <c r="H8" s="41" t="s">
        <v>36</v>
      </c>
      <c r="I8" s="52" t="s">
        <v>48</v>
      </c>
      <c r="J8" s="53" t="s">
        <v>49</v>
      </c>
      <c r="K8" s="54" t="s">
        <v>30</v>
      </c>
      <c r="L8" s="38" t="s">
        <v>50</v>
      </c>
      <c r="M8" s="55">
        <v>46037</v>
      </c>
      <c r="N8" s="56">
        <v>46387</v>
      </c>
      <c r="O8" s="57">
        <v>0.2</v>
      </c>
      <c r="P8" s="57">
        <v>0.3</v>
      </c>
      <c r="Q8" s="57">
        <v>0.25</v>
      </c>
      <c r="R8" s="57">
        <v>0.25</v>
      </c>
      <c r="S8" s="51" t="s">
        <v>51</v>
      </c>
      <c r="T8" s="51" t="s">
        <v>46</v>
      </c>
      <c r="U8" s="48">
        <f>41005627+91971013+919710103</f>
        <v>1052686743</v>
      </c>
      <c r="V8" s="141" t="str">
        <f>VLOOKUP(Tabla2[[#This Row],[Perspectiva]],Listas!$K$2:$L$5,2,FALSE)</f>
        <v>VP</v>
      </c>
      <c r="W8" s="141" t="str">
        <f>VLOOKUP(Tabla2[[#This Row],[Objetivo Estratégico ]],Listas!$O$2:$P$9,2,FALSE)</f>
        <v>Objetivo1</v>
      </c>
    </row>
    <row r="9" spans="1:24" ht="73.5" customHeight="1" x14ac:dyDescent="0.3">
      <c r="A9" s="37" t="s">
        <v>52</v>
      </c>
      <c r="B9" s="38" t="s">
        <v>53</v>
      </c>
      <c r="C9" s="49" t="s">
        <v>54</v>
      </c>
      <c r="D9" s="50" t="s">
        <v>55</v>
      </c>
      <c r="E9" s="50" t="s">
        <v>56</v>
      </c>
      <c r="F9" s="51" t="s">
        <v>57</v>
      </c>
      <c r="G9" s="51" t="s">
        <v>58</v>
      </c>
      <c r="H9" s="51" t="s">
        <v>36</v>
      </c>
      <c r="I9" s="38" t="s">
        <v>59</v>
      </c>
      <c r="J9" s="53"/>
      <c r="K9" s="54" t="s">
        <v>53</v>
      </c>
      <c r="L9" s="38" t="s">
        <v>60</v>
      </c>
      <c r="M9" s="55"/>
      <c r="N9" s="56"/>
      <c r="O9" s="57"/>
      <c r="P9" s="57"/>
      <c r="Q9" s="57"/>
      <c r="R9" s="57"/>
      <c r="S9" s="51"/>
      <c r="T9" s="51"/>
      <c r="U9" s="58"/>
      <c r="V9" s="141" t="str">
        <f>VLOOKUP(Tabla2[[#This Row],[Perspectiva]],Listas!$K$2:$L$5,2,FALSE)</f>
        <v>MS</v>
      </c>
      <c r="W9" s="141" t="str">
        <f>VLOOKUP(Tabla2[[#This Row],[Objetivo Estratégico ]],Listas!$O$2:$P$9,2,FALSE)</f>
        <v>Objetivo4</v>
      </c>
    </row>
    <row r="10" spans="1:24" ht="52.5" customHeight="1" x14ac:dyDescent="0.3">
      <c r="A10" s="37" t="s">
        <v>61</v>
      </c>
      <c r="B10" s="38" t="s">
        <v>62</v>
      </c>
      <c r="C10" s="49" t="s">
        <v>63</v>
      </c>
      <c r="D10" s="50" t="s">
        <v>64</v>
      </c>
      <c r="E10" s="50" t="s">
        <v>65</v>
      </c>
      <c r="F10" s="51" t="s">
        <v>66</v>
      </c>
      <c r="G10" s="51" t="s">
        <v>58</v>
      </c>
      <c r="H10" s="51" t="s">
        <v>67</v>
      </c>
      <c r="I10" s="38" t="s">
        <v>68</v>
      </c>
      <c r="J10" s="53" t="s">
        <v>69</v>
      </c>
      <c r="K10" s="54" t="s">
        <v>62</v>
      </c>
      <c r="L10" s="38" t="s">
        <v>70</v>
      </c>
      <c r="M10" s="55">
        <v>46023</v>
      </c>
      <c r="N10" s="56">
        <v>46387</v>
      </c>
      <c r="O10" s="57">
        <v>0</v>
      </c>
      <c r="P10" s="57">
        <v>0</v>
      </c>
      <c r="Q10" s="57">
        <v>0</v>
      </c>
      <c r="R10" s="57">
        <v>1</v>
      </c>
      <c r="S10" s="51" t="s">
        <v>71</v>
      </c>
      <c r="T10" s="51" t="s">
        <v>41</v>
      </c>
      <c r="U10" s="58"/>
      <c r="V10" s="141" t="str">
        <f>VLOOKUP(Tabla2[[#This Row],[Perspectiva]],Listas!$K$2:$L$5,2,FALSE)</f>
        <v>DO</v>
      </c>
      <c r="W10" s="141" t="str">
        <f>VLOOKUP(Tabla2[[#This Row],[Objetivo Estratégico ]],Listas!$O$2:$P$9,2,FALSE)</f>
        <v>Objetivo6</v>
      </c>
    </row>
    <row r="11" spans="1:24" ht="52.5" customHeight="1" x14ac:dyDescent="0.3">
      <c r="A11" s="37" t="s">
        <v>72</v>
      </c>
      <c r="B11" s="59" t="s">
        <v>62</v>
      </c>
      <c r="C11" s="49" t="s">
        <v>63</v>
      </c>
      <c r="D11" s="50" t="s">
        <v>64</v>
      </c>
      <c r="E11" s="50" t="s">
        <v>65</v>
      </c>
      <c r="F11" s="51" t="s">
        <v>73</v>
      </c>
      <c r="G11" s="51" t="s">
        <v>35</v>
      </c>
      <c r="H11" s="51" t="s">
        <v>67</v>
      </c>
      <c r="I11" s="60" t="s">
        <v>74</v>
      </c>
      <c r="J11" s="61" t="s">
        <v>75</v>
      </c>
      <c r="K11" s="54" t="s">
        <v>62</v>
      </c>
      <c r="L11" s="59" t="s">
        <v>76</v>
      </c>
      <c r="M11" s="62" t="s">
        <v>77</v>
      </c>
      <c r="N11" s="63">
        <v>46387</v>
      </c>
      <c r="O11" s="57"/>
      <c r="P11" s="57"/>
      <c r="Q11" s="57"/>
      <c r="R11" s="57"/>
      <c r="S11" s="64" t="s">
        <v>40</v>
      </c>
      <c r="T11" s="64" t="s">
        <v>78</v>
      </c>
      <c r="U11" s="65">
        <v>435939102.56</v>
      </c>
      <c r="V11" s="141" t="str">
        <f>VLOOKUP(Tabla2[[#This Row],[Perspectiva]],Listas!$K$2:$L$5,2,FALSE)</f>
        <v>DO</v>
      </c>
      <c r="W11" s="141" t="str">
        <f>VLOOKUP(Tabla2[[#This Row],[Objetivo Estratégico ]],Listas!$O$2:$P$9,2,FALSE)</f>
        <v>Objetivo6</v>
      </c>
    </row>
    <row r="12" spans="1:24" ht="52.5" customHeight="1" x14ac:dyDescent="0.3">
      <c r="A12" s="37" t="s">
        <v>79</v>
      </c>
      <c r="B12" s="59" t="s">
        <v>62</v>
      </c>
      <c r="C12" s="49" t="s">
        <v>63</v>
      </c>
      <c r="D12" s="50" t="s">
        <v>64</v>
      </c>
      <c r="E12" s="50" t="s">
        <v>65</v>
      </c>
      <c r="F12" s="51" t="s">
        <v>73</v>
      </c>
      <c r="G12" s="51" t="s">
        <v>35</v>
      </c>
      <c r="H12" s="51" t="s">
        <v>67</v>
      </c>
      <c r="I12" s="60" t="s">
        <v>80</v>
      </c>
      <c r="J12" s="61" t="s">
        <v>81</v>
      </c>
      <c r="K12" s="54" t="s">
        <v>62</v>
      </c>
      <c r="L12" s="59" t="s">
        <v>76</v>
      </c>
      <c r="M12" s="62" t="s">
        <v>77</v>
      </c>
      <c r="N12" s="63">
        <v>46387</v>
      </c>
      <c r="O12" s="57"/>
      <c r="P12" s="57"/>
      <c r="Q12" s="57"/>
      <c r="R12" s="57"/>
      <c r="S12" s="64" t="s">
        <v>40</v>
      </c>
      <c r="T12" s="36" t="s">
        <v>78</v>
      </c>
      <c r="U12" s="65">
        <v>500000000</v>
      </c>
      <c r="V12" s="141" t="str">
        <f>VLOOKUP(Tabla2[[#This Row],[Perspectiva]],Listas!$K$2:$L$5,2,FALSE)</f>
        <v>DO</v>
      </c>
      <c r="W12" s="141" t="str">
        <f>VLOOKUP(Tabla2[[#This Row],[Objetivo Estratégico ]],Listas!$O$2:$P$9,2,FALSE)</f>
        <v>Objetivo6</v>
      </c>
    </row>
    <row r="13" spans="1:24" ht="147" customHeight="1" x14ac:dyDescent="0.3">
      <c r="A13" s="37" t="s">
        <v>82</v>
      </c>
      <c r="B13" s="59" t="s">
        <v>62</v>
      </c>
      <c r="C13" s="49" t="s">
        <v>63</v>
      </c>
      <c r="D13" s="50" t="s">
        <v>64</v>
      </c>
      <c r="E13" s="50" t="s">
        <v>65</v>
      </c>
      <c r="F13" s="51" t="s">
        <v>73</v>
      </c>
      <c r="G13" s="51" t="s">
        <v>35</v>
      </c>
      <c r="H13" s="51" t="s">
        <v>67</v>
      </c>
      <c r="I13" s="66" t="s">
        <v>83</v>
      </c>
      <c r="J13" s="61" t="s">
        <v>84</v>
      </c>
      <c r="K13" s="54" t="s">
        <v>62</v>
      </c>
      <c r="L13" s="59" t="s">
        <v>76</v>
      </c>
      <c r="M13" s="62" t="s">
        <v>77</v>
      </c>
      <c r="N13" s="63">
        <v>46387</v>
      </c>
      <c r="O13" s="57"/>
      <c r="P13" s="57"/>
      <c r="Q13" s="57"/>
      <c r="R13" s="57"/>
      <c r="S13" s="64" t="s">
        <v>40</v>
      </c>
      <c r="T13" s="36" t="s">
        <v>78</v>
      </c>
      <c r="U13" s="65">
        <v>3320000000</v>
      </c>
      <c r="V13" s="141" t="str">
        <f>VLOOKUP(Tabla2[[#This Row],[Perspectiva]],Listas!$K$2:$L$5,2,FALSE)</f>
        <v>DO</v>
      </c>
      <c r="W13" s="141" t="str">
        <f>VLOOKUP(Tabla2[[#This Row],[Objetivo Estratégico ]],Listas!$O$2:$P$9,2,FALSE)</f>
        <v>Objetivo6</v>
      </c>
    </row>
    <row r="14" spans="1:24" ht="52.5" customHeight="1" x14ac:dyDescent="0.3">
      <c r="A14" s="37" t="s">
        <v>85</v>
      </c>
      <c r="B14" s="59" t="s">
        <v>62</v>
      </c>
      <c r="C14" s="49" t="s">
        <v>63</v>
      </c>
      <c r="D14" s="50" t="s">
        <v>64</v>
      </c>
      <c r="E14" s="50" t="s">
        <v>65</v>
      </c>
      <c r="F14" s="51" t="s">
        <v>73</v>
      </c>
      <c r="G14" s="51" t="s">
        <v>35</v>
      </c>
      <c r="H14" s="51" t="s">
        <v>67</v>
      </c>
      <c r="I14" s="66" t="s">
        <v>86</v>
      </c>
      <c r="J14" s="61" t="s">
        <v>87</v>
      </c>
      <c r="K14" s="54" t="s">
        <v>62</v>
      </c>
      <c r="L14" s="59" t="s">
        <v>76</v>
      </c>
      <c r="M14" s="62" t="s">
        <v>77</v>
      </c>
      <c r="N14" s="63">
        <v>46387</v>
      </c>
      <c r="O14" s="57"/>
      <c r="P14" s="57"/>
      <c r="Q14" s="57"/>
      <c r="R14" s="57"/>
      <c r="S14" s="64" t="s">
        <v>71</v>
      </c>
      <c r="T14" s="36" t="s">
        <v>78</v>
      </c>
      <c r="U14" s="65">
        <v>3320000000</v>
      </c>
      <c r="V14" s="141" t="str">
        <f>VLOOKUP(Tabla2[[#This Row],[Perspectiva]],Listas!$K$2:$L$5,2,FALSE)</f>
        <v>DO</v>
      </c>
      <c r="W14" s="141" t="str">
        <f>VLOOKUP(Tabla2[[#This Row],[Objetivo Estratégico ]],Listas!$O$2:$P$9,2,FALSE)</f>
        <v>Objetivo6</v>
      </c>
    </row>
    <row r="15" spans="1:24" ht="52.5" customHeight="1" x14ac:dyDescent="0.3">
      <c r="A15" s="37" t="s">
        <v>88</v>
      </c>
      <c r="B15" s="38" t="s">
        <v>89</v>
      </c>
      <c r="C15" s="49" t="s">
        <v>63</v>
      </c>
      <c r="D15" s="50" t="s">
        <v>90</v>
      </c>
      <c r="E15" s="50" t="s">
        <v>91</v>
      </c>
      <c r="F15" s="51" t="s">
        <v>57</v>
      </c>
      <c r="G15" s="51" t="s">
        <v>92</v>
      </c>
      <c r="H15" s="51" t="s">
        <v>93</v>
      </c>
      <c r="I15" s="67" t="s">
        <v>94</v>
      </c>
      <c r="J15" s="53" t="s">
        <v>95</v>
      </c>
      <c r="K15" s="54" t="s">
        <v>89</v>
      </c>
      <c r="L15" s="38" t="s">
        <v>96</v>
      </c>
      <c r="M15" s="55">
        <v>46023</v>
      </c>
      <c r="N15" s="56">
        <v>46387</v>
      </c>
      <c r="O15" s="57"/>
      <c r="P15" s="57">
        <v>0.5</v>
      </c>
      <c r="Q15" s="57"/>
      <c r="R15" s="57">
        <v>0.5</v>
      </c>
      <c r="S15" s="51" t="s">
        <v>71</v>
      </c>
      <c r="T15" s="51" t="s">
        <v>41</v>
      </c>
      <c r="U15" s="58">
        <v>84000000</v>
      </c>
      <c r="V15" s="141" t="str">
        <f>VLOOKUP(Tabla2[[#This Row],[Perspectiva]],Listas!$K$2:$L$5,2,FALSE)</f>
        <v>DO</v>
      </c>
      <c r="W15" s="141" t="str">
        <f>VLOOKUP(Tabla2[[#This Row],[Objetivo Estratégico ]],Listas!$O$2:$P$9,2,FALSE)</f>
        <v>Objetivo7</v>
      </c>
    </row>
    <row r="16" spans="1:24" ht="52.5" customHeight="1" x14ac:dyDescent="0.3">
      <c r="A16" s="37" t="s">
        <v>97</v>
      </c>
      <c r="B16" s="38" t="s">
        <v>89</v>
      </c>
      <c r="C16" s="49" t="s">
        <v>63</v>
      </c>
      <c r="D16" s="50" t="s">
        <v>90</v>
      </c>
      <c r="E16" s="50" t="s">
        <v>91</v>
      </c>
      <c r="F16" s="51" t="s">
        <v>98</v>
      </c>
      <c r="G16" s="51" t="s">
        <v>58</v>
      </c>
      <c r="H16" s="51" t="s">
        <v>93</v>
      </c>
      <c r="I16" s="38" t="s">
        <v>99</v>
      </c>
      <c r="J16" s="53" t="s">
        <v>100</v>
      </c>
      <c r="K16" s="54" t="s">
        <v>89</v>
      </c>
      <c r="L16" s="38" t="s">
        <v>101</v>
      </c>
      <c r="M16" s="55">
        <v>46023</v>
      </c>
      <c r="N16" s="56">
        <v>46387</v>
      </c>
      <c r="O16" s="57"/>
      <c r="P16" s="57">
        <v>0.5</v>
      </c>
      <c r="Q16" s="57"/>
      <c r="R16" s="57">
        <v>0.5</v>
      </c>
      <c r="S16" s="51" t="s">
        <v>71</v>
      </c>
      <c r="T16" s="51" t="s">
        <v>41</v>
      </c>
      <c r="U16" s="58"/>
      <c r="V16" s="141" t="str">
        <f>VLOOKUP(Tabla2[[#This Row],[Perspectiva]],Listas!$K$2:$L$5,2,FALSE)</f>
        <v>DO</v>
      </c>
      <c r="W16" s="141" t="str">
        <f>VLOOKUP(Tabla2[[#This Row],[Objetivo Estratégico ]],Listas!$O$2:$P$9,2,FALSE)</f>
        <v>Objetivo7</v>
      </c>
    </row>
    <row r="17" spans="1:24" ht="52.5" customHeight="1" x14ac:dyDescent="0.3">
      <c r="A17" s="37" t="s">
        <v>102</v>
      </c>
      <c r="B17" s="38" t="s">
        <v>89</v>
      </c>
      <c r="C17" s="49" t="s">
        <v>54</v>
      </c>
      <c r="D17" s="50" t="s">
        <v>103</v>
      </c>
      <c r="E17" s="50" t="s">
        <v>104</v>
      </c>
      <c r="F17" s="51" t="s">
        <v>105</v>
      </c>
      <c r="G17" s="51" t="s">
        <v>58</v>
      </c>
      <c r="H17" s="51" t="s">
        <v>93</v>
      </c>
      <c r="I17" s="38" t="s">
        <v>106</v>
      </c>
      <c r="J17" s="53" t="s">
        <v>107</v>
      </c>
      <c r="K17" s="54" t="s">
        <v>89</v>
      </c>
      <c r="L17" s="38" t="s">
        <v>108</v>
      </c>
      <c r="M17" s="55">
        <v>46023</v>
      </c>
      <c r="N17" s="56">
        <v>46387</v>
      </c>
      <c r="O17" s="57">
        <v>0.25</v>
      </c>
      <c r="P17" s="57">
        <v>0.25</v>
      </c>
      <c r="Q17" s="57">
        <v>0.25</v>
      </c>
      <c r="R17" s="57">
        <v>0.25</v>
      </c>
      <c r="S17" s="51" t="s">
        <v>51</v>
      </c>
      <c r="T17" s="51" t="s">
        <v>41</v>
      </c>
      <c r="U17" s="58" t="s">
        <v>109</v>
      </c>
      <c r="V17" s="141" t="str">
        <f>VLOOKUP(Tabla2[[#This Row],[Perspectiva]],Listas!$K$2:$L$5,2,FALSE)</f>
        <v>MS</v>
      </c>
      <c r="W17" s="141" t="str">
        <f>VLOOKUP(Tabla2[[#This Row],[Objetivo Estratégico ]],Listas!$O$2:$P$9,2,FALSE)</f>
        <v>Objetivo3</v>
      </c>
    </row>
    <row r="18" spans="1:24" ht="52.5" customHeight="1" x14ac:dyDescent="0.3">
      <c r="A18" s="37" t="s">
        <v>110</v>
      </c>
      <c r="B18" s="38" t="s">
        <v>89</v>
      </c>
      <c r="C18" s="49" t="s">
        <v>63</v>
      </c>
      <c r="D18" s="50" t="s">
        <v>90</v>
      </c>
      <c r="E18" s="50" t="s">
        <v>91</v>
      </c>
      <c r="F18" s="51" t="s">
        <v>66</v>
      </c>
      <c r="G18" s="51" t="s">
        <v>58</v>
      </c>
      <c r="H18" s="51" t="s">
        <v>93</v>
      </c>
      <c r="I18" s="38" t="s">
        <v>111</v>
      </c>
      <c r="J18" s="53" t="s">
        <v>112</v>
      </c>
      <c r="K18" s="54" t="s">
        <v>89</v>
      </c>
      <c r="L18" s="38" t="s">
        <v>113</v>
      </c>
      <c r="M18" s="55">
        <v>46023</v>
      </c>
      <c r="N18" s="56">
        <v>46387</v>
      </c>
      <c r="O18" s="57">
        <v>0</v>
      </c>
      <c r="P18" s="57">
        <v>0.5</v>
      </c>
      <c r="Q18" s="57">
        <v>0</v>
      </c>
      <c r="R18" s="57">
        <v>0.5</v>
      </c>
      <c r="S18" s="51" t="s">
        <v>71</v>
      </c>
      <c r="T18" s="51" t="s">
        <v>41</v>
      </c>
      <c r="U18" s="58">
        <v>0</v>
      </c>
      <c r="V18" s="141" t="str">
        <f>VLOOKUP(Tabla2[[#This Row],[Perspectiva]],Listas!$K$2:$L$5,2,FALSE)</f>
        <v>DO</v>
      </c>
      <c r="W18" s="141" t="str">
        <f>VLOOKUP(Tabla2[[#This Row],[Objetivo Estratégico ]],Listas!$O$2:$P$9,2,FALSE)</f>
        <v>Objetivo7</v>
      </c>
    </row>
    <row r="19" spans="1:24" ht="52.5" customHeight="1" x14ac:dyDescent="0.3">
      <c r="A19" s="37" t="s">
        <v>114</v>
      </c>
      <c r="B19" s="38" t="s">
        <v>115</v>
      </c>
      <c r="C19" s="49" t="s">
        <v>63</v>
      </c>
      <c r="D19" s="50" t="s">
        <v>90</v>
      </c>
      <c r="E19" s="50" t="s">
        <v>116</v>
      </c>
      <c r="F19" s="51" t="s">
        <v>98</v>
      </c>
      <c r="G19" s="51" t="s">
        <v>58</v>
      </c>
      <c r="H19" s="51" t="s">
        <v>117</v>
      </c>
      <c r="I19" s="38" t="s">
        <v>118</v>
      </c>
      <c r="J19" s="53" t="s">
        <v>119</v>
      </c>
      <c r="K19" s="54" t="s">
        <v>115</v>
      </c>
      <c r="L19" s="38" t="s">
        <v>120</v>
      </c>
      <c r="M19" s="55">
        <v>46054</v>
      </c>
      <c r="N19" s="56">
        <v>46387</v>
      </c>
      <c r="O19" s="57">
        <v>1</v>
      </c>
      <c r="P19" s="57">
        <v>1</v>
      </c>
      <c r="Q19" s="57">
        <v>1</v>
      </c>
      <c r="R19" s="57">
        <v>1</v>
      </c>
      <c r="S19" s="51" t="s">
        <v>71</v>
      </c>
      <c r="T19" s="51"/>
      <c r="U19" s="68">
        <v>374083334</v>
      </c>
      <c r="V19" s="141" t="str">
        <f>VLOOKUP(Tabla2[[#This Row],[Perspectiva]],Listas!$K$2:$L$5,2,FALSE)</f>
        <v>DO</v>
      </c>
      <c r="W19" s="141" t="str">
        <f>VLOOKUP(Tabla2[[#This Row],[Objetivo Estratégico ]],Listas!$O$2:$P$9,2,FALSE)</f>
        <v>Objetivo7</v>
      </c>
    </row>
    <row r="20" spans="1:24" ht="52.5" customHeight="1" x14ac:dyDescent="0.3">
      <c r="A20" s="37" t="s">
        <v>121</v>
      </c>
      <c r="B20" s="38" t="s">
        <v>115</v>
      </c>
      <c r="C20" s="49" t="s">
        <v>63</v>
      </c>
      <c r="D20" s="50" t="s">
        <v>90</v>
      </c>
      <c r="E20" s="50" t="s">
        <v>116</v>
      </c>
      <c r="F20" s="51" t="s">
        <v>122</v>
      </c>
      <c r="G20" s="51" t="s">
        <v>123</v>
      </c>
      <c r="H20" s="51" t="s">
        <v>117</v>
      </c>
      <c r="I20" s="38" t="s">
        <v>124</v>
      </c>
      <c r="J20" s="53" t="s">
        <v>123</v>
      </c>
      <c r="K20" s="54" t="s">
        <v>115</v>
      </c>
      <c r="L20" s="38" t="s">
        <v>125</v>
      </c>
      <c r="M20" s="55">
        <v>46054</v>
      </c>
      <c r="N20" s="56">
        <v>46387</v>
      </c>
      <c r="O20" s="57">
        <v>0.25</v>
      </c>
      <c r="P20" s="57">
        <v>0.5</v>
      </c>
      <c r="Q20" s="57">
        <v>0.75</v>
      </c>
      <c r="R20" s="57">
        <v>1</v>
      </c>
      <c r="S20" s="51" t="s">
        <v>51</v>
      </c>
      <c r="T20" s="51"/>
      <c r="U20" s="68">
        <v>118366667</v>
      </c>
      <c r="V20" s="141" t="str">
        <f>VLOOKUP(Tabla2[[#This Row],[Perspectiva]],Listas!$K$2:$L$5,2,FALSE)</f>
        <v>DO</v>
      </c>
      <c r="W20" s="141" t="str">
        <f>VLOOKUP(Tabla2[[#This Row],[Objetivo Estratégico ]],Listas!$O$2:$P$9,2,FALSE)</f>
        <v>Objetivo7</v>
      </c>
    </row>
    <row r="21" spans="1:24" ht="52.5" customHeight="1" x14ac:dyDescent="0.3">
      <c r="A21" s="37" t="s">
        <v>126</v>
      </c>
      <c r="B21" s="38" t="s">
        <v>115</v>
      </c>
      <c r="C21" s="49" t="s">
        <v>63</v>
      </c>
      <c r="D21" s="50" t="s">
        <v>90</v>
      </c>
      <c r="E21" s="50" t="s">
        <v>127</v>
      </c>
      <c r="F21" s="51" t="s">
        <v>98</v>
      </c>
      <c r="G21" s="51" t="s">
        <v>58</v>
      </c>
      <c r="H21" s="51" t="s">
        <v>117</v>
      </c>
      <c r="I21" s="38" t="s">
        <v>128</v>
      </c>
      <c r="J21" s="53" t="s">
        <v>129</v>
      </c>
      <c r="K21" s="54" t="s">
        <v>115</v>
      </c>
      <c r="L21" s="38" t="s">
        <v>130</v>
      </c>
      <c r="M21" s="55">
        <v>46054</v>
      </c>
      <c r="N21" s="56">
        <v>46203</v>
      </c>
      <c r="O21" s="57">
        <v>0.3</v>
      </c>
      <c r="P21" s="57">
        <v>1</v>
      </c>
      <c r="Q21" s="57"/>
      <c r="R21" s="57"/>
      <c r="S21" s="51" t="s">
        <v>71</v>
      </c>
      <c r="T21" s="51"/>
      <c r="U21" s="68">
        <v>156650000</v>
      </c>
      <c r="V21" s="141" t="str">
        <f>VLOOKUP(Tabla2[[#This Row],[Perspectiva]],Listas!$K$2:$L$5,2,FALSE)</f>
        <v>DO</v>
      </c>
      <c r="W21" s="141" t="str">
        <f>VLOOKUP(Tabla2[[#This Row],[Objetivo Estratégico ]],Listas!$O$2:$P$9,2,FALSE)</f>
        <v>Objetivo7</v>
      </c>
    </row>
    <row r="22" spans="1:24" s="32" customFormat="1" ht="52.5" customHeight="1" x14ac:dyDescent="0.3">
      <c r="A22" s="37" t="s">
        <v>131</v>
      </c>
      <c r="B22" s="38" t="s">
        <v>115</v>
      </c>
      <c r="C22" s="49" t="s">
        <v>132</v>
      </c>
      <c r="D22" s="50" t="s">
        <v>133</v>
      </c>
      <c r="E22" s="50" t="s">
        <v>134</v>
      </c>
      <c r="F22" s="51" t="s">
        <v>34</v>
      </c>
      <c r="G22" s="51" t="s">
        <v>58</v>
      </c>
      <c r="H22" s="51" t="s">
        <v>135</v>
      </c>
      <c r="I22" s="38" t="s">
        <v>136</v>
      </c>
      <c r="J22" s="53"/>
      <c r="K22" s="54" t="s">
        <v>115</v>
      </c>
      <c r="L22" s="38" t="s">
        <v>137</v>
      </c>
      <c r="M22" s="55">
        <v>46023</v>
      </c>
      <c r="N22" s="56">
        <v>46203</v>
      </c>
      <c r="O22" s="57" t="s">
        <v>138</v>
      </c>
      <c r="P22" s="57" t="s">
        <v>139</v>
      </c>
      <c r="Q22" s="57" t="s">
        <v>140</v>
      </c>
      <c r="R22" s="57" t="s">
        <v>141</v>
      </c>
      <c r="S22" s="51" t="s">
        <v>71</v>
      </c>
      <c r="T22" s="51" t="s">
        <v>41</v>
      </c>
      <c r="U22" s="58" t="s">
        <v>142</v>
      </c>
      <c r="V22" s="141" t="str">
        <f>VLOOKUP(Tabla2[[#This Row],[Perspectiva]],Listas!$K$2:$L$5,2,FALSE)</f>
        <v>FI</v>
      </c>
      <c r="W22" s="141" t="str">
        <f>VLOOKUP(Tabla2[[#This Row],[Objetivo Estratégico ]],Listas!$O$2:$P$9,2,FALSE)</f>
        <v>Objetivo8</v>
      </c>
      <c r="X22"/>
    </row>
    <row r="23" spans="1:24" ht="52.5" customHeight="1" x14ac:dyDescent="0.3">
      <c r="A23" s="37" t="s">
        <v>143</v>
      </c>
      <c r="B23" s="38" t="s">
        <v>115</v>
      </c>
      <c r="C23" s="49" t="s">
        <v>63</v>
      </c>
      <c r="D23" s="50" t="s">
        <v>90</v>
      </c>
      <c r="E23" s="50" t="s">
        <v>144</v>
      </c>
      <c r="F23" s="51" t="s">
        <v>98</v>
      </c>
      <c r="G23" s="51" t="s">
        <v>58</v>
      </c>
      <c r="H23" s="51" t="s">
        <v>117</v>
      </c>
      <c r="I23" s="38" t="s">
        <v>145</v>
      </c>
      <c r="J23" s="53"/>
      <c r="K23" s="54" t="s">
        <v>115</v>
      </c>
      <c r="L23" s="38" t="s">
        <v>146</v>
      </c>
      <c r="M23" s="55"/>
      <c r="N23" s="56"/>
      <c r="O23" s="57"/>
      <c r="P23" s="57"/>
      <c r="Q23" s="57"/>
      <c r="R23" s="57"/>
      <c r="S23" s="51" t="s">
        <v>71</v>
      </c>
      <c r="T23" s="51"/>
      <c r="U23" s="68">
        <v>374083334</v>
      </c>
      <c r="V23" s="141" t="str">
        <f>VLOOKUP(Tabla2[[#This Row],[Perspectiva]],Listas!$K$2:$L$5,2,FALSE)</f>
        <v>DO</v>
      </c>
      <c r="W23" s="141" t="str">
        <f>VLOOKUP(Tabla2[[#This Row],[Objetivo Estratégico ]],Listas!$O$2:$P$9,2,FALSE)</f>
        <v>Objetivo7</v>
      </c>
    </row>
    <row r="24" spans="1:24" ht="52.5" customHeight="1" x14ac:dyDescent="0.3">
      <c r="A24" s="37" t="s">
        <v>147</v>
      </c>
      <c r="B24" s="38" t="s">
        <v>115</v>
      </c>
      <c r="C24" s="49" t="s">
        <v>63</v>
      </c>
      <c r="D24" s="50" t="s">
        <v>90</v>
      </c>
      <c r="E24" s="50" t="s">
        <v>116</v>
      </c>
      <c r="F24" s="51" t="s">
        <v>148</v>
      </c>
      <c r="G24" s="51" t="s">
        <v>58</v>
      </c>
      <c r="H24" s="51" t="s">
        <v>149</v>
      </c>
      <c r="I24" s="69" t="s">
        <v>150</v>
      </c>
      <c r="J24" s="53" t="s">
        <v>151</v>
      </c>
      <c r="K24" s="54" t="s">
        <v>115</v>
      </c>
      <c r="L24" s="69" t="s">
        <v>152</v>
      </c>
      <c r="M24" s="55">
        <v>46023</v>
      </c>
      <c r="N24" s="56">
        <v>46387</v>
      </c>
      <c r="O24" s="57">
        <v>1</v>
      </c>
      <c r="P24" s="57">
        <v>1</v>
      </c>
      <c r="Q24" s="57">
        <v>1</v>
      </c>
      <c r="R24" s="57">
        <v>1</v>
      </c>
      <c r="S24" s="51" t="s">
        <v>51</v>
      </c>
      <c r="T24" s="51"/>
      <c r="U24" s="68">
        <v>598166666</v>
      </c>
      <c r="V24" s="141" t="str">
        <f>VLOOKUP(Tabla2[[#This Row],[Perspectiva]],Listas!$K$2:$L$5,2,FALSE)</f>
        <v>DO</v>
      </c>
      <c r="W24" s="141" t="str">
        <f>VLOOKUP(Tabla2[[#This Row],[Objetivo Estratégico ]],Listas!$O$2:$P$9,2,FALSE)</f>
        <v>Objetivo7</v>
      </c>
    </row>
    <row r="25" spans="1:24" ht="52.5" customHeight="1" x14ac:dyDescent="0.3">
      <c r="A25" s="37" t="s">
        <v>153</v>
      </c>
      <c r="B25" s="38" t="s">
        <v>154</v>
      </c>
      <c r="C25" s="49" t="s">
        <v>63</v>
      </c>
      <c r="D25" s="50" t="s">
        <v>90</v>
      </c>
      <c r="E25" s="50" t="s">
        <v>144</v>
      </c>
      <c r="F25" s="50" t="s">
        <v>66</v>
      </c>
      <c r="G25" s="50" t="s">
        <v>58</v>
      </c>
      <c r="H25" s="50" t="s">
        <v>155</v>
      </c>
      <c r="I25" s="38" t="s">
        <v>156</v>
      </c>
      <c r="J25" s="70" t="s">
        <v>157</v>
      </c>
      <c r="K25" s="71" t="s">
        <v>158</v>
      </c>
      <c r="L25" s="38" t="s">
        <v>159</v>
      </c>
      <c r="M25" s="56">
        <v>46023</v>
      </c>
      <c r="N25" s="56">
        <v>46387</v>
      </c>
      <c r="O25" s="57">
        <v>0</v>
      </c>
      <c r="P25" s="57">
        <v>0.5</v>
      </c>
      <c r="Q25" s="57">
        <v>0</v>
      </c>
      <c r="R25" s="57">
        <v>0.5</v>
      </c>
      <c r="S25" s="50" t="s">
        <v>71</v>
      </c>
      <c r="T25" s="51" t="s">
        <v>41</v>
      </c>
      <c r="U25" s="58">
        <v>0</v>
      </c>
      <c r="V25" s="141" t="str">
        <f>VLOOKUP(Tabla2[[#This Row],[Perspectiva]],Listas!$K$2:$L$5,2,FALSE)</f>
        <v>DO</v>
      </c>
      <c r="W25" s="141" t="str">
        <f>VLOOKUP(Tabla2[[#This Row],[Objetivo Estratégico ]],Listas!$O$2:$P$9,2,FALSE)</f>
        <v>Objetivo7</v>
      </c>
    </row>
    <row r="26" spans="1:24" ht="52.5" customHeight="1" x14ac:dyDescent="0.3">
      <c r="A26" s="37" t="s">
        <v>160</v>
      </c>
      <c r="B26" s="38" t="s">
        <v>154</v>
      </c>
      <c r="C26" s="49" t="s">
        <v>63</v>
      </c>
      <c r="D26" s="50" t="s">
        <v>90</v>
      </c>
      <c r="E26" s="50" t="s">
        <v>144</v>
      </c>
      <c r="F26" s="41" t="s">
        <v>66</v>
      </c>
      <c r="G26" s="41" t="s">
        <v>58</v>
      </c>
      <c r="H26" s="50" t="s">
        <v>155</v>
      </c>
      <c r="I26" s="38" t="s">
        <v>161</v>
      </c>
      <c r="J26" s="44" t="s">
        <v>162</v>
      </c>
      <c r="K26" s="71" t="s">
        <v>158</v>
      </c>
      <c r="L26" s="38" t="s">
        <v>163</v>
      </c>
      <c r="M26" s="56">
        <v>46023</v>
      </c>
      <c r="N26" s="56">
        <v>46387</v>
      </c>
      <c r="O26" s="47">
        <v>0</v>
      </c>
      <c r="P26" s="47">
        <v>0.5</v>
      </c>
      <c r="Q26" s="47">
        <v>0</v>
      </c>
      <c r="R26" s="47">
        <v>0.5</v>
      </c>
      <c r="S26" s="41" t="s">
        <v>71</v>
      </c>
      <c r="T26" s="51" t="s">
        <v>41</v>
      </c>
      <c r="U26" s="58">
        <v>0</v>
      </c>
      <c r="V26" s="141" t="str">
        <f>VLOOKUP(Tabla2[[#This Row],[Perspectiva]],Listas!$K$2:$L$5,2,FALSE)</f>
        <v>DO</v>
      </c>
      <c r="W26" s="141" t="str">
        <f>VLOOKUP(Tabla2[[#This Row],[Objetivo Estratégico ]],Listas!$O$2:$P$9,2,FALSE)</f>
        <v>Objetivo7</v>
      </c>
    </row>
    <row r="27" spans="1:24" ht="52.5" customHeight="1" x14ac:dyDescent="0.3">
      <c r="A27" s="37" t="s">
        <v>164</v>
      </c>
      <c r="B27" s="69" t="s">
        <v>165</v>
      </c>
      <c r="C27" s="49" t="s">
        <v>63</v>
      </c>
      <c r="D27" s="50" t="s">
        <v>90</v>
      </c>
      <c r="E27" s="50" t="s">
        <v>144</v>
      </c>
      <c r="F27" s="51" t="s">
        <v>166</v>
      </c>
      <c r="G27" s="51" t="s">
        <v>58</v>
      </c>
      <c r="H27" s="51" t="s">
        <v>167</v>
      </c>
      <c r="I27" s="69" t="s">
        <v>168</v>
      </c>
      <c r="J27" s="54" t="s">
        <v>169</v>
      </c>
      <c r="K27" s="71" t="s">
        <v>165</v>
      </c>
      <c r="L27" s="69" t="s">
        <v>170</v>
      </c>
      <c r="M27" s="56">
        <v>46023</v>
      </c>
      <c r="N27" s="56">
        <v>46387</v>
      </c>
      <c r="O27" s="57">
        <v>0.15</v>
      </c>
      <c r="P27" s="57">
        <v>0.3</v>
      </c>
      <c r="Q27" s="57">
        <v>0.25</v>
      </c>
      <c r="R27" s="57">
        <v>0.3</v>
      </c>
      <c r="S27" s="51" t="s">
        <v>71</v>
      </c>
      <c r="T27" s="51" t="s">
        <v>41</v>
      </c>
      <c r="U27" s="72">
        <v>322915000</v>
      </c>
      <c r="V27" s="141" t="str">
        <f>VLOOKUP(Tabla2[[#This Row],[Perspectiva]],Listas!$K$2:$L$5,2,FALSE)</f>
        <v>DO</v>
      </c>
      <c r="W27" s="141" t="str">
        <f>VLOOKUP(Tabla2[[#This Row],[Objetivo Estratégico ]],Listas!$O$2:$P$9,2,FALSE)</f>
        <v>Objetivo7</v>
      </c>
    </row>
    <row r="28" spans="1:24" ht="77.25" customHeight="1" x14ac:dyDescent="0.3">
      <c r="A28" s="37" t="s">
        <v>171</v>
      </c>
      <c r="B28" s="73" t="s">
        <v>172</v>
      </c>
      <c r="C28" s="49" t="s">
        <v>54</v>
      </c>
      <c r="D28" s="50" t="s">
        <v>173</v>
      </c>
      <c r="E28" s="50" t="s">
        <v>174</v>
      </c>
      <c r="F28" s="51" t="s">
        <v>175</v>
      </c>
      <c r="G28" s="51" t="s">
        <v>58</v>
      </c>
      <c r="H28" s="51" t="s">
        <v>176</v>
      </c>
      <c r="I28" s="73" t="s">
        <v>177</v>
      </c>
      <c r="J28" s="74" t="s">
        <v>178</v>
      </c>
      <c r="K28" s="54" t="s">
        <v>172</v>
      </c>
      <c r="L28" s="73" t="s">
        <v>179</v>
      </c>
      <c r="M28" s="55">
        <v>46023</v>
      </c>
      <c r="N28" s="56">
        <v>46387</v>
      </c>
      <c r="O28" s="75">
        <v>0.1</v>
      </c>
      <c r="P28" s="75">
        <v>0.3</v>
      </c>
      <c r="Q28" s="75">
        <v>0.3</v>
      </c>
      <c r="R28" s="75">
        <v>0.3</v>
      </c>
      <c r="S28" s="51" t="s">
        <v>40</v>
      </c>
      <c r="T28" s="51" t="s">
        <v>41</v>
      </c>
      <c r="U28" s="76">
        <v>25000000</v>
      </c>
      <c r="V28" s="141" t="str">
        <f>VLOOKUP(Tabla2[[#This Row],[Perspectiva]],Listas!$K$2:$L$5,2,FALSE)</f>
        <v>MS</v>
      </c>
      <c r="W28" s="141" t="str">
        <f>VLOOKUP(Tabla2[[#This Row],[Objetivo Estratégico ]],Listas!$O$2:$P$9,2,FALSE)</f>
        <v>Objetivo5</v>
      </c>
    </row>
    <row r="29" spans="1:24" ht="52.5" customHeight="1" x14ac:dyDescent="0.3">
      <c r="A29" s="37" t="s">
        <v>180</v>
      </c>
      <c r="B29" s="49" t="s">
        <v>172</v>
      </c>
      <c r="C29" s="49" t="s">
        <v>54</v>
      </c>
      <c r="D29" s="50" t="s">
        <v>173</v>
      </c>
      <c r="E29" s="50" t="s">
        <v>174</v>
      </c>
      <c r="F29" s="51" t="s">
        <v>175</v>
      </c>
      <c r="G29" s="51" t="s">
        <v>58</v>
      </c>
      <c r="H29" s="51" t="s">
        <v>176</v>
      </c>
      <c r="I29" s="73" t="s">
        <v>181</v>
      </c>
      <c r="J29" s="74" t="s">
        <v>182</v>
      </c>
      <c r="K29" s="54" t="s">
        <v>172</v>
      </c>
      <c r="L29" s="73" t="s">
        <v>183</v>
      </c>
      <c r="M29" s="55">
        <v>46023</v>
      </c>
      <c r="N29" s="56">
        <v>46387</v>
      </c>
      <c r="O29" s="75">
        <v>0.2</v>
      </c>
      <c r="P29" s="75">
        <v>0.25</v>
      </c>
      <c r="Q29" s="75">
        <v>0.3</v>
      </c>
      <c r="R29" s="75">
        <v>0.25</v>
      </c>
      <c r="S29" s="51" t="s">
        <v>51</v>
      </c>
      <c r="T29" s="51"/>
      <c r="U29" s="76">
        <v>42000000</v>
      </c>
      <c r="V29" s="141" t="str">
        <f>VLOOKUP(Tabla2[[#This Row],[Perspectiva]],Listas!$K$2:$L$5,2,FALSE)</f>
        <v>MS</v>
      </c>
      <c r="W29" s="141" t="str">
        <f>VLOOKUP(Tabla2[[#This Row],[Objetivo Estratégico ]],Listas!$O$2:$P$9,2,FALSE)</f>
        <v>Objetivo5</v>
      </c>
    </row>
    <row r="30" spans="1:24" ht="52.5" customHeight="1" x14ac:dyDescent="0.3">
      <c r="A30" s="37" t="s">
        <v>184</v>
      </c>
      <c r="B30" s="73" t="s">
        <v>172</v>
      </c>
      <c r="C30" s="49" t="s">
        <v>54</v>
      </c>
      <c r="D30" s="50" t="s">
        <v>173</v>
      </c>
      <c r="E30" s="50" t="s">
        <v>174</v>
      </c>
      <c r="F30" s="51" t="s">
        <v>175</v>
      </c>
      <c r="G30" s="51" t="s">
        <v>58</v>
      </c>
      <c r="H30" s="51" t="s">
        <v>176</v>
      </c>
      <c r="I30" s="73" t="s">
        <v>185</v>
      </c>
      <c r="J30" s="74" t="s">
        <v>186</v>
      </c>
      <c r="K30" s="54" t="s">
        <v>172</v>
      </c>
      <c r="L30" s="73" t="s">
        <v>187</v>
      </c>
      <c r="M30" s="55">
        <v>46023</v>
      </c>
      <c r="N30" s="56">
        <v>46387</v>
      </c>
      <c r="O30" s="75">
        <v>0.25</v>
      </c>
      <c r="P30" s="75">
        <v>0.25</v>
      </c>
      <c r="Q30" s="75">
        <v>0.25</v>
      </c>
      <c r="R30" s="75">
        <v>0.25</v>
      </c>
      <c r="S30" s="51" t="s">
        <v>51</v>
      </c>
      <c r="T30" s="51"/>
      <c r="U30" s="76">
        <v>498200000</v>
      </c>
      <c r="V30" s="141" t="str">
        <f>VLOOKUP(Tabla2[[#This Row],[Perspectiva]],Listas!$K$2:$L$5,2,FALSE)</f>
        <v>MS</v>
      </c>
      <c r="W30" s="141" t="str">
        <f>VLOOKUP(Tabla2[[#This Row],[Objetivo Estratégico ]],Listas!$O$2:$P$9,2,FALSE)</f>
        <v>Objetivo5</v>
      </c>
    </row>
    <row r="31" spans="1:24" ht="108" customHeight="1" x14ac:dyDescent="0.3">
      <c r="A31" s="37" t="s">
        <v>188</v>
      </c>
      <c r="B31" s="73" t="s">
        <v>172</v>
      </c>
      <c r="C31" s="49" t="s">
        <v>54</v>
      </c>
      <c r="D31" s="50" t="s">
        <v>173</v>
      </c>
      <c r="E31" s="50" t="s">
        <v>174</v>
      </c>
      <c r="F31" s="51" t="s">
        <v>175</v>
      </c>
      <c r="G31" s="51" t="s">
        <v>58</v>
      </c>
      <c r="H31" s="51" t="s">
        <v>176</v>
      </c>
      <c r="I31" s="77" t="s">
        <v>189</v>
      </c>
      <c r="J31" s="74" t="s">
        <v>190</v>
      </c>
      <c r="K31" s="54" t="s">
        <v>172</v>
      </c>
      <c r="L31" s="73" t="s">
        <v>191</v>
      </c>
      <c r="M31" s="55">
        <v>46023</v>
      </c>
      <c r="N31" s="56">
        <v>46387</v>
      </c>
      <c r="O31" s="75">
        <v>2</v>
      </c>
      <c r="P31" s="75">
        <v>4</v>
      </c>
      <c r="Q31" s="75">
        <v>4</v>
      </c>
      <c r="R31" s="75">
        <v>8</v>
      </c>
      <c r="S31" s="51" t="s">
        <v>51</v>
      </c>
      <c r="T31" s="51"/>
      <c r="U31" s="76">
        <v>498200000</v>
      </c>
      <c r="V31" s="141" t="str">
        <f>VLOOKUP(Tabla2[[#This Row],[Perspectiva]],Listas!$K$2:$L$5,2,FALSE)</f>
        <v>MS</v>
      </c>
      <c r="W31" s="141" t="str">
        <f>VLOOKUP(Tabla2[[#This Row],[Objetivo Estratégico ]],Listas!$O$2:$P$9,2,FALSE)</f>
        <v>Objetivo5</v>
      </c>
    </row>
    <row r="32" spans="1:24" s="35" customFormat="1" ht="55.2" x14ac:dyDescent="0.3">
      <c r="A32" s="37" t="s">
        <v>192</v>
      </c>
      <c r="B32" s="49" t="s">
        <v>172</v>
      </c>
      <c r="C32" s="49" t="s">
        <v>54</v>
      </c>
      <c r="D32" s="50" t="s">
        <v>173</v>
      </c>
      <c r="E32" s="50" t="s">
        <v>174</v>
      </c>
      <c r="F32" s="51" t="s">
        <v>175</v>
      </c>
      <c r="G32" s="51" t="s">
        <v>58</v>
      </c>
      <c r="H32" s="51" t="s">
        <v>176</v>
      </c>
      <c r="I32" s="77" t="s">
        <v>193</v>
      </c>
      <c r="J32" s="74" t="s">
        <v>194</v>
      </c>
      <c r="K32" s="78" t="s">
        <v>172</v>
      </c>
      <c r="L32" s="79" t="s">
        <v>195</v>
      </c>
      <c r="M32" s="55">
        <v>46023</v>
      </c>
      <c r="N32" s="56">
        <v>46387</v>
      </c>
      <c r="O32" s="80">
        <v>0.2</v>
      </c>
      <c r="P32" s="80">
        <v>0.2</v>
      </c>
      <c r="Q32" s="80">
        <v>0.4</v>
      </c>
      <c r="R32" s="80">
        <v>0.2</v>
      </c>
      <c r="S32" s="40" t="s">
        <v>71</v>
      </c>
      <c r="T32" s="40"/>
      <c r="U32" s="76">
        <v>105600000</v>
      </c>
      <c r="V32" s="141" t="str">
        <f>VLOOKUP(Tabla2[[#This Row],[Perspectiva]],Listas!$K$2:$L$5,2,FALSE)</f>
        <v>MS</v>
      </c>
      <c r="W32" s="141" t="str">
        <f>VLOOKUP(Tabla2[[#This Row],[Objetivo Estratégico ]],Listas!$O$2:$P$9,2,FALSE)</f>
        <v>Objetivo5</v>
      </c>
      <c r="X32"/>
    </row>
    <row r="33" spans="1:24" s="35" customFormat="1" ht="55.2" x14ac:dyDescent="0.3">
      <c r="A33" s="144" t="s">
        <v>196</v>
      </c>
      <c r="B33" s="145" t="s">
        <v>172</v>
      </c>
      <c r="C33" s="39" t="s">
        <v>54</v>
      </c>
      <c r="D33" s="40" t="s">
        <v>173</v>
      </c>
      <c r="E33" s="146" t="s">
        <v>174</v>
      </c>
      <c r="F33" s="146" t="s">
        <v>175</v>
      </c>
      <c r="G33" s="146" t="s">
        <v>58</v>
      </c>
      <c r="H33" s="146" t="s">
        <v>176</v>
      </c>
      <c r="I33" s="78" t="s">
        <v>197</v>
      </c>
      <c r="J33" s="100" t="s">
        <v>198</v>
      </c>
      <c r="K33" s="78" t="s">
        <v>172</v>
      </c>
      <c r="L33" s="78" t="s">
        <v>199</v>
      </c>
      <c r="M33" s="45">
        <v>46023</v>
      </c>
      <c r="N33" s="46">
        <v>46387</v>
      </c>
      <c r="O33" s="47">
        <v>0.25</v>
      </c>
      <c r="P33" s="47">
        <v>0.25</v>
      </c>
      <c r="Q33" s="47">
        <v>0.25</v>
      </c>
      <c r="R33" s="47">
        <v>0.25</v>
      </c>
      <c r="S33" s="40"/>
      <c r="T33" s="40"/>
      <c r="U33" s="76"/>
      <c r="V33" s="141"/>
      <c r="W33" s="141"/>
      <c r="X33"/>
    </row>
    <row r="34" spans="1:24" s="35" customFormat="1" ht="55.2" x14ac:dyDescent="0.3">
      <c r="A34" s="144" t="s">
        <v>200</v>
      </c>
      <c r="B34" s="145" t="s">
        <v>172</v>
      </c>
      <c r="C34" s="39" t="s">
        <v>54</v>
      </c>
      <c r="D34" s="40" t="s">
        <v>173</v>
      </c>
      <c r="E34" s="146" t="s">
        <v>174</v>
      </c>
      <c r="F34" s="146" t="s">
        <v>175</v>
      </c>
      <c r="G34" s="146" t="s">
        <v>58</v>
      </c>
      <c r="H34" s="146" t="s">
        <v>176</v>
      </c>
      <c r="I34" s="78" t="s">
        <v>201</v>
      </c>
      <c r="J34" s="100" t="s">
        <v>202</v>
      </c>
      <c r="K34" s="78" t="s">
        <v>172</v>
      </c>
      <c r="L34" s="78" t="s">
        <v>203</v>
      </c>
      <c r="M34" s="45">
        <v>46023</v>
      </c>
      <c r="N34" s="46">
        <v>46387</v>
      </c>
      <c r="O34" s="47">
        <v>0.1</v>
      </c>
      <c r="P34" s="47">
        <v>0.3</v>
      </c>
      <c r="Q34" s="47">
        <v>0.4</v>
      </c>
      <c r="R34" s="47">
        <v>0.2</v>
      </c>
      <c r="S34" s="40"/>
      <c r="T34" s="40"/>
      <c r="U34" s="76"/>
      <c r="V34" s="141"/>
      <c r="W34" s="141"/>
      <c r="X34"/>
    </row>
    <row r="35" spans="1:24" s="35" customFormat="1" ht="55.2" x14ac:dyDescent="0.3">
      <c r="A35" s="144" t="s">
        <v>204</v>
      </c>
      <c r="B35" s="145" t="s">
        <v>172</v>
      </c>
      <c r="C35" s="39" t="s">
        <v>54</v>
      </c>
      <c r="D35" s="40" t="s">
        <v>173</v>
      </c>
      <c r="E35" s="146" t="s">
        <v>174</v>
      </c>
      <c r="F35" s="146" t="s">
        <v>175</v>
      </c>
      <c r="G35" s="146" t="s">
        <v>58</v>
      </c>
      <c r="H35" s="146" t="s">
        <v>176</v>
      </c>
      <c r="I35" s="78" t="s">
        <v>205</v>
      </c>
      <c r="J35" s="100" t="s">
        <v>206</v>
      </c>
      <c r="K35" s="78" t="s">
        <v>172</v>
      </c>
      <c r="L35" s="78" t="s">
        <v>207</v>
      </c>
      <c r="M35" s="45">
        <v>46023</v>
      </c>
      <c r="N35" s="46">
        <v>46387</v>
      </c>
      <c r="O35" s="47">
        <v>0.25</v>
      </c>
      <c r="P35" s="47">
        <v>0.25</v>
      </c>
      <c r="Q35" s="47">
        <v>0.25</v>
      </c>
      <c r="R35" s="47">
        <v>0.25</v>
      </c>
      <c r="S35" s="40"/>
      <c r="T35" s="40"/>
      <c r="U35" s="76"/>
      <c r="V35" s="141"/>
      <c r="W35" s="141"/>
      <c r="X35"/>
    </row>
    <row r="36" spans="1:24" ht="52.5" customHeight="1" x14ac:dyDescent="0.3">
      <c r="A36" s="37" t="s">
        <v>208</v>
      </c>
      <c r="B36" s="38" t="s">
        <v>209</v>
      </c>
      <c r="C36" s="49" t="s">
        <v>63</v>
      </c>
      <c r="D36" s="50" t="s">
        <v>90</v>
      </c>
      <c r="E36" s="50" t="s">
        <v>144</v>
      </c>
      <c r="F36" s="51" t="s">
        <v>210</v>
      </c>
      <c r="G36" s="51" t="s">
        <v>211</v>
      </c>
      <c r="H36" s="51" t="s">
        <v>212</v>
      </c>
      <c r="I36" s="38" t="s">
        <v>213</v>
      </c>
      <c r="J36" s="53" t="s">
        <v>214</v>
      </c>
      <c r="K36" s="81" t="s">
        <v>209</v>
      </c>
      <c r="L36" s="38" t="s">
        <v>215</v>
      </c>
      <c r="M36" s="82">
        <v>46023</v>
      </c>
      <c r="N36" s="83">
        <v>46387</v>
      </c>
      <c r="O36" s="57">
        <v>0.15</v>
      </c>
      <c r="P36" s="57">
        <v>0.35</v>
      </c>
      <c r="Q36" s="57">
        <v>0.35</v>
      </c>
      <c r="R36" s="57">
        <v>0.15</v>
      </c>
      <c r="S36" s="51" t="s">
        <v>71</v>
      </c>
      <c r="T36" s="51" t="s">
        <v>41</v>
      </c>
      <c r="U36" s="58" t="s">
        <v>216</v>
      </c>
      <c r="V36" s="141" t="str">
        <f>VLOOKUP(Tabla2[[#This Row],[Perspectiva]],Listas!$K$2:$L$5,2,FALSE)</f>
        <v>DO</v>
      </c>
      <c r="W36" s="141" t="str">
        <f>VLOOKUP(Tabla2[[#This Row],[Objetivo Estratégico ]],Listas!$O$2:$P$9,2,FALSE)</f>
        <v>Objetivo7</v>
      </c>
    </row>
    <row r="37" spans="1:24" ht="52.5" customHeight="1" x14ac:dyDescent="0.3">
      <c r="A37" s="37" t="s">
        <v>217</v>
      </c>
      <c r="B37" s="84" t="s">
        <v>209</v>
      </c>
      <c r="C37" s="49" t="s">
        <v>63</v>
      </c>
      <c r="D37" s="50" t="s">
        <v>90</v>
      </c>
      <c r="E37" s="50" t="s">
        <v>144</v>
      </c>
      <c r="F37" s="51" t="s">
        <v>210</v>
      </c>
      <c r="G37" s="85" t="s">
        <v>58</v>
      </c>
      <c r="H37" s="51" t="s">
        <v>212</v>
      </c>
      <c r="I37" s="86" t="s">
        <v>218</v>
      </c>
      <c r="J37" s="43" t="s">
        <v>219</v>
      </c>
      <c r="K37" s="87" t="s">
        <v>209</v>
      </c>
      <c r="L37" s="86" t="s">
        <v>220</v>
      </c>
      <c r="M37" s="88">
        <v>46023</v>
      </c>
      <c r="N37" s="89">
        <v>46387</v>
      </c>
      <c r="O37" s="47">
        <v>0.15</v>
      </c>
      <c r="P37" s="47">
        <v>0.35</v>
      </c>
      <c r="Q37" s="47">
        <v>0.35</v>
      </c>
      <c r="R37" s="47">
        <v>0.15</v>
      </c>
      <c r="S37" s="41" t="s">
        <v>71</v>
      </c>
      <c r="T37" s="41" t="s">
        <v>41</v>
      </c>
      <c r="U37" s="58" t="s">
        <v>216</v>
      </c>
      <c r="V37" s="141" t="str">
        <f>VLOOKUP(Tabla2[[#This Row],[Perspectiva]],Listas!$K$2:$L$5,2,FALSE)</f>
        <v>DO</v>
      </c>
      <c r="W37" s="141" t="str">
        <f>VLOOKUP(Tabla2[[#This Row],[Objetivo Estratégico ]],Listas!$O$2:$P$9,2,FALSE)</f>
        <v>Objetivo7</v>
      </c>
    </row>
    <row r="38" spans="1:24" ht="52.5" customHeight="1" x14ac:dyDescent="0.3">
      <c r="A38" s="37" t="s">
        <v>221</v>
      </c>
      <c r="B38" s="90" t="s">
        <v>209</v>
      </c>
      <c r="C38" s="49" t="s">
        <v>63</v>
      </c>
      <c r="D38" s="50" t="s">
        <v>90</v>
      </c>
      <c r="E38" s="50" t="s">
        <v>144</v>
      </c>
      <c r="F38" s="51" t="s">
        <v>210</v>
      </c>
      <c r="G38" s="92" t="s">
        <v>58</v>
      </c>
      <c r="H38" s="51" t="s">
        <v>212</v>
      </c>
      <c r="I38" s="93" t="s">
        <v>222</v>
      </c>
      <c r="J38" s="53" t="s">
        <v>223</v>
      </c>
      <c r="K38" s="81" t="s">
        <v>209</v>
      </c>
      <c r="L38" s="86" t="s">
        <v>224</v>
      </c>
      <c r="M38" s="88">
        <v>46023</v>
      </c>
      <c r="N38" s="89">
        <v>46387</v>
      </c>
      <c r="O38" s="57">
        <v>0.15</v>
      </c>
      <c r="P38" s="57">
        <v>0.35</v>
      </c>
      <c r="Q38" s="57">
        <v>0.35</v>
      </c>
      <c r="R38" s="57">
        <v>0.15</v>
      </c>
      <c r="S38" s="51" t="s">
        <v>71</v>
      </c>
      <c r="T38" s="51" t="s">
        <v>41</v>
      </c>
      <c r="U38" s="58" t="s">
        <v>216</v>
      </c>
      <c r="V38" s="141" t="str">
        <f>VLOOKUP(Tabla2[[#This Row],[Perspectiva]],Listas!$K$2:$L$5,2,FALSE)</f>
        <v>DO</v>
      </c>
      <c r="W38" s="141" t="str">
        <f>VLOOKUP(Tabla2[[#This Row],[Objetivo Estratégico ]],Listas!$O$2:$P$9,2,FALSE)</f>
        <v>Objetivo7</v>
      </c>
    </row>
    <row r="39" spans="1:24" ht="52.5" customHeight="1" x14ac:dyDescent="0.3">
      <c r="A39" s="37" t="s">
        <v>225</v>
      </c>
      <c r="B39" s="90" t="s">
        <v>209</v>
      </c>
      <c r="C39" s="49" t="s">
        <v>63</v>
      </c>
      <c r="D39" s="50" t="s">
        <v>90</v>
      </c>
      <c r="E39" s="50" t="s">
        <v>144</v>
      </c>
      <c r="F39" s="92" t="s">
        <v>226</v>
      </c>
      <c r="G39" s="92" t="s">
        <v>35</v>
      </c>
      <c r="H39" s="92" t="s">
        <v>227</v>
      </c>
      <c r="I39" s="93" t="s">
        <v>228</v>
      </c>
      <c r="J39" s="53" t="s">
        <v>229</v>
      </c>
      <c r="K39" s="81" t="s">
        <v>209</v>
      </c>
      <c r="L39" s="86" t="s">
        <v>230</v>
      </c>
      <c r="M39" s="88">
        <v>46023</v>
      </c>
      <c r="N39" s="89">
        <v>46387</v>
      </c>
      <c r="O39" s="57"/>
      <c r="P39" s="57">
        <v>0.5</v>
      </c>
      <c r="Q39" s="57">
        <v>0.75</v>
      </c>
      <c r="R39" s="57">
        <v>0.93</v>
      </c>
      <c r="S39" s="51" t="s">
        <v>71</v>
      </c>
      <c r="T39" s="51" t="s">
        <v>41</v>
      </c>
      <c r="U39" s="58" t="s">
        <v>216</v>
      </c>
      <c r="V39" s="141" t="str">
        <f>VLOOKUP(Tabla2[[#This Row],[Perspectiva]],Listas!$K$2:$L$5,2,FALSE)</f>
        <v>DO</v>
      </c>
      <c r="W39" s="141" t="str">
        <f>VLOOKUP(Tabla2[[#This Row],[Objetivo Estratégico ]],Listas!$O$2:$P$9,2,FALSE)</f>
        <v>Objetivo7</v>
      </c>
    </row>
    <row r="40" spans="1:24" ht="52.5" customHeight="1" x14ac:dyDescent="0.3">
      <c r="A40" s="37" t="s">
        <v>231</v>
      </c>
      <c r="B40" s="94" t="s">
        <v>232</v>
      </c>
      <c r="C40" s="49" t="s">
        <v>54</v>
      </c>
      <c r="D40" s="50" t="s">
        <v>103</v>
      </c>
      <c r="E40" s="91" t="s">
        <v>104</v>
      </c>
      <c r="F40" s="91" t="s">
        <v>175</v>
      </c>
      <c r="G40" s="91" t="s">
        <v>58</v>
      </c>
      <c r="H40" s="91" t="s">
        <v>233</v>
      </c>
      <c r="I40" s="70" t="s">
        <v>234</v>
      </c>
      <c r="J40" s="95" t="s">
        <v>235</v>
      </c>
      <c r="K40" s="70" t="s">
        <v>236</v>
      </c>
      <c r="L40" s="96" t="s">
        <v>237</v>
      </c>
      <c r="M40" s="45">
        <v>46042</v>
      </c>
      <c r="N40" s="46">
        <v>46387</v>
      </c>
      <c r="O40" s="57">
        <v>0.25</v>
      </c>
      <c r="P40" s="57">
        <v>0.5</v>
      </c>
      <c r="Q40" s="57">
        <v>0.75</v>
      </c>
      <c r="R40" s="57">
        <v>1</v>
      </c>
      <c r="S40" s="50"/>
      <c r="T40" s="50"/>
      <c r="U40" s="58"/>
      <c r="V40" s="141" t="str">
        <f>VLOOKUP(Tabla2[[#This Row],[Perspectiva]],Listas!$K$2:$L$5,2,FALSE)</f>
        <v>MS</v>
      </c>
      <c r="W40" s="141" t="str">
        <f>VLOOKUP(Tabla2[[#This Row],[Objetivo Estratégico ]],Listas!$O$2:$P$9,2,FALSE)</f>
        <v>Objetivo3</v>
      </c>
    </row>
    <row r="41" spans="1:24" ht="52.5" customHeight="1" x14ac:dyDescent="0.3">
      <c r="A41" s="37" t="s">
        <v>238</v>
      </c>
      <c r="B41" s="97" t="s">
        <v>232</v>
      </c>
      <c r="C41" s="49" t="s">
        <v>54</v>
      </c>
      <c r="D41" s="50" t="s">
        <v>103</v>
      </c>
      <c r="E41" s="91" t="s">
        <v>104</v>
      </c>
      <c r="F41" s="91" t="s">
        <v>175</v>
      </c>
      <c r="G41" s="91" t="s">
        <v>58</v>
      </c>
      <c r="H41" s="91" t="s">
        <v>233</v>
      </c>
      <c r="I41" s="71" t="s">
        <v>239</v>
      </c>
      <c r="J41" s="53" t="s">
        <v>240</v>
      </c>
      <c r="K41" s="54" t="s">
        <v>236</v>
      </c>
      <c r="L41" s="98" t="s">
        <v>241</v>
      </c>
      <c r="M41" s="55">
        <v>46042</v>
      </c>
      <c r="N41" s="56">
        <v>46387</v>
      </c>
      <c r="O41" s="57">
        <v>0.25</v>
      </c>
      <c r="P41" s="57">
        <v>0.5</v>
      </c>
      <c r="Q41" s="57">
        <v>0.75</v>
      </c>
      <c r="R41" s="57">
        <v>1</v>
      </c>
      <c r="S41" s="51"/>
      <c r="T41" s="51"/>
      <c r="U41" s="58"/>
      <c r="V41" s="141" t="str">
        <f>VLOOKUP(Tabla2[[#This Row],[Perspectiva]],Listas!$K$2:$L$5,2,FALSE)</f>
        <v>MS</v>
      </c>
      <c r="W41" s="141" t="str">
        <f>VLOOKUP(Tabla2[[#This Row],[Objetivo Estratégico ]],Listas!$O$2:$P$9,2,FALSE)</f>
        <v>Objetivo3</v>
      </c>
    </row>
    <row r="42" spans="1:24" ht="52.5" customHeight="1" x14ac:dyDescent="0.3">
      <c r="A42" s="37" t="s">
        <v>242</v>
      </c>
      <c r="B42" s="97" t="s">
        <v>232</v>
      </c>
      <c r="C42" s="49" t="s">
        <v>54</v>
      </c>
      <c r="D42" s="50" t="s">
        <v>103</v>
      </c>
      <c r="E42" s="91" t="s">
        <v>104</v>
      </c>
      <c r="F42" s="91" t="s">
        <v>175</v>
      </c>
      <c r="G42" s="91" t="s">
        <v>58</v>
      </c>
      <c r="H42" s="91" t="s">
        <v>233</v>
      </c>
      <c r="I42" s="71" t="s">
        <v>243</v>
      </c>
      <c r="J42" s="53" t="s">
        <v>244</v>
      </c>
      <c r="K42" s="54" t="s">
        <v>236</v>
      </c>
      <c r="L42" s="98" t="s">
        <v>245</v>
      </c>
      <c r="M42" s="55">
        <v>46042</v>
      </c>
      <c r="N42" s="56">
        <v>46387</v>
      </c>
      <c r="O42" s="57">
        <v>0.25</v>
      </c>
      <c r="P42" s="57">
        <v>0.5</v>
      </c>
      <c r="Q42" s="57">
        <v>0.75</v>
      </c>
      <c r="R42" s="57">
        <v>1</v>
      </c>
      <c r="S42" s="53"/>
      <c r="T42" s="53"/>
      <c r="U42" s="71"/>
      <c r="V42" s="141" t="str">
        <f>VLOOKUP(Tabla2[[#This Row],[Perspectiva]],Listas!$K$2:$L$5,2,FALSE)</f>
        <v>MS</v>
      </c>
      <c r="W42" s="141" t="str">
        <f>VLOOKUP(Tabla2[[#This Row],[Objetivo Estratégico ]],Listas!$O$2:$P$9,2,FALSE)</f>
        <v>Objetivo3</v>
      </c>
    </row>
    <row r="43" spans="1:24" ht="52.5" customHeight="1" x14ac:dyDescent="0.3">
      <c r="A43" s="37" t="s">
        <v>246</v>
      </c>
      <c r="B43" s="38" t="s">
        <v>232</v>
      </c>
      <c r="C43" s="49" t="s">
        <v>54</v>
      </c>
      <c r="D43" s="50" t="s">
        <v>103</v>
      </c>
      <c r="E43" s="91" t="s">
        <v>104</v>
      </c>
      <c r="F43" s="91" t="s">
        <v>175</v>
      </c>
      <c r="G43" s="91" t="s">
        <v>58</v>
      </c>
      <c r="H43" s="91" t="s">
        <v>233</v>
      </c>
      <c r="I43" s="38" t="s">
        <v>247</v>
      </c>
      <c r="J43" s="53" t="s">
        <v>248</v>
      </c>
      <c r="K43" s="54" t="s">
        <v>232</v>
      </c>
      <c r="L43" s="99" t="s">
        <v>249</v>
      </c>
      <c r="M43" s="55">
        <v>46042</v>
      </c>
      <c r="N43" s="56">
        <v>46387</v>
      </c>
      <c r="O43" s="57">
        <v>0.05</v>
      </c>
      <c r="P43" s="57">
        <v>0.45</v>
      </c>
      <c r="Q43" s="57">
        <v>0.95</v>
      </c>
      <c r="R43" s="57">
        <v>1</v>
      </c>
      <c r="S43" s="51"/>
      <c r="T43" s="51"/>
      <c r="U43" s="58"/>
      <c r="V43" s="141" t="str">
        <f>VLOOKUP(Tabla2[[#This Row],[Perspectiva]],Listas!$K$2:$L$5,2,FALSE)</f>
        <v>MS</v>
      </c>
      <c r="W43" s="141" t="str">
        <f>VLOOKUP(Tabla2[[#This Row],[Objetivo Estratégico ]],Listas!$O$2:$P$9,2,FALSE)</f>
        <v>Objetivo3</v>
      </c>
    </row>
    <row r="44" spans="1:24" ht="52.5" customHeight="1" x14ac:dyDescent="0.3">
      <c r="A44" s="37" t="s">
        <v>250</v>
      </c>
      <c r="B44" s="38" t="s">
        <v>232</v>
      </c>
      <c r="C44" s="49" t="s">
        <v>54</v>
      </c>
      <c r="D44" s="50" t="s">
        <v>103</v>
      </c>
      <c r="E44" s="91" t="s">
        <v>104</v>
      </c>
      <c r="F44" s="91" t="s">
        <v>175</v>
      </c>
      <c r="G44" s="91" t="s">
        <v>58</v>
      </c>
      <c r="H44" s="91" t="s">
        <v>233</v>
      </c>
      <c r="I44" s="86" t="s">
        <v>251</v>
      </c>
      <c r="J44" s="100" t="s">
        <v>252</v>
      </c>
      <c r="K44" s="54" t="s">
        <v>232</v>
      </c>
      <c r="L44" s="101" t="s">
        <v>253</v>
      </c>
      <c r="M44" s="55">
        <v>46042</v>
      </c>
      <c r="N44" s="56">
        <v>46387</v>
      </c>
      <c r="O44" s="47">
        <v>0.15</v>
      </c>
      <c r="P44" s="47">
        <v>0.55000000000000004</v>
      </c>
      <c r="Q44" s="47">
        <v>0.95</v>
      </c>
      <c r="R44" s="47">
        <v>1</v>
      </c>
      <c r="S44" s="40"/>
      <c r="T44" s="40"/>
      <c r="U44" s="58"/>
      <c r="V44" s="141" t="str">
        <f>VLOOKUP(Tabla2[[#This Row],[Perspectiva]],Listas!$K$2:$L$5,2,FALSE)</f>
        <v>MS</v>
      </c>
      <c r="W44" s="141" t="str">
        <f>VLOOKUP(Tabla2[[#This Row],[Objetivo Estratégico ]],Listas!$O$2:$P$9,2,FALSE)</f>
        <v>Objetivo3</v>
      </c>
    </row>
    <row r="45" spans="1:24" ht="52.5" customHeight="1" x14ac:dyDescent="0.3">
      <c r="A45" s="37" t="s">
        <v>254</v>
      </c>
      <c r="B45" s="38" t="s">
        <v>232</v>
      </c>
      <c r="C45" s="49" t="s">
        <v>54</v>
      </c>
      <c r="D45" s="50" t="s">
        <v>103</v>
      </c>
      <c r="E45" s="91" t="s">
        <v>104</v>
      </c>
      <c r="F45" s="91" t="s">
        <v>175</v>
      </c>
      <c r="G45" s="91" t="s">
        <v>58</v>
      </c>
      <c r="H45" s="91" t="s">
        <v>233</v>
      </c>
      <c r="I45" s="38" t="s">
        <v>255</v>
      </c>
      <c r="J45" s="53" t="s">
        <v>256</v>
      </c>
      <c r="K45" s="54" t="s">
        <v>232</v>
      </c>
      <c r="L45" s="99" t="s">
        <v>257</v>
      </c>
      <c r="M45" s="55">
        <v>46042</v>
      </c>
      <c r="N45" s="56">
        <v>46387</v>
      </c>
      <c r="O45" s="47">
        <v>0.05</v>
      </c>
      <c r="P45" s="47">
        <v>0.2</v>
      </c>
      <c r="Q45" s="47">
        <v>0.35</v>
      </c>
      <c r="R45" s="47">
        <v>1</v>
      </c>
      <c r="S45" s="51"/>
      <c r="T45" s="51"/>
      <c r="U45" s="58"/>
      <c r="V45" s="141" t="str">
        <f>VLOOKUP(Tabla2[[#This Row],[Perspectiva]],Listas!$K$2:$L$5,2,FALSE)</f>
        <v>MS</v>
      </c>
      <c r="W45" s="141" t="str">
        <f>VLOOKUP(Tabla2[[#This Row],[Objetivo Estratégico ]],Listas!$O$2:$P$9,2,FALSE)</f>
        <v>Objetivo3</v>
      </c>
    </row>
    <row r="46" spans="1:24" ht="52.5" customHeight="1" x14ac:dyDescent="0.3">
      <c r="A46" s="37" t="s">
        <v>258</v>
      </c>
      <c r="B46" s="38" t="s">
        <v>232</v>
      </c>
      <c r="C46" s="49" t="s">
        <v>54</v>
      </c>
      <c r="D46" s="50" t="s">
        <v>103</v>
      </c>
      <c r="E46" s="91" t="s">
        <v>104</v>
      </c>
      <c r="F46" s="91" t="s">
        <v>175</v>
      </c>
      <c r="G46" s="91" t="s">
        <v>58</v>
      </c>
      <c r="H46" s="91" t="s">
        <v>233</v>
      </c>
      <c r="I46" s="102" t="s">
        <v>259</v>
      </c>
      <c r="J46" s="53" t="s">
        <v>260</v>
      </c>
      <c r="K46" s="54" t="s">
        <v>232</v>
      </c>
      <c r="L46" s="99" t="s">
        <v>261</v>
      </c>
      <c r="M46" s="55">
        <v>46042</v>
      </c>
      <c r="N46" s="56">
        <v>46387</v>
      </c>
      <c r="O46" s="57">
        <v>0.05</v>
      </c>
      <c r="P46" s="57">
        <v>0.2</v>
      </c>
      <c r="Q46" s="57">
        <v>0.35</v>
      </c>
      <c r="R46" s="57">
        <v>1</v>
      </c>
      <c r="S46" s="51"/>
      <c r="T46" s="51"/>
      <c r="U46" s="58"/>
      <c r="V46" s="141" t="str">
        <f>VLOOKUP(Tabla2[[#This Row],[Perspectiva]],Listas!$K$2:$L$5,2,FALSE)</f>
        <v>MS</v>
      </c>
      <c r="W46" s="141" t="str">
        <f>VLOOKUP(Tabla2[[#This Row],[Objetivo Estratégico ]],Listas!$O$2:$P$9,2,FALSE)</f>
        <v>Objetivo3</v>
      </c>
    </row>
    <row r="47" spans="1:24" ht="52.5" customHeight="1" x14ac:dyDescent="0.3">
      <c r="A47" s="37" t="s">
        <v>262</v>
      </c>
      <c r="B47" s="38" t="s">
        <v>232</v>
      </c>
      <c r="C47" s="49" t="s">
        <v>54</v>
      </c>
      <c r="D47" s="50" t="s">
        <v>103</v>
      </c>
      <c r="E47" s="91" t="s">
        <v>104</v>
      </c>
      <c r="F47" s="91" t="s">
        <v>175</v>
      </c>
      <c r="G47" s="91" t="s">
        <v>58</v>
      </c>
      <c r="H47" s="91" t="s">
        <v>233</v>
      </c>
      <c r="I47" s="59" t="s">
        <v>263</v>
      </c>
      <c r="J47" s="53" t="s">
        <v>252</v>
      </c>
      <c r="K47" s="54" t="s">
        <v>232</v>
      </c>
      <c r="L47" s="71" t="s">
        <v>264</v>
      </c>
      <c r="M47" s="55">
        <v>46042</v>
      </c>
      <c r="N47" s="56">
        <v>46387</v>
      </c>
      <c r="O47" s="57">
        <v>0.25</v>
      </c>
      <c r="P47" s="57">
        <v>0.5</v>
      </c>
      <c r="Q47" s="57">
        <v>0.75</v>
      </c>
      <c r="R47" s="57">
        <v>1</v>
      </c>
      <c r="S47" s="51"/>
      <c r="T47" s="51"/>
      <c r="U47" s="58"/>
      <c r="V47" s="141" t="str">
        <f>VLOOKUP(Tabla2[[#This Row],[Perspectiva]],Listas!$K$2:$L$5,2,FALSE)</f>
        <v>MS</v>
      </c>
      <c r="W47" s="141" t="str">
        <f>VLOOKUP(Tabla2[[#This Row],[Objetivo Estratégico ]],Listas!$O$2:$P$9,2,FALSE)</f>
        <v>Objetivo3</v>
      </c>
    </row>
    <row r="48" spans="1:24" ht="52.5" customHeight="1" x14ac:dyDescent="0.3">
      <c r="A48" s="37" t="s">
        <v>265</v>
      </c>
      <c r="B48" s="38" t="s">
        <v>232</v>
      </c>
      <c r="C48" s="49" t="s">
        <v>54</v>
      </c>
      <c r="D48" s="50" t="s">
        <v>103</v>
      </c>
      <c r="E48" s="91" t="s">
        <v>104</v>
      </c>
      <c r="F48" s="91" t="s">
        <v>175</v>
      </c>
      <c r="G48" s="91" t="s">
        <v>58</v>
      </c>
      <c r="H48" s="91" t="s">
        <v>233</v>
      </c>
      <c r="I48" s="38" t="s">
        <v>266</v>
      </c>
      <c r="J48" s="53" t="s">
        <v>267</v>
      </c>
      <c r="K48" s="54" t="s">
        <v>232</v>
      </c>
      <c r="L48" s="99" t="s">
        <v>268</v>
      </c>
      <c r="M48" s="55">
        <v>46042</v>
      </c>
      <c r="N48" s="56">
        <v>46387</v>
      </c>
      <c r="O48" s="57">
        <v>0.15</v>
      </c>
      <c r="P48" s="57">
        <v>0.55000000000000004</v>
      </c>
      <c r="Q48" s="57">
        <v>0.95</v>
      </c>
      <c r="R48" s="57">
        <v>1</v>
      </c>
      <c r="S48" s="51"/>
      <c r="T48" s="51"/>
      <c r="U48" s="58"/>
      <c r="V48" s="141" t="str">
        <f>VLOOKUP(Tabla2[[#This Row],[Perspectiva]],Listas!$K$2:$L$5,2,FALSE)</f>
        <v>MS</v>
      </c>
      <c r="W48" s="141" t="str">
        <f>VLOOKUP(Tabla2[[#This Row],[Objetivo Estratégico ]],Listas!$O$2:$P$9,2,FALSE)</f>
        <v>Objetivo3</v>
      </c>
    </row>
    <row r="49" spans="1:23" ht="67.5" customHeight="1" x14ac:dyDescent="0.3">
      <c r="A49" s="37" t="s">
        <v>269</v>
      </c>
      <c r="B49" s="97" t="s">
        <v>232</v>
      </c>
      <c r="C49" s="49" t="s">
        <v>54</v>
      </c>
      <c r="D49" s="50" t="s">
        <v>103</v>
      </c>
      <c r="E49" s="91" t="s">
        <v>104</v>
      </c>
      <c r="F49" s="91" t="s">
        <v>175</v>
      </c>
      <c r="G49" s="91" t="s">
        <v>58</v>
      </c>
      <c r="H49" s="91" t="s">
        <v>233</v>
      </c>
      <c r="I49" s="98" t="s">
        <v>270</v>
      </c>
      <c r="J49" s="53" t="s">
        <v>271</v>
      </c>
      <c r="K49" s="54" t="s">
        <v>232</v>
      </c>
      <c r="L49" s="98" t="s">
        <v>272</v>
      </c>
      <c r="M49" s="55">
        <v>46042</v>
      </c>
      <c r="N49" s="56">
        <v>46387</v>
      </c>
      <c r="O49" s="57">
        <v>0.15</v>
      </c>
      <c r="P49" s="57">
        <v>0.5</v>
      </c>
      <c r="Q49" s="57">
        <v>0.65</v>
      </c>
      <c r="R49" s="57">
        <v>1</v>
      </c>
      <c r="S49" s="51"/>
      <c r="T49" s="51"/>
      <c r="U49" s="58"/>
      <c r="V49" s="141" t="str">
        <f>VLOOKUP(Tabla2[[#This Row],[Perspectiva]],Listas!$K$2:$L$5,2,FALSE)</f>
        <v>MS</v>
      </c>
      <c r="W49" s="141" t="str">
        <f>VLOOKUP(Tabla2[[#This Row],[Objetivo Estratégico ]],Listas!$O$2:$P$9,2,FALSE)</f>
        <v>Objetivo3</v>
      </c>
    </row>
    <row r="50" spans="1:23" ht="52.5" customHeight="1" x14ac:dyDescent="0.3">
      <c r="A50" s="37" t="s">
        <v>273</v>
      </c>
      <c r="B50" s="97" t="s">
        <v>232</v>
      </c>
      <c r="C50" s="49" t="s">
        <v>54</v>
      </c>
      <c r="D50" s="50" t="s">
        <v>103</v>
      </c>
      <c r="E50" s="91" t="s">
        <v>104</v>
      </c>
      <c r="F50" s="91" t="s">
        <v>175</v>
      </c>
      <c r="G50" s="91" t="s">
        <v>58</v>
      </c>
      <c r="H50" s="91" t="s">
        <v>233</v>
      </c>
      <c r="I50" s="71" t="s">
        <v>274</v>
      </c>
      <c r="J50" s="53" t="s">
        <v>275</v>
      </c>
      <c r="K50" s="54" t="s">
        <v>232</v>
      </c>
      <c r="L50" s="103" t="s">
        <v>276</v>
      </c>
      <c r="M50" s="55">
        <v>46042</v>
      </c>
      <c r="N50" s="56">
        <v>46387</v>
      </c>
      <c r="O50" s="57">
        <v>0.25</v>
      </c>
      <c r="P50" s="57">
        <v>0.5</v>
      </c>
      <c r="Q50" s="57">
        <v>0.75</v>
      </c>
      <c r="R50" s="57">
        <v>1</v>
      </c>
      <c r="S50" s="51"/>
      <c r="T50" s="51"/>
      <c r="U50" s="58"/>
      <c r="V50" s="141" t="str">
        <f>VLOOKUP(Tabla2[[#This Row],[Perspectiva]],Listas!$K$2:$L$5,2,FALSE)</f>
        <v>MS</v>
      </c>
      <c r="W50" s="141" t="str">
        <f>VLOOKUP(Tabla2[[#This Row],[Objetivo Estratégico ]],Listas!$O$2:$P$9,2,FALSE)</f>
        <v>Objetivo3</v>
      </c>
    </row>
    <row r="51" spans="1:23" ht="52.5" customHeight="1" x14ac:dyDescent="0.3">
      <c r="A51" s="37" t="s">
        <v>277</v>
      </c>
      <c r="B51" s="97" t="s">
        <v>232</v>
      </c>
      <c r="C51" s="49" t="s">
        <v>54</v>
      </c>
      <c r="D51" s="50" t="s">
        <v>103</v>
      </c>
      <c r="E51" s="91" t="s">
        <v>104</v>
      </c>
      <c r="F51" s="91" t="s">
        <v>175</v>
      </c>
      <c r="G51" s="91" t="s">
        <v>58</v>
      </c>
      <c r="H51" s="91" t="s">
        <v>233</v>
      </c>
      <c r="I51" s="71" t="s">
        <v>278</v>
      </c>
      <c r="J51" s="53" t="s">
        <v>279</v>
      </c>
      <c r="K51" s="54" t="s">
        <v>232</v>
      </c>
      <c r="L51" s="104" t="s">
        <v>280</v>
      </c>
      <c r="M51" s="55">
        <v>46042</v>
      </c>
      <c r="N51" s="56">
        <v>46387</v>
      </c>
      <c r="O51" s="57">
        <v>0.25</v>
      </c>
      <c r="P51" s="57">
        <v>0.5</v>
      </c>
      <c r="Q51" s="57">
        <v>0.75</v>
      </c>
      <c r="R51" s="57">
        <v>1</v>
      </c>
      <c r="S51" s="53"/>
      <c r="T51" s="53"/>
      <c r="U51" s="71"/>
      <c r="V51" s="141" t="str">
        <f>VLOOKUP(Tabla2[[#This Row],[Perspectiva]],Listas!$K$2:$L$5,2,FALSE)</f>
        <v>MS</v>
      </c>
      <c r="W51" s="141" t="str">
        <f>VLOOKUP(Tabla2[[#This Row],[Objetivo Estratégico ]],Listas!$O$2:$P$9,2,FALSE)</f>
        <v>Objetivo3</v>
      </c>
    </row>
    <row r="52" spans="1:23" ht="52.5" customHeight="1" x14ac:dyDescent="0.3">
      <c r="A52" s="37" t="s">
        <v>281</v>
      </c>
      <c r="B52" s="97" t="s">
        <v>232</v>
      </c>
      <c r="C52" s="49" t="s">
        <v>54</v>
      </c>
      <c r="D52" s="50" t="s">
        <v>103</v>
      </c>
      <c r="E52" s="91" t="s">
        <v>104</v>
      </c>
      <c r="F52" s="91" t="s">
        <v>175</v>
      </c>
      <c r="G52" s="91" t="s">
        <v>58</v>
      </c>
      <c r="H52" s="91" t="s">
        <v>233</v>
      </c>
      <c r="I52" s="71" t="s">
        <v>282</v>
      </c>
      <c r="J52" s="53" t="s">
        <v>283</v>
      </c>
      <c r="K52" s="54" t="s">
        <v>232</v>
      </c>
      <c r="L52" s="104" t="s">
        <v>284</v>
      </c>
      <c r="M52" s="55">
        <v>46042</v>
      </c>
      <c r="N52" s="56">
        <v>46387</v>
      </c>
      <c r="O52" s="57">
        <v>0.25</v>
      </c>
      <c r="P52" s="57">
        <v>0.5</v>
      </c>
      <c r="Q52" s="57">
        <v>0.75</v>
      </c>
      <c r="R52" s="57">
        <v>1</v>
      </c>
      <c r="S52" s="53"/>
      <c r="T52" s="53"/>
      <c r="U52" s="71"/>
      <c r="V52" s="141" t="str">
        <f>VLOOKUP(Tabla2[[#This Row],[Perspectiva]],Listas!$K$2:$L$5,2,FALSE)</f>
        <v>MS</v>
      </c>
      <c r="W52" s="141" t="str">
        <f>VLOOKUP(Tabla2[[#This Row],[Objetivo Estratégico ]],Listas!$O$2:$P$9,2,FALSE)</f>
        <v>Objetivo3</v>
      </c>
    </row>
    <row r="53" spans="1:23" ht="66" customHeight="1" x14ac:dyDescent="0.3">
      <c r="A53" s="37" t="s">
        <v>285</v>
      </c>
      <c r="B53" s="97" t="s">
        <v>232</v>
      </c>
      <c r="C53" s="49" t="s">
        <v>54</v>
      </c>
      <c r="D53" s="50" t="s">
        <v>103</v>
      </c>
      <c r="E53" s="91" t="s">
        <v>104</v>
      </c>
      <c r="F53" s="91" t="s">
        <v>175</v>
      </c>
      <c r="G53" s="91" t="s">
        <v>58</v>
      </c>
      <c r="H53" s="91" t="s">
        <v>233</v>
      </c>
      <c r="I53" s="98" t="s">
        <v>286</v>
      </c>
      <c r="J53" s="71" t="s">
        <v>287</v>
      </c>
      <c r="K53" s="54" t="s">
        <v>232</v>
      </c>
      <c r="L53" s="102" t="s">
        <v>288</v>
      </c>
      <c r="M53" s="55">
        <v>46042</v>
      </c>
      <c r="N53" s="56">
        <v>46387</v>
      </c>
      <c r="O53" s="57">
        <v>0.37</v>
      </c>
      <c r="P53" s="57">
        <v>0.62</v>
      </c>
      <c r="Q53" s="57">
        <v>0.87</v>
      </c>
      <c r="R53" s="57">
        <v>1</v>
      </c>
      <c r="S53" s="53"/>
      <c r="T53" s="53"/>
      <c r="U53" s="71"/>
      <c r="V53" s="141" t="str">
        <f>VLOOKUP(Tabla2[[#This Row],[Perspectiva]],Listas!$K$2:$L$5,2,FALSE)</f>
        <v>MS</v>
      </c>
      <c r="W53" s="141" t="str">
        <f>VLOOKUP(Tabla2[[#This Row],[Objetivo Estratégico ]],Listas!$O$2:$P$9,2,FALSE)</f>
        <v>Objetivo3</v>
      </c>
    </row>
    <row r="54" spans="1:23" ht="52.5" customHeight="1" x14ac:dyDescent="0.3">
      <c r="A54" s="37" t="s">
        <v>289</v>
      </c>
      <c r="B54" s="97" t="s">
        <v>232</v>
      </c>
      <c r="C54" s="49" t="s">
        <v>54</v>
      </c>
      <c r="D54" s="50" t="s">
        <v>103</v>
      </c>
      <c r="E54" s="91" t="s">
        <v>104</v>
      </c>
      <c r="F54" s="91" t="s">
        <v>175</v>
      </c>
      <c r="G54" s="91" t="s">
        <v>58</v>
      </c>
      <c r="H54" s="91" t="s">
        <v>233</v>
      </c>
      <c r="I54" s="98" t="s">
        <v>290</v>
      </c>
      <c r="J54" s="53" t="s">
        <v>291</v>
      </c>
      <c r="K54" s="54" t="s">
        <v>232</v>
      </c>
      <c r="L54" s="98" t="s">
        <v>292</v>
      </c>
      <c r="M54" s="55">
        <v>46042</v>
      </c>
      <c r="N54" s="56">
        <v>46387</v>
      </c>
      <c r="O54" s="57">
        <v>0.33</v>
      </c>
      <c r="P54" s="57">
        <v>0.67</v>
      </c>
      <c r="Q54" s="57">
        <v>0.67</v>
      </c>
      <c r="R54" s="57">
        <v>1</v>
      </c>
      <c r="S54" s="53"/>
      <c r="T54" s="53"/>
      <c r="U54" s="71"/>
      <c r="V54" s="141" t="str">
        <f>VLOOKUP(Tabla2[[#This Row],[Perspectiva]],Listas!$K$2:$L$5,2,FALSE)</f>
        <v>MS</v>
      </c>
      <c r="W54" s="141" t="str">
        <f>VLOOKUP(Tabla2[[#This Row],[Objetivo Estratégico ]],Listas!$O$2:$P$9,2,FALSE)</f>
        <v>Objetivo3</v>
      </c>
    </row>
    <row r="55" spans="1:23" ht="52.5" customHeight="1" x14ac:dyDescent="0.3">
      <c r="A55" s="37" t="s">
        <v>293</v>
      </c>
      <c r="B55" s="97" t="s">
        <v>232</v>
      </c>
      <c r="C55" s="49" t="s">
        <v>54</v>
      </c>
      <c r="D55" s="50" t="s">
        <v>103</v>
      </c>
      <c r="E55" s="91" t="s">
        <v>104</v>
      </c>
      <c r="F55" s="91" t="s">
        <v>175</v>
      </c>
      <c r="G55" s="91" t="s">
        <v>58</v>
      </c>
      <c r="H55" s="91" t="s">
        <v>233</v>
      </c>
      <c r="I55" s="98" t="s">
        <v>294</v>
      </c>
      <c r="J55" s="53" t="s">
        <v>295</v>
      </c>
      <c r="K55" s="54" t="s">
        <v>232</v>
      </c>
      <c r="L55" s="98" t="s">
        <v>296</v>
      </c>
      <c r="M55" s="55">
        <v>46042</v>
      </c>
      <c r="N55" s="56">
        <v>46387</v>
      </c>
      <c r="O55" s="57">
        <v>0</v>
      </c>
      <c r="P55" s="57">
        <v>0.2</v>
      </c>
      <c r="Q55" s="57">
        <v>0.60000000000000009</v>
      </c>
      <c r="R55" s="57">
        <v>1</v>
      </c>
      <c r="S55" s="53"/>
      <c r="T55" s="53"/>
      <c r="U55" s="71"/>
      <c r="V55" s="141" t="str">
        <f>VLOOKUP(Tabla2[[#This Row],[Perspectiva]],Listas!$K$2:$L$5,2,FALSE)</f>
        <v>MS</v>
      </c>
      <c r="W55" s="141" t="str">
        <f>VLOOKUP(Tabla2[[#This Row],[Objetivo Estratégico ]],Listas!$O$2:$P$9,2,FALSE)</f>
        <v>Objetivo3</v>
      </c>
    </row>
    <row r="56" spans="1:23" ht="52.5" customHeight="1" x14ac:dyDescent="0.3">
      <c r="A56" s="37" t="s">
        <v>297</v>
      </c>
      <c r="B56" s="97" t="s">
        <v>232</v>
      </c>
      <c r="C56" s="49" t="s">
        <v>54</v>
      </c>
      <c r="D56" s="50" t="s">
        <v>103</v>
      </c>
      <c r="E56" s="91" t="s">
        <v>104</v>
      </c>
      <c r="F56" s="91" t="s">
        <v>175</v>
      </c>
      <c r="G56" s="91" t="s">
        <v>58</v>
      </c>
      <c r="H56" s="91" t="s">
        <v>233</v>
      </c>
      <c r="I56" s="98" t="s">
        <v>298</v>
      </c>
      <c r="J56" s="53" t="s">
        <v>299</v>
      </c>
      <c r="K56" s="54" t="s">
        <v>232</v>
      </c>
      <c r="L56" s="98" t="s">
        <v>300</v>
      </c>
      <c r="M56" s="55">
        <v>46042</v>
      </c>
      <c r="N56" s="56">
        <v>46387</v>
      </c>
      <c r="O56" s="57">
        <v>0</v>
      </c>
      <c r="P56" s="57">
        <v>0.4</v>
      </c>
      <c r="Q56" s="57">
        <v>0.8</v>
      </c>
      <c r="R56" s="57">
        <v>1</v>
      </c>
      <c r="S56" s="53"/>
      <c r="T56" s="53"/>
      <c r="U56" s="71"/>
      <c r="V56" s="141" t="str">
        <f>VLOOKUP(Tabla2[[#This Row],[Perspectiva]],Listas!$K$2:$L$5,2,FALSE)</f>
        <v>MS</v>
      </c>
      <c r="W56" s="141" t="str">
        <f>VLOOKUP(Tabla2[[#This Row],[Objetivo Estratégico ]],Listas!$O$2:$P$9,2,FALSE)</f>
        <v>Objetivo3</v>
      </c>
    </row>
    <row r="57" spans="1:23" ht="52.5" customHeight="1" x14ac:dyDescent="0.3">
      <c r="A57" s="37" t="s">
        <v>301</v>
      </c>
      <c r="B57" s="97" t="s">
        <v>232</v>
      </c>
      <c r="C57" s="49" t="s">
        <v>54</v>
      </c>
      <c r="D57" s="50" t="s">
        <v>103</v>
      </c>
      <c r="E57" s="91" t="s">
        <v>104</v>
      </c>
      <c r="F57" s="91" t="s">
        <v>175</v>
      </c>
      <c r="G57" s="91" t="s">
        <v>58</v>
      </c>
      <c r="H57" s="91" t="s">
        <v>233</v>
      </c>
      <c r="I57" s="98" t="s">
        <v>302</v>
      </c>
      <c r="J57" s="53" t="s">
        <v>303</v>
      </c>
      <c r="K57" s="54" t="s">
        <v>232</v>
      </c>
      <c r="L57" s="98" t="s">
        <v>304</v>
      </c>
      <c r="M57" s="55">
        <v>46042</v>
      </c>
      <c r="N57" s="56">
        <v>46387</v>
      </c>
      <c r="O57" s="57">
        <v>0</v>
      </c>
      <c r="P57" s="57">
        <v>1</v>
      </c>
      <c r="Q57" s="57">
        <v>1</v>
      </c>
      <c r="R57" s="57">
        <v>1</v>
      </c>
      <c r="S57" s="53"/>
      <c r="T57" s="53"/>
      <c r="U57" s="71"/>
      <c r="V57" s="141" t="str">
        <f>VLOOKUP(Tabla2[[#This Row],[Perspectiva]],Listas!$K$2:$L$5,2,FALSE)</f>
        <v>MS</v>
      </c>
      <c r="W57" s="141" t="str">
        <f>VLOOKUP(Tabla2[[#This Row],[Objetivo Estratégico ]],Listas!$O$2:$P$9,2,FALSE)</f>
        <v>Objetivo3</v>
      </c>
    </row>
    <row r="58" spans="1:23" ht="52.5" customHeight="1" x14ac:dyDescent="0.3">
      <c r="A58" s="37" t="s">
        <v>305</v>
      </c>
      <c r="B58" s="97" t="s">
        <v>232</v>
      </c>
      <c r="C58" s="49" t="s">
        <v>54</v>
      </c>
      <c r="D58" s="50" t="s">
        <v>103</v>
      </c>
      <c r="E58" s="91" t="s">
        <v>104</v>
      </c>
      <c r="F58" s="91" t="s">
        <v>175</v>
      </c>
      <c r="G58" s="91" t="s">
        <v>58</v>
      </c>
      <c r="H58" s="91" t="s">
        <v>233</v>
      </c>
      <c r="I58" s="98" t="s">
        <v>306</v>
      </c>
      <c r="J58" s="53" t="s">
        <v>295</v>
      </c>
      <c r="K58" s="54" t="s">
        <v>232</v>
      </c>
      <c r="L58" s="98" t="s">
        <v>307</v>
      </c>
      <c r="M58" s="55">
        <v>46042</v>
      </c>
      <c r="N58" s="56">
        <v>46387</v>
      </c>
      <c r="O58" s="57">
        <v>0</v>
      </c>
      <c r="P58" s="57">
        <v>0.5</v>
      </c>
      <c r="Q58" s="57">
        <v>0.75</v>
      </c>
      <c r="R58" s="57">
        <v>1</v>
      </c>
      <c r="S58" s="53"/>
      <c r="T58" s="53"/>
      <c r="U58" s="71"/>
      <c r="V58" s="141" t="str">
        <f>VLOOKUP(Tabla2[[#This Row],[Perspectiva]],Listas!$K$2:$L$5,2,FALSE)</f>
        <v>MS</v>
      </c>
      <c r="W58" s="141" t="str">
        <f>VLOOKUP(Tabla2[[#This Row],[Objetivo Estratégico ]],Listas!$O$2:$P$9,2,FALSE)</f>
        <v>Objetivo3</v>
      </c>
    </row>
    <row r="59" spans="1:23" ht="52.5" customHeight="1" x14ac:dyDescent="0.3">
      <c r="A59" s="37" t="s">
        <v>308</v>
      </c>
      <c r="B59" s="97" t="s">
        <v>232</v>
      </c>
      <c r="C59" s="49" t="s">
        <v>54</v>
      </c>
      <c r="D59" s="50" t="s">
        <v>90</v>
      </c>
      <c r="E59" s="91" t="s">
        <v>91</v>
      </c>
      <c r="F59" s="91" t="s">
        <v>98</v>
      </c>
      <c r="G59" s="91" t="s">
        <v>58</v>
      </c>
      <c r="H59" s="91" t="s">
        <v>233</v>
      </c>
      <c r="I59" s="98" t="s">
        <v>309</v>
      </c>
      <c r="J59" s="71" t="s">
        <v>310</v>
      </c>
      <c r="K59" s="54" t="s">
        <v>232</v>
      </c>
      <c r="L59" s="102" t="s">
        <v>311</v>
      </c>
      <c r="M59" s="55">
        <v>46042</v>
      </c>
      <c r="N59" s="56">
        <v>46387</v>
      </c>
      <c r="O59" s="57">
        <v>0</v>
      </c>
      <c r="P59" s="57">
        <v>0</v>
      </c>
      <c r="Q59" s="57">
        <v>0</v>
      </c>
      <c r="R59" s="57">
        <v>1</v>
      </c>
      <c r="S59" s="53"/>
      <c r="T59" s="53"/>
      <c r="U59" s="71"/>
      <c r="V59" s="141" t="str">
        <f>VLOOKUP(Tabla2[[#This Row],[Perspectiva]],Listas!$K$2:$L$5,2,FALSE)</f>
        <v>MS</v>
      </c>
      <c r="W59" s="141" t="str">
        <f>VLOOKUP(Tabla2[[#This Row],[Objetivo Estratégico ]],Listas!$O$2:$P$9,2,FALSE)</f>
        <v>Objetivo7</v>
      </c>
    </row>
    <row r="60" spans="1:23" ht="52.5" customHeight="1" x14ac:dyDescent="0.3">
      <c r="A60" s="37" t="s">
        <v>312</v>
      </c>
      <c r="B60" s="38" t="s">
        <v>313</v>
      </c>
      <c r="C60" s="49" t="s">
        <v>54</v>
      </c>
      <c r="D60" s="50" t="s">
        <v>55</v>
      </c>
      <c r="E60" s="50" t="s">
        <v>314</v>
      </c>
      <c r="F60" s="51" t="s">
        <v>57</v>
      </c>
      <c r="G60" s="51" t="s">
        <v>58</v>
      </c>
      <c r="H60" s="51" t="s">
        <v>36</v>
      </c>
      <c r="I60" s="38" t="s">
        <v>315</v>
      </c>
      <c r="J60" s="53"/>
      <c r="K60" s="54" t="s">
        <v>313</v>
      </c>
      <c r="L60" s="38" t="s">
        <v>316</v>
      </c>
      <c r="M60" s="55"/>
      <c r="N60" s="56"/>
      <c r="O60" s="57"/>
      <c r="P60" s="57"/>
      <c r="Q60" s="57"/>
      <c r="R60" s="57"/>
      <c r="S60" s="51"/>
      <c r="T60" s="51"/>
      <c r="U60" s="58"/>
      <c r="V60" s="141" t="str">
        <f>VLOOKUP(Tabla2[[#This Row],[Perspectiva]],Listas!$K$2:$L$5,2,FALSE)</f>
        <v>MS</v>
      </c>
      <c r="W60" s="141" t="str">
        <f>VLOOKUP(Tabla2[[#This Row],[Objetivo Estratégico ]],Listas!$O$2:$P$9,2,FALSE)</f>
        <v>Objetivo4</v>
      </c>
    </row>
    <row r="61" spans="1:23" ht="52.5" customHeight="1" x14ac:dyDescent="0.3">
      <c r="A61" s="37" t="s">
        <v>317</v>
      </c>
      <c r="B61" s="38" t="s">
        <v>318</v>
      </c>
      <c r="C61" s="49" t="s">
        <v>54</v>
      </c>
      <c r="D61" s="50" t="s">
        <v>55</v>
      </c>
      <c r="E61" s="50" t="s">
        <v>314</v>
      </c>
      <c r="F61" s="50" t="s">
        <v>34</v>
      </c>
      <c r="G61" s="50" t="s">
        <v>58</v>
      </c>
      <c r="H61" s="50" t="s">
        <v>319</v>
      </c>
      <c r="I61" s="38" t="s">
        <v>320</v>
      </c>
      <c r="J61" s="95" t="s">
        <v>321</v>
      </c>
      <c r="K61" s="70" t="s">
        <v>318</v>
      </c>
      <c r="L61" s="38" t="s">
        <v>322</v>
      </c>
      <c r="M61" s="55">
        <v>46037</v>
      </c>
      <c r="N61" s="56">
        <v>46387</v>
      </c>
      <c r="O61" s="57">
        <v>0.15</v>
      </c>
      <c r="P61" s="57">
        <v>0.3</v>
      </c>
      <c r="Q61" s="57">
        <v>0.3</v>
      </c>
      <c r="R61" s="57">
        <v>0.25</v>
      </c>
      <c r="S61" s="51" t="s">
        <v>51</v>
      </c>
      <c r="T61" s="51" t="s">
        <v>46</v>
      </c>
      <c r="U61" s="58"/>
      <c r="V61" s="141" t="str">
        <f>VLOOKUP(Tabla2[[#This Row],[Perspectiva]],Listas!$K$2:$L$5,2,FALSE)</f>
        <v>MS</v>
      </c>
      <c r="W61" s="141" t="str">
        <f>VLOOKUP(Tabla2[[#This Row],[Objetivo Estratégico ]],Listas!$O$2:$P$9,2,FALSE)</f>
        <v>Objetivo4</v>
      </c>
    </row>
    <row r="62" spans="1:23" ht="52.5" customHeight="1" x14ac:dyDescent="0.3">
      <c r="A62" s="37" t="s">
        <v>323</v>
      </c>
      <c r="B62" s="38" t="s">
        <v>318</v>
      </c>
      <c r="C62" s="49" t="s">
        <v>54</v>
      </c>
      <c r="D62" s="50" t="s">
        <v>55</v>
      </c>
      <c r="E62" s="50" t="s">
        <v>314</v>
      </c>
      <c r="F62" s="50" t="s">
        <v>34</v>
      </c>
      <c r="G62" s="50" t="s">
        <v>58</v>
      </c>
      <c r="H62" s="41" t="s">
        <v>324</v>
      </c>
      <c r="I62" s="38" t="s">
        <v>325</v>
      </c>
      <c r="J62" s="43" t="s">
        <v>326</v>
      </c>
      <c r="K62" s="44" t="s">
        <v>318</v>
      </c>
      <c r="L62" s="38" t="s">
        <v>327</v>
      </c>
      <c r="M62" s="45">
        <v>46037</v>
      </c>
      <c r="N62" s="46">
        <v>46387</v>
      </c>
      <c r="O62" s="47">
        <v>0.15</v>
      </c>
      <c r="P62" s="47">
        <v>0.3</v>
      </c>
      <c r="Q62" s="47">
        <v>0.3</v>
      </c>
      <c r="R62" s="47">
        <v>0.25</v>
      </c>
      <c r="S62" s="41" t="s">
        <v>51</v>
      </c>
      <c r="T62" s="41" t="s">
        <v>46</v>
      </c>
      <c r="U62" s="58"/>
      <c r="V62" s="141" t="str">
        <f>VLOOKUP(Tabla2[[#This Row],[Perspectiva]],Listas!$K$2:$L$5,2,FALSE)</f>
        <v>MS</v>
      </c>
      <c r="W62" s="141" t="str">
        <f>VLOOKUP(Tabla2[[#This Row],[Objetivo Estratégico ]],Listas!$O$2:$P$9,2,FALSE)</f>
        <v>Objetivo4</v>
      </c>
    </row>
    <row r="63" spans="1:23" ht="52.5" customHeight="1" x14ac:dyDescent="0.3">
      <c r="A63" s="37" t="s">
        <v>328</v>
      </c>
      <c r="B63" s="105" t="s">
        <v>329</v>
      </c>
      <c r="C63" s="58" t="s">
        <v>54</v>
      </c>
      <c r="D63" s="106" t="s">
        <v>55</v>
      </c>
      <c r="E63" s="106" t="s">
        <v>330</v>
      </c>
      <c r="F63" s="64" t="s">
        <v>175</v>
      </c>
      <c r="G63" s="64" t="s">
        <v>58</v>
      </c>
      <c r="H63" s="64" t="s">
        <v>331</v>
      </c>
      <c r="I63" s="107" t="s">
        <v>332</v>
      </c>
      <c r="J63" s="108" t="s">
        <v>333</v>
      </c>
      <c r="K63" s="109" t="s">
        <v>334</v>
      </c>
      <c r="L63" s="107" t="s">
        <v>335</v>
      </c>
      <c r="M63" s="55">
        <v>46023</v>
      </c>
      <c r="N63" s="56">
        <v>46387</v>
      </c>
      <c r="O63" s="57">
        <v>0.25</v>
      </c>
      <c r="P63" s="57">
        <v>0.5</v>
      </c>
      <c r="Q63" s="57">
        <v>0.75</v>
      </c>
      <c r="R63" s="57">
        <v>1</v>
      </c>
      <c r="S63" s="64" t="s">
        <v>71</v>
      </c>
      <c r="T63" s="64" t="s">
        <v>46</v>
      </c>
      <c r="U63" s="110">
        <f>98784000+130875000</f>
        <v>229659000</v>
      </c>
      <c r="V63" s="141" t="str">
        <f>VLOOKUP(Tabla2[[#This Row],[Perspectiva]],Listas!$K$2:$L$5,2,FALSE)</f>
        <v>MS</v>
      </c>
      <c r="W63" s="141" t="str">
        <f>VLOOKUP(Tabla2[[#This Row],[Objetivo Estratégico ]],Listas!$O$2:$P$9,2,FALSE)</f>
        <v>Objetivo4</v>
      </c>
    </row>
    <row r="64" spans="1:23" ht="52.5" customHeight="1" x14ac:dyDescent="0.3">
      <c r="A64" s="37" t="s">
        <v>336</v>
      </c>
      <c r="B64" s="105" t="s">
        <v>329</v>
      </c>
      <c r="C64" s="58" t="s">
        <v>31</v>
      </c>
      <c r="D64" s="106" t="s">
        <v>337</v>
      </c>
      <c r="E64" s="106" t="s">
        <v>338</v>
      </c>
      <c r="F64" s="64" t="s">
        <v>175</v>
      </c>
      <c r="G64" s="64" t="s">
        <v>58</v>
      </c>
      <c r="H64" s="64" t="s">
        <v>331</v>
      </c>
      <c r="I64" s="111" t="s">
        <v>339</v>
      </c>
      <c r="J64" s="108" t="s">
        <v>340</v>
      </c>
      <c r="K64" s="109" t="s">
        <v>334</v>
      </c>
      <c r="L64" s="111" t="s">
        <v>341</v>
      </c>
      <c r="M64" s="55">
        <v>46023</v>
      </c>
      <c r="N64" s="56">
        <v>46387</v>
      </c>
      <c r="O64" s="57">
        <v>0.25</v>
      </c>
      <c r="P64" s="57">
        <v>0.5</v>
      </c>
      <c r="Q64" s="57">
        <v>0.75</v>
      </c>
      <c r="R64" s="57">
        <v>1</v>
      </c>
      <c r="S64" s="64" t="s">
        <v>51</v>
      </c>
      <c r="T64" s="64" t="s">
        <v>46</v>
      </c>
      <c r="U64" s="110">
        <f>130875000+93066667</f>
        <v>223941667</v>
      </c>
      <c r="V64" s="141" t="str">
        <f>VLOOKUP(Tabla2[[#This Row],[Perspectiva]],Listas!$K$2:$L$5,2,FALSE)</f>
        <v>VP</v>
      </c>
      <c r="W64" s="141" t="str">
        <f>VLOOKUP(Tabla2[[#This Row],[Objetivo Estratégico ]],Listas!$O$2:$P$9,2,FALSE)</f>
        <v>Objetivo2</v>
      </c>
    </row>
    <row r="65" spans="1:23" ht="52.5" customHeight="1" x14ac:dyDescent="0.3">
      <c r="A65" s="37" t="s">
        <v>342</v>
      </c>
      <c r="B65" s="105" t="s">
        <v>329</v>
      </c>
      <c r="C65" s="58" t="s">
        <v>31</v>
      </c>
      <c r="D65" s="106" t="s">
        <v>337</v>
      </c>
      <c r="E65" s="106" t="s">
        <v>338</v>
      </c>
      <c r="F65" s="64" t="s">
        <v>343</v>
      </c>
      <c r="G65" s="64" t="s">
        <v>58</v>
      </c>
      <c r="H65" s="64" t="s">
        <v>331</v>
      </c>
      <c r="I65" s="111" t="s">
        <v>344</v>
      </c>
      <c r="J65" s="108" t="s">
        <v>345</v>
      </c>
      <c r="K65" s="109" t="s">
        <v>334</v>
      </c>
      <c r="L65" s="111" t="s">
        <v>346</v>
      </c>
      <c r="M65" s="55">
        <v>46023</v>
      </c>
      <c r="N65" s="56">
        <v>46387</v>
      </c>
      <c r="O65" s="57">
        <v>0.25</v>
      </c>
      <c r="P65" s="57">
        <v>0.75</v>
      </c>
      <c r="Q65" s="57">
        <v>1</v>
      </c>
      <c r="R65" s="57">
        <v>0</v>
      </c>
      <c r="S65" s="64" t="s">
        <v>51</v>
      </c>
      <c r="T65" s="64" t="s">
        <v>46</v>
      </c>
      <c r="U65" s="110">
        <f>99562667+83766667</f>
        <v>183329334</v>
      </c>
      <c r="V65" s="141" t="str">
        <f>VLOOKUP(Tabla2[[#This Row],[Perspectiva]],Listas!$K$2:$L$5,2,FALSE)</f>
        <v>VP</v>
      </c>
      <c r="W65" s="141" t="str">
        <f>VLOOKUP(Tabla2[[#This Row],[Objetivo Estratégico ]],Listas!$O$2:$P$9,2,FALSE)</f>
        <v>Objetivo2</v>
      </c>
    </row>
    <row r="66" spans="1:23" ht="52.5" customHeight="1" x14ac:dyDescent="0.3">
      <c r="A66" s="37" t="s">
        <v>347</v>
      </c>
      <c r="B66" s="105" t="s">
        <v>329</v>
      </c>
      <c r="C66" s="58" t="s">
        <v>54</v>
      </c>
      <c r="D66" s="106" t="s">
        <v>55</v>
      </c>
      <c r="E66" s="106" t="s">
        <v>314</v>
      </c>
      <c r="F66" s="64" t="s">
        <v>343</v>
      </c>
      <c r="G66" s="64" t="s">
        <v>58</v>
      </c>
      <c r="H66" s="64" t="s">
        <v>331</v>
      </c>
      <c r="I66" s="111" t="s">
        <v>348</v>
      </c>
      <c r="J66" s="108" t="s">
        <v>349</v>
      </c>
      <c r="K66" s="109" t="s">
        <v>334</v>
      </c>
      <c r="L66" s="111" t="s">
        <v>350</v>
      </c>
      <c r="M66" s="55">
        <v>46096</v>
      </c>
      <c r="N66" s="56">
        <v>46387</v>
      </c>
      <c r="O66" s="57">
        <v>0</v>
      </c>
      <c r="P66" s="57">
        <v>1</v>
      </c>
      <c r="Q66" s="57">
        <v>0</v>
      </c>
      <c r="R66" s="57">
        <v>1</v>
      </c>
      <c r="S66" s="64" t="s">
        <v>51</v>
      </c>
      <c r="T66" s="64" t="s">
        <v>46</v>
      </c>
      <c r="U66" s="110">
        <f>95733333+87250000</f>
        <v>182983333</v>
      </c>
      <c r="V66" s="141" t="str">
        <f>VLOOKUP(Tabla2[[#This Row],[Perspectiva]],Listas!$K$2:$L$5,2,FALSE)</f>
        <v>MS</v>
      </c>
      <c r="W66" s="141" t="str">
        <f>VLOOKUP(Tabla2[[#This Row],[Objetivo Estratégico ]],Listas!$O$2:$P$9,2,FALSE)</f>
        <v>Objetivo4</v>
      </c>
    </row>
    <row r="67" spans="1:23" ht="65.25" customHeight="1" x14ac:dyDescent="0.3">
      <c r="A67" s="37" t="s">
        <v>351</v>
      </c>
      <c r="B67" s="38" t="s">
        <v>352</v>
      </c>
      <c r="C67" s="49" t="s">
        <v>54</v>
      </c>
      <c r="D67" s="50" t="s">
        <v>55</v>
      </c>
      <c r="E67" s="50" t="s">
        <v>56</v>
      </c>
      <c r="F67" s="51" t="s">
        <v>34</v>
      </c>
      <c r="G67" s="51" t="s">
        <v>353</v>
      </c>
      <c r="H67" s="51" t="s">
        <v>324</v>
      </c>
      <c r="I67" s="38" t="s">
        <v>354</v>
      </c>
      <c r="J67" s="53"/>
      <c r="K67" s="54" t="s">
        <v>352</v>
      </c>
      <c r="L67" s="38" t="s">
        <v>355</v>
      </c>
      <c r="M67" s="55"/>
      <c r="N67" s="56"/>
      <c r="O67" s="57"/>
      <c r="P67" s="57"/>
      <c r="Q67" s="57"/>
      <c r="R67" s="57"/>
      <c r="S67" s="51"/>
      <c r="T67" s="51"/>
      <c r="U67" s="58"/>
      <c r="V67" s="141" t="str">
        <f>VLOOKUP(Tabla2[[#This Row],[Perspectiva]],Listas!$K$2:$L$5,2,FALSE)</f>
        <v>MS</v>
      </c>
      <c r="W67" s="141" t="str">
        <f>VLOOKUP(Tabla2[[#This Row],[Objetivo Estratégico ]],Listas!$O$2:$P$9,2,FALSE)</f>
        <v>Objetivo4</v>
      </c>
    </row>
    <row r="68" spans="1:23" ht="52.5" customHeight="1" x14ac:dyDescent="0.3">
      <c r="A68" s="37" t="s">
        <v>356</v>
      </c>
      <c r="B68" s="38" t="s">
        <v>352</v>
      </c>
      <c r="C68" s="49" t="s">
        <v>54</v>
      </c>
      <c r="D68" s="50" t="s">
        <v>55</v>
      </c>
      <c r="E68" s="50" t="s">
        <v>56</v>
      </c>
      <c r="F68" s="51" t="s">
        <v>34</v>
      </c>
      <c r="G68" s="51" t="s">
        <v>353</v>
      </c>
      <c r="H68" s="51" t="s">
        <v>331</v>
      </c>
      <c r="I68" s="38" t="s">
        <v>357</v>
      </c>
      <c r="J68" s="53"/>
      <c r="K68" s="54" t="s">
        <v>352</v>
      </c>
      <c r="L68" s="38" t="s">
        <v>358</v>
      </c>
      <c r="M68" s="55"/>
      <c r="N68" s="56"/>
      <c r="O68" s="57"/>
      <c r="P68" s="57"/>
      <c r="Q68" s="57"/>
      <c r="R68" s="57"/>
      <c r="S68" s="51"/>
      <c r="T68" s="51"/>
      <c r="U68" s="58"/>
      <c r="V68" s="141" t="str">
        <f>VLOOKUP(Tabla2[[#This Row],[Perspectiva]],Listas!$K$2:$L$5,2,FALSE)</f>
        <v>MS</v>
      </c>
      <c r="W68" s="141" t="str">
        <f>VLOOKUP(Tabla2[[#This Row],[Objetivo Estratégico ]],Listas!$O$2:$P$9,2,FALSE)</f>
        <v>Objetivo4</v>
      </c>
    </row>
    <row r="69" spans="1:23" ht="52.5" customHeight="1" x14ac:dyDescent="0.3">
      <c r="A69" s="37" t="s">
        <v>359</v>
      </c>
      <c r="B69" s="38" t="s">
        <v>360</v>
      </c>
      <c r="C69" s="49" t="s">
        <v>63</v>
      </c>
      <c r="D69" s="50" t="s">
        <v>90</v>
      </c>
      <c r="E69" s="50" t="s">
        <v>144</v>
      </c>
      <c r="F69" s="50" t="s">
        <v>361</v>
      </c>
      <c r="G69" s="50" t="s">
        <v>362</v>
      </c>
      <c r="H69" s="50" t="s">
        <v>363</v>
      </c>
      <c r="I69" s="38" t="s">
        <v>364</v>
      </c>
      <c r="J69" s="95" t="s">
        <v>365</v>
      </c>
      <c r="K69" s="70" t="s">
        <v>360</v>
      </c>
      <c r="L69" s="59" t="s">
        <v>366</v>
      </c>
      <c r="M69" s="55">
        <v>46024</v>
      </c>
      <c r="N69" s="56">
        <v>46387</v>
      </c>
      <c r="O69" s="57">
        <v>1</v>
      </c>
      <c r="P69" s="57">
        <v>1</v>
      </c>
      <c r="Q69" s="57">
        <v>1</v>
      </c>
      <c r="R69" s="57">
        <v>1</v>
      </c>
      <c r="S69" s="50" t="s">
        <v>71</v>
      </c>
      <c r="T69" s="50"/>
      <c r="U69" s="58"/>
      <c r="V69" s="141" t="str">
        <f>VLOOKUP(Tabla2[[#This Row],[Perspectiva]],Listas!$K$2:$L$5,2,FALSE)</f>
        <v>DO</v>
      </c>
      <c r="W69" s="141" t="str">
        <f>VLOOKUP(Tabla2[[#This Row],[Objetivo Estratégico ]],Listas!$O$2:$P$9,2,FALSE)</f>
        <v>Objetivo7</v>
      </c>
    </row>
    <row r="70" spans="1:23" s="18" customFormat="1" ht="130.5" customHeight="1" x14ac:dyDescent="0.3">
      <c r="A70" s="37" t="s">
        <v>367</v>
      </c>
      <c r="B70" s="38" t="s">
        <v>360</v>
      </c>
      <c r="C70" s="49" t="s">
        <v>63</v>
      </c>
      <c r="D70" s="50" t="s">
        <v>90</v>
      </c>
      <c r="E70" s="50" t="s">
        <v>144</v>
      </c>
      <c r="F70" s="50" t="s">
        <v>361</v>
      </c>
      <c r="G70" s="85" t="s">
        <v>368</v>
      </c>
      <c r="H70" s="50" t="s">
        <v>363</v>
      </c>
      <c r="I70" s="38" t="s">
        <v>369</v>
      </c>
      <c r="J70" s="44" t="s">
        <v>370</v>
      </c>
      <c r="K70" s="44" t="s">
        <v>360</v>
      </c>
      <c r="L70" s="59" t="s">
        <v>371</v>
      </c>
      <c r="M70" s="112">
        <v>46024</v>
      </c>
      <c r="N70" s="112">
        <v>46203</v>
      </c>
      <c r="O70" s="47">
        <v>1</v>
      </c>
      <c r="P70" s="113" t="s">
        <v>216</v>
      </c>
      <c r="Q70" s="113" t="s">
        <v>216</v>
      </c>
      <c r="R70" s="113" t="s">
        <v>216</v>
      </c>
      <c r="S70" s="85" t="s">
        <v>71</v>
      </c>
      <c r="T70" s="41"/>
      <c r="U70" s="58"/>
      <c r="V70" s="141" t="str">
        <f>VLOOKUP(Tabla2[[#This Row],[Perspectiva]],Listas!$K$2:$L$5,2,FALSE)</f>
        <v>DO</v>
      </c>
      <c r="W70" s="141" t="str">
        <f>VLOOKUP(Tabla2[[#This Row],[Objetivo Estratégico ]],Listas!$O$2:$P$9,2,FALSE)</f>
        <v>Objetivo7</v>
      </c>
    </row>
    <row r="71" spans="1:23" ht="130.5" customHeight="1" x14ac:dyDescent="0.3">
      <c r="A71" s="37" t="s">
        <v>372</v>
      </c>
      <c r="B71" s="38" t="s">
        <v>360</v>
      </c>
      <c r="C71" s="49" t="s">
        <v>63</v>
      </c>
      <c r="D71" s="50" t="s">
        <v>90</v>
      </c>
      <c r="E71" s="50" t="s">
        <v>144</v>
      </c>
      <c r="F71" s="50" t="s">
        <v>361</v>
      </c>
      <c r="G71" s="85" t="s">
        <v>373</v>
      </c>
      <c r="H71" s="50" t="s">
        <v>363</v>
      </c>
      <c r="I71" s="38" t="s">
        <v>374</v>
      </c>
      <c r="J71" s="71" t="s">
        <v>375</v>
      </c>
      <c r="K71" s="71" t="s">
        <v>360</v>
      </c>
      <c r="L71" s="59" t="s">
        <v>376</v>
      </c>
      <c r="M71" s="56">
        <v>46024</v>
      </c>
      <c r="N71" s="56">
        <v>46203</v>
      </c>
      <c r="O71" s="57">
        <v>1</v>
      </c>
      <c r="P71" s="114" t="s">
        <v>216</v>
      </c>
      <c r="Q71" s="114" t="s">
        <v>216</v>
      </c>
      <c r="R71" s="114" t="s">
        <v>216</v>
      </c>
      <c r="S71" s="50" t="s">
        <v>71</v>
      </c>
      <c r="T71" s="51"/>
      <c r="U71" s="58"/>
      <c r="V71" s="141" t="str">
        <f>VLOOKUP(Tabla2[[#This Row],[Perspectiva]],Listas!$K$2:$L$5,2,FALSE)</f>
        <v>DO</v>
      </c>
      <c r="W71" s="141" t="str">
        <f>VLOOKUP(Tabla2[[#This Row],[Objetivo Estratégico ]],Listas!$O$2:$P$9,2,FALSE)</f>
        <v>Objetivo7</v>
      </c>
    </row>
    <row r="72" spans="1:23" ht="130.5" customHeight="1" x14ac:dyDescent="0.3">
      <c r="A72" s="37" t="s">
        <v>377</v>
      </c>
      <c r="B72" s="84" t="s">
        <v>360</v>
      </c>
      <c r="C72" s="49" t="s">
        <v>63</v>
      </c>
      <c r="D72" s="50" t="s">
        <v>90</v>
      </c>
      <c r="E72" s="50" t="s">
        <v>144</v>
      </c>
      <c r="F72" s="50" t="s">
        <v>361</v>
      </c>
      <c r="G72" s="85" t="s">
        <v>378</v>
      </c>
      <c r="H72" s="50" t="s">
        <v>363</v>
      </c>
      <c r="I72" s="38" t="s">
        <v>379</v>
      </c>
      <c r="J72" s="71" t="s">
        <v>380</v>
      </c>
      <c r="K72" s="71" t="s">
        <v>360</v>
      </c>
      <c r="L72" s="59" t="s">
        <v>381</v>
      </c>
      <c r="M72" s="45">
        <v>46024</v>
      </c>
      <c r="N72" s="46">
        <v>46387</v>
      </c>
      <c r="O72" s="57">
        <v>0.25</v>
      </c>
      <c r="P72" s="57">
        <v>0.25</v>
      </c>
      <c r="Q72" s="57">
        <v>0.25</v>
      </c>
      <c r="R72" s="57">
        <v>0.25</v>
      </c>
      <c r="S72" s="40" t="s">
        <v>71</v>
      </c>
      <c r="T72" s="40"/>
      <c r="U72" s="58"/>
      <c r="V72" s="141" t="str">
        <f>VLOOKUP(Tabla2[[#This Row],[Perspectiva]],Listas!$K$2:$L$5,2,FALSE)</f>
        <v>DO</v>
      </c>
      <c r="W72" s="141" t="str">
        <f>VLOOKUP(Tabla2[[#This Row],[Objetivo Estratégico ]],Listas!$O$2:$P$9,2,FALSE)</f>
        <v>Objetivo7</v>
      </c>
    </row>
    <row r="73" spans="1:23" ht="130.5" customHeight="1" x14ac:dyDescent="0.3">
      <c r="A73" s="37" t="s">
        <v>382</v>
      </c>
      <c r="B73" s="38" t="s">
        <v>360</v>
      </c>
      <c r="C73" s="49" t="s">
        <v>63</v>
      </c>
      <c r="D73" s="50" t="s">
        <v>90</v>
      </c>
      <c r="E73" s="50" t="s">
        <v>144</v>
      </c>
      <c r="F73" s="50" t="s">
        <v>361</v>
      </c>
      <c r="G73" s="85" t="s">
        <v>383</v>
      </c>
      <c r="H73" s="50" t="s">
        <v>363</v>
      </c>
      <c r="I73" s="38" t="s">
        <v>384</v>
      </c>
      <c r="J73" s="71" t="s">
        <v>385</v>
      </c>
      <c r="K73" s="71" t="s">
        <v>360</v>
      </c>
      <c r="L73" s="59" t="s">
        <v>386</v>
      </c>
      <c r="M73" s="56">
        <v>46024</v>
      </c>
      <c r="N73" s="56">
        <v>46387</v>
      </c>
      <c r="O73" s="57">
        <v>0.25</v>
      </c>
      <c r="P73" s="57">
        <v>0.25</v>
      </c>
      <c r="Q73" s="57">
        <v>0.25</v>
      </c>
      <c r="R73" s="57">
        <v>0.25</v>
      </c>
      <c r="S73" s="41" t="s">
        <v>71</v>
      </c>
      <c r="T73" s="51"/>
      <c r="U73" s="58"/>
      <c r="V73" s="141" t="str">
        <f>VLOOKUP(Tabla2[[#This Row],[Perspectiva]],Listas!$K$2:$L$5,2,FALSE)</f>
        <v>DO</v>
      </c>
      <c r="W73" s="141" t="str">
        <f>VLOOKUP(Tabla2[[#This Row],[Objetivo Estratégico ]],Listas!$O$2:$P$9,2,FALSE)</f>
        <v>Objetivo7</v>
      </c>
    </row>
    <row r="74" spans="1:23" ht="207" customHeight="1" x14ac:dyDescent="0.3">
      <c r="A74" s="37" t="s">
        <v>387</v>
      </c>
      <c r="B74" s="38" t="s">
        <v>360</v>
      </c>
      <c r="C74" s="49" t="s">
        <v>63</v>
      </c>
      <c r="D74" s="50" t="s">
        <v>90</v>
      </c>
      <c r="E74" s="50" t="s">
        <v>144</v>
      </c>
      <c r="F74" s="50" t="s">
        <v>361</v>
      </c>
      <c r="G74" s="85" t="s">
        <v>388</v>
      </c>
      <c r="H74" s="50" t="s">
        <v>363</v>
      </c>
      <c r="I74" s="38" t="s">
        <v>389</v>
      </c>
      <c r="J74" s="71" t="s">
        <v>390</v>
      </c>
      <c r="K74" s="71" t="s">
        <v>360</v>
      </c>
      <c r="L74" s="59" t="s">
        <v>386</v>
      </c>
      <c r="M74" s="45">
        <v>46024</v>
      </c>
      <c r="N74" s="46">
        <v>46387</v>
      </c>
      <c r="O74" s="57">
        <v>0.25</v>
      </c>
      <c r="P74" s="57">
        <v>0.25</v>
      </c>
      <c r="Q74" s="57">
        <v>0.25</v>
      </c>
      <c r="R74" s="57">
        <v>0.25</v>
      </c>
      <c r="S74" s="51" t="s">
        <v>71</v>
      </c>
      <c r="T74" s="51"/>
      <c r="U74" s="58"/>
      <c r="V74" s="141" t="str">
        <f>VLOOKUP(Tabla2[[#This Row],[Perspectiva]],Listas!$K$2:$L$5,2,FALSE)</f>
        <v>DO</v>
      </c>
      <c r="W74" s="141" t="str">
        <f>VLOOKUP(Tabla2[[#This Row],[Objetivo Estratégico ]],Listas!$O$2:$P$9,2,FALSE)</f>
        <v>Objetivo7</v>
      </c>
    </row>
    <row r="75" spans="1:23" ht="207" customHeight="1" x14ac:dyDescent="0.3">
      <c r="A75" s="37" t="s">
        <v>391</v>
      </c>
      <c r="B75" s="84" t="s">
        <v>392</v>
      </c>
      <c r="C75" s="85" t="s">
        <v>63</v>
      </c>
      <c r="D75" s="85" t="s">
        <v>64</v>
      </c>
      <c r="E75" s="85" t="s">
        <v>393</v>
      </c>
      <c r="F75" s="85" t="s">
        <v>394</v>
      </c>
      <c r="G75" s="85" t="s">
        <v>35</v>
      </c>
      <c r="H75" s="85" t="s">
        <v>395</v>
      </c>
      <c r="I75" s="38" t="s">
        <v>396</v>
      </c>
      <c r="J75" s="115" t="s">
        <v>397</v>
      </c>
      <c r="K75" s="78" t="s">
        <v>392</v>
      </c>
      <c r="L75" s="38" t="s">
        <v>398</v>
      </c>
      <c r="M75" s="56">
        <v>46023</v>
      </c>
      <c r="N75" s="56">
        <v>46387</v>
      </c>
      <c r="O75" s="57">
        <v>0.25</v>
      </c>
      <c r="P75" s="57">
        <v>0.25</v>
      </c>
      <c r="Q75" s="57">
        <v>0.25</v>
      </c>
      <c r="R75" s="57">
        <v>0.25</v>
      </c>
      <c r="S75" s="40" t="s">
        <v>71</v>
      </c>
      <c r="T75" s="40"/>
      <c r="U75" s="68">
        <v>51000000</v>
      </c>
      <c r="V75" s="141" t="str">
        <f>VLOOKUP(Tabla2[[#This Row],[Perspectiva]],Listas!$K$2:$L$5,2,FALSE)</f>
        <v>DO</v>
      </c>
      <c r="W75" s="141" t="str">
        <f>VLOOKUP(Tabla2[[#This Row],[Objetivo Estratégico ]],Listas!$O$2:$P$9,2,FALSE)</f>
        <v>Objetivo6</v>
      </c>
    </row>
    <row r="76" spans="1:23" ht="207" customHeight="1" x14ac:dyDescent="0.3">
      <c r="A76" s="37" t="s">
        <v>399</v>
      </c>
      <c r="B76" s="87" t="s">
        <v>400</v>
      </c>
      <c r="C76" s="85" t="s">
        <v>63</v>
      </c>
      <c r="D76" s="85" t="s">
        <v>90</v>
      </c>
      <c r="E76" s="85" t="s">
        <v>144</v>
      </c>
      <c r="F76" s="85" t="s">
        <v>66</v>
      </c>
      <c r="G76" s="85" t="s">
        <v>58</v>
      </c>
      <c r="H76" s="85" t="s">
        <v>401</v>
      </c>
      <c r="I76" s="87" t="s">
        <v>402</v>
      </c>
      <c r="J76" s="44" t="s">
        <v>403</v>
      </c>
      <c r="K76" s="78" t="s">
        <v>400</v>
      </c>
      <c r="L76" s="87" t="s">
        <v>404</v>
      </c>
      <c r="M76" s="116">
        <v>46023</v>
      </c>
      <c r="N76" s="116">
        <v>46387</v>
      </c>
      <c r="O76" s="47">
        <v>0</v>
      </c>
      <c r="P76" s="47">
        <v>0.5</v>
      </c>
      <c r="Q76" s="47">
        <v>0</v>
      </c>
      <c r="R76" s="47">
        <v>0.5</v>
      </c>
      <c r="S76" s="85" t="s">
        <v>71</v>
      </c>
      <c r="T76" s="85" t="s">
        <v>41</v>
      </c>
      <c r="U76" s="58">
        <v>0</v>
      </c>
      <c r="V76" s="141" t="str">
        <f>VLOOKUP(Tabla2[[#This Row],[Perspectiva]],Listas!$K$2:$L$5,2,FALSE)</f>
        <v>DO</v>
      </c>
      <c r="W76" s="141" t="str">
        <f>VLOOKUP(Tabla2[[#This Row],[Objetivo Estratégico ]],Listas!$O$2:$P$9,2,FALSE)</f>
        <v>Objetivo7</v>
      </c>
    </row>
    <row r="77" spans="1:23" ht="207" customHeight="1" x14ac:dyDescent="0.3">
      <c r="A77" s="37" t="s">
        <v>405</v>
      </c>
      <c r="B77" s="87" t="s">
        <v>400</v>
      </c>
      <c r="C77" s="85" t="s">
        <v>63</v>
      </c>
      <c r="D77" s="85" t="s">
        <v>90</v>
      </c>
      <c r="E77" s="85" t="s">
        <v>144</v>
      </c>
      <c r="F77" s="85" t="s">
        <v>66</v>
      </c>
      <c r="G77" s="85" t="s">
        <v>58</v>
      </c>
      <c r="H77" s="85" t="s">
        <v>401</v>
      </c>
      <c r="I77" s="87" t="s">
        <v>406</v>
      </c>
      <c r="J77" s="44" t="s">
        <v>407</v>
      </c>
      <c r="K77" s="78" t="s">
        <v>400</v>
      </c>
      <c r="L77" s="117" t="s">
        <v>408</v>
      </c>
      <c r="M77" s="116">
        <v>46023</v>
      </c>
      <c r="N77" s="116">
        <v>46387</v>
      </c>
      <c r="O77" s="47">
        <v>0</v>
      </c>
      <c r="P77" s="47">
        <v>0</v>
      </c>
      <c r="Q77" s="47">
        <v>0</v>
      </c>
      <c r="R77" s="47">
        <v>1</v>
      </c>
      <c r="S77" s="85" t="s">
        <v>71</v>
      </c>
      <c r="T77" s="85" t="s">
        <v>41</v>
      </c>
      <c r="U77" s="58">
        <v>0</v>
      </c>
      <c r="V77" s="141" t="str">
        <f>VLOOKUP(Tabla2[[#This Row],[Perspectiva]],Listas!$K$2:$L$5,2,FALSE)</f>
        <v>DO</v>
      </c>
      <c r="W77" s="141" t="str">
        <f>VLOOKUP(Tabla2[[#This Row],[Objetivo Estratégico ]],Listas!$O$2:$P$9,2,FALSE)</f>
        <v>Objetivo7</v>
      </c>
    </row>
    <row r="78" spans="1:23" ht="207" customHeight="1" x14ac:dyDescent="0.3">
      <c r="A78" s="37" t="s">
        <v>409</v>
      </c>
      <c r="B78" s="118" t="s">
        <v>400</v>
      </c>
      <c r="C78" s="125" t="s">
        <v>54</v>
      </c>
      <c r="D78" s="126" t="s">
        <v>173</v>
      </c>
      <c r="E78" s="126" t="s">
        <v>410</v>
      </c>
      <c r="F78" s="119"/>
      <c r="G78" s="116"/>
      <c r="H78" s="85" t="s">
        <v>401</v>
      </c>
      <c r="I78" s="119" t="s">
        <v>411</v>
      </c>
      <c r="J78" s="120" t="s">
        <v>412</v>
      </c>
      <c r="K78" s="78" t="s">
        <v>400</v>
      </c>
      <c r="L78" s="119" t="s">
        <v>413</v>
      </c>
      <c r="M78" s="116">
        <v>46023</v>
      </c>
      <c r="N78" s="116">
        <v>46387</v>
      </c>
      <c r="O78" s="47">
        <v>1</v>
      </c>
      <c r="P78" s="47">
        <v>1</v>
      </c>
      <c r="Q78" s="47">
        <v>1</v>
      </c>
      <c r="R78" s="47">
        <v>1</v>
      </c>
      <c r="S78" s="121" t="s">
        <v>51</v>
      </c>
      <c r="T78" s="121"/>
      <c r="U78" s="122">
        <v>3966974023</v>
      </c>
      <c r="V78" s="141" t="str">
        <f>VLOOKUP(Tabla2[[#This Row],[Perspectiva]],Listas!$K$2:$L$5,2,FALSE)</f>
        <v>MS</v>
      </c>
      <c r="W78" s="141" t="str">
        <f>VLOOKUP(Tabla2[[#This Row],[Objetivo Estratégico ]],Listas!$O$2:$P$9,2,FALSE)</f>
        <v>Objetivo5</v>
      </c>
    </row>
    <row r="79" spans="1:23" ht="207" customHeight="1" x14ac:dyDescent="0.3">
      <c r="A79" s="37" t="s">
        <v>414</v>
      </c>
      <c r="B79" s="118" t="s">
        <v>400</v>
      </c>
      <c r="C79" s="118" t="s">
        <v>54</v>
      </c>
      <c r="D79" s="120" t="s">
        <v>55</v>
      </c>
      <c r="E79" s="120" t="s">
        <v>415</v>
      </c>
      <c r="F79" s="123" t="s">
        <v>416</v>
      </c>
      <c r="G79" s="116" t="s">
        <v>58</v>
      </c>
      <c r="H79" s="85" t="s">
        <v>401</v>
      </c>
      <c r="I79" s="118" t="s">
        <v>417</v>
      </c>
      <c r="J79" s="120" t="s">
        <v>418</v>
      </c>
      <c r="K79" s="78" t="s">
        <v>400</v>
      </c>
      <c r="L79" s="123" t="s">
        <v>419</v>
      </c>
      <c r="M79" s="116">
        <v>46113</v>
      </c>
      <c r="N79" s="116">
        <v>46387</v>
      </c>
      <c r="O79" s="124">
        <v>0</v>
      </c>
      <c r="P79" s="124">
        <v>0.5</v>
      </c>
      <c r="Q79" s="124">
        <v>0.5</v>
      </c>
      <c r="R79" s="124">
        <v>1</v>
      </c>
      <c r="S79" s="121" t="s">
        <v>71</v>
      </c>
      <c r="T79" s="121"/>
      <c r="U79" s="122">
        <f>(((5650000+4500000)/30)*6)+(150000*2*2*3)</f>
        <v>3830000</v>
      </c>
      <c r="V79" s="141" t="str">
        <f>VLOOKUP(Tabla2[[#This Row],[Perspectiva]],Listas!$K$2:$L$5,2,FALSE)</f>
        <v>MS</v>
      </c>
      <c r="W79" s="141" t="str">
        <f>VLOOKUP(Tabla2[[#This Row],[Objetivo Estratégico ]],Listas!$O$2:$P$9,2,FALSE)</f>
        <v>Objetivo4</v>
      </c>
    </row>
    <row r="80" spans="1:23" ht="103.5" customHeight="1" x14ac:dyDescent="0.3">
      <c r="A80" s="37" t="s">
        <v>420</v>
      </c>
      <c r="B80" s="125" t="s">
        <v>400</v>
      </c>
      <c r="C80" s="125" t="s">
        <v>54</v>
      </c>
      <c r="D80" s="126" t="s">
        <v>173</v>
      </c>
      <c r="E80" s="126" t="s">
        <v>410</v>
      </c>
      <c r="F80" s="127" t="s">
        <v>105</v>
      </c>
      <c r="G80" s="116" t="s">
        <v>58</v>
      </c>
      <c r="H80" s="85" t="s">
        <v>401</v>
      </c>
      <c r="I80" s="128" t="s">
        <v>421</v>
      </c>
      <c r="J80" s="129" t="s">
        <v>422</v>
      </c>
      <c r="K80" s="100" t="s">
        <v>400</v>
      </c>
      <c r="L80" s="130" t="s">
        <v>423</v>
      </c>
      <c r="M80" s="112">
        <v>46113</v>
      </c>
      <c r="N80" s="112">
        <v>46387</v>
      </c>
      <c r="O80" s="124">
        <v>0</v>
      </c>
      <c r="P80" s="124">
        <v>0.3</v>
      </c>
      <c r="Q80" s="124">
        <v>0.6</v>
      </c>
      <c r="R80" s="124">
        <v>1</v>
      </c>
      <c r="S80" s="131" t="s">
        <v>71</v>
      </c>
      <c r="T80" s="131"/>
      <c r="U80" s="122">
        <f>(((5650000+4500000+4520000)/30)*10)</f>
        <v>4890000</v>
      </c>
      <c r="V80" s="141" t="str">
        <f>VLOOKUP(Tabla2[[#This Row],[Perspectiva]],Listas!$K$2:$L$5,2,FALSE)</f>
        <v>MS</v>
      </c>
      <c r="W80" s="141" t="str">
        <f>VLOOKUP(Tabla2[[#This Row],[Objetivo Estratégico ]],Listas!$O$2:$P$9,2,FALSE)</f>
        <v>Objetivo5</v>
      </c>
    </row>
    <row r="81" spans="1:23" ht="130.5" customHeight="1" x14ac:dyDescent="0.3">
      <c r="A81" s="37" t="s">
        <v>424</v>
      </c>
      <c r="B81" s="132" t="s">
        <v>400</v>
      </c>
      <c r="C81" s="125" t="s">
        <v>54</v>
      </c>
      <c r="D81" s="126" t="s">
        <v>173</v>
      </c>
      <c r="E81" s="126" t="s">
        <v>410</v>
      </c>
      <c r="F81" s="127" t="s">
        <v>105</v>
      </c>
      <c r="G81" s="116" t="s">
        <v>58</v>
      </c>
      <c r="H81" s="85" t="s">
        <v>401</v>
      </c>
      <c r="I81" s="125" t="s">
        <v>425</v>
      </c>
      <c r="J81" s="129" t="s">
        <v>426</v>
      </c>
      <c r="K81" s="100" t="s">
        <v>400</v>
      </c>
      <c r="L81" s="127" t="s">
        <v>427</v>
      </c>
      <c r="M81" s="45">
        <v>46113</v>
      </c>
      <c r="N81" s="46">
        <v>46387</v>
      </c>
      <c r="O81" s="124">
        <v>0</v>
      </c>
      <c r="P81" s="124">
        <v>0.5</v>
      </c>
      <c r="Q81" s="124">
        <v>0.5</v>
      </c>
      <c r="R81" s="124">
        <v>1</v>
      </c>
      <c r="S81" s="133" t="s">
        <v>71</v>
      </c>
      <c r="T81" s="133"/>
      <c r="U81" s="122">
        <f>(((5650000+4500000)/30)*6)+(150000*2*2*3)</f>
        <v>3830000</v>
      </c>
      <c r="V81" s="141" t="str">
        <f>VLOOKUP(Tabla2[[#This Row],[Perspectiva]],Listas!$K$2:$L$5,2,FALSE)</f>
        <v>MS</v>
      </c>
      <c r="W81" s="141" t="str">
        <f>VLOOKUP(Tabla2[[#This Row],[Objetivo Estratégico ]],Listas!$O$2:$P$9,2,FALSE)</f>
        <v>Objetivo5</v>
      </c>
    </row>
    <row r="82" spans="1:23" ht="46.5" customHeight="1" x14ac:dyDescent="0.3">
      <c r="A82" s="134"/>
      <c r="B82" s="135"/>
      <c r="C82" s="136"/>
      <c r="D82" s="136"/>
      <c r="E82" s="136"/>
      <c r="F82" s="136"/>
      <c r="G82" s="136"/>
      <c r="H82" s="136"/>
      <c r="I82" s="136"/>
      <c r="J82" s="136"/>
      <c r="K82" s="136"/>
      <c r="L82" s="137"/>
      <c r="M82" s="138"/>
      <c r="N82" s="138"/>
      <c r="O82" s="139"/>
      <c r="P82" s="139"/>
      <c r="Q82" s="139"/>
      <c r="R82" s="139"/>
      <c r="S82" s="136"/>
      <c r="T82" s="136"/>
      <c r="U82" s="136"/>
    </row>
    <row r="83" spans="1:23" ht="26.25" customHeight="1" x14ac:dyDescent="0.3">
      <c r="A83" s="147" t="s">
        <v>428</v>
      </c>
      <c r="B83" s="147"/>
      <c r="C83" s="147"/>
      <c r="D83" s="147"/>
      <c r="E83" s="147"/>
      <c r="F83" s="18"/>
      <c r="G83" s="18"/>
      <c r="H83" s="18"/>
      <c r="I83" s="18"/>
      <c r="J83" s="18"/>
      <c r="K83" s="18"/>
    </row>
    <row r="84" spans="1:23" x14ac:dyDescent="0.3">
      <c r="A84" s="8" t="s">
        <v>429</v>
      </c>
      <c r="B84" s="8" t="s">
        <v>430</v>
      </c>
      <c r="C84" s="8" t="s">
        <v>431</v>
      </c>
      <c r="D84" s="7" t="s">
        <v>432</v>
      </c>
      <c r="E84" s="7" t="s">
        <v>433</v>
      </c>
      <c r="F84" s="18"/>
      <c r="G84" s="18"/>
      <c r="H84" s="18"/>
      <c r="I84" s="18"/>
      <c r="J84" s="18"/>
      <c r="K84" s="18"/>
    </row>
    <row r="85" spans="1:23" ht="25.2" x14ac:dyDescent="0.3">
      <c r="A85" s="9">
        <v>46020</v>
      </c>
      <c r="B85" s="140" t="s">
        <v>434</v>
      </c>
      <c r="C85" s="4"/>
      <c r="D85" s="10"/>
      <c r="E85" s="10"/>
      <c r="F85" s="18"/>
      <c r="G85" s="18"/>
      <c r="H85" s="18"/>
      <c r="I85" s="18"/>
      <c r="J85" s="18"/>
      <c r="K85" s="18"/>
    </row>
    <row r="86" spans="1:23" x14ac:dyDescent="0.3">
      <c r="A86" s="9" t="s">
        <v>435</v>
      </c>
      <c r="B86" s="11" t="s">
        <v>436</v>
      </c>
      <c r="C86" s="4"/>
      <c r="D86" s="10"/>
      <c r="E86" s="10"/>
      <c r="F86" s="18"/>
      <c r="G86" s="18"/>
      <c r="H86" s="18"/>
      <c r="I86" s="18"/>
      <c r="J86" s="18"/>
      <c r="K86" s="18"/>
    </row>
    <row r="87" spans="1:23" ht="113.4" x14ac:dyDescent="0.3">
      <c r="A87" s="9">
        <v>46174</v>
      </c>
      <c r="B87" s="11" t="s">
        <v>437</v>
      </c>
      <c r="C87" s="4" t="s">
        <v>438</v>
      </c>
      <c r="D87" s="10" t="s">
        <v>439</v>
      </c>
      <c r="E87" s="10">
        <v>46174</v>
      </c>
      <c r="F87" s="18"/>
      <c r="G87" s="18"/>
      <c r="H87" s="18"/>
      <c r="I87" s="18"/>
      <c r="J87" s="18"/>
      <c r="K87" s="18"/>
    </row>
    <row r="88" spans="1:23" x14ac:dyDescent="0.3">
      <c r="A88" s="9"/>
      <c r="B88" s="11"/>
      <c r="C88" s="4"/>
      <c r="D88" s="10"/>
      <c r="E88" s="10"/>
      <c r="F88" s="18"/>
      <c r="G88" s="18"/>
      <c r="H88" s="18"/>
      <c r="I88" s="18"/>
      <c r="J88" s="18"/>
      <c r="K88" s="18"/>
    </row>
    <row r="89" spans="1:23" x14ac:dyDescent="0.3">
      <c r="A89" s="9"/>
      <c r="B89" s="11"/>
      <c r="C89" s="4"/>
      <c r="D89" s="10"/>
      <c r="E89" s="10"/>
      <c r="F89" s="18"/>
      <c r="G89" s="18"/>
      <c r="H89" s="18"/>
      <c r="I89" s="18"/>
      <c r="J89" s="18"/>
      <c r="K89" s="18"/>
    </row>
    <row r="90" spans="1:23" x14ac:dyDescent="0.3">
      <c r="A90" s="9"/>
      <c r="B90" s="11"/>
      <c r="C90" s="4"/>
      <c r="D90" s="10"/>
      <c r="E90" s="10"/>
      <c r="F90" s="18"/>
      <c r="G90" s="18"/>
      <c r="H90" s="18"/>
      <c r="I90" s="18"/>
      <c r="J90" s="18"/>
      <c r="K90" s="18"/>
    </row>
    <row r="91" spans="1:23" x14ac:dyDescent="0.3">
      <c r="A91" s="10"/>
      <c r="B91" s="11"/>
      <c r="C91" s="4"/>
      <c r="D91" s="12"/>
      <c r="E91" s="10"/>
      <c r="F91" s="18"/>
      <c r="G91" s="18"/>
      <c r="H91" s="18"/>
      <c r="I91" s="18"/>
      <c r="J91" s="18"/>
      <c r="K91" s="18"/>
    </row>
    <row r="92" spans="1:23" x14ac:dyDescent="0.3">
      <c r="A92" s="9"/>
      <c r="B92" s="11"/>
      <c r="C92" s="4"/>
      <c r="D92" s="10"/>
      <c r="E92" s="10"/>
      <c r="F92" s="18"/>
      <c r="G92" s="18"/>
      <c r="H92" s="18"/>
      <c r="I92" s="18"/>
      <c r="J92" s="18"/>
      <c r="K92" s="18"/>
    </row>
    <row r="93" spans="1:23" x14ac:dyDescent="0.3">
      <c r="F93" s="18"/>
      <c r="G93" s="18"/>
      <c r="H93" s="18"/>
      <c r="I93" s="18"/>
      <c r="J93" s="18"/>
      <c r="K93" s="18"/>
    </row>
    <row r="94" spans="1:23" x14ac:dyDescent="0.3">
      <c r="A94" s="163" t="s">
        <v>440</v>
      </c>
      <c r="B94" s="156"/>
      <c r="C94" s="156"/>
      <c r="D94" s="156"/>
      <c r="E94" s="156"/>
      <c r="F94" s="156"/>
      <c r="G94" s="156"/>
      <c r="H94" s="156"/>
      <c r="I94" s="156"/>
      <c r="J94" s="156"/>
      <c r="K94" s="18"/>
    </row>
    <row r="95" spans="1:23" x14ac:dyDescent="0.3">
      <c r="F95" s="18"/>
      <c r="G95" s="18"/>
      <c r="H95" s="18"/>
      <c r="I95" s="18"/>
      <c r="J95" s="18"/>
      <c r="K95" s="18"/>
    </row>
    <row r="96" spans="1:23" x14ac:dyDescent="0.3">
      <c r="F96" s="18"/>
      <c r="G96" s="18"/>
      <c r="H96" s="18"/>
      <c r="I96" s="18"/>
      <c r="J96" s="18"/>
      <c r="K96" s="18"/>
    </row>
    <row r="97" spans="6:11" x14ac:dyDescent="0.3">
      <c r="F97" s="18"/>
      <c r="G97" s="18"/>
      <c r="H97" s="18"/>
      <c r="I97" s="18"/>
      <c r="J97" s="18"/>
      <c r="K97" s="18"/>
    </row>
    <row r="98" spans="6:11" x14ac:dyDescent="0.3">
      <c r="F98" s="18"/>
      <c r="G98" s="18"/>
      <c r="H98" s="18"/>
      <c r="I98" s="18"/>
      <c r="J98" s="18"/>
      <c r="K98" s="18"/>
    </row>
    <row r="99" spans="6:11" x14ac:dyDescent="0.3">
      <c r="F99" s="18"/>
      <c r="G99" s="18"/>
      <c r="H99" s="18"/>
      <c r="I99" s="18"/>
      <c r="J99" s="18"/>
      <c r="K99" s="18"/>
    </row>
    <row r="100" spans="6:11" x14ac:dyDescent="0.3">
      <c r="F100" s="18"/>
      <c r="G100" s="18"/>
      <c r="H100" s="18"/>
      <c r="I100" s="18"/>
      <c r="J100" s="18"/>
      <c r="K100" s="18"/>
    </row>
    <row r="101" spans="6:11" x14ac:dyDescent="0.3">
      <c r="F101" s="18"/>
      <c r="G101" s="18"/>
      <c r="H101" s="18"/>
      <c r="I101" s="18"/>
      <c r="J101" s="18"/>
      <c r="K101" s="18"/>
    </row>
    <row r="102" spans="6:11" x14ac:dyDescent="0.3">
      <c r="F102" s="18"/>
      <c r="G102" s="18"/>
      <c r="H102" s="18"/>
      <c r="I102" s="18"/>
      <c r="J102" s="18"/>
      <c r="K102" s="18"/>
    </row>
    <row r="103" spans="6:11" x14ac:dyDescent="0.3">
      <c r="F103" s="18"/>
      <c r="G103" s="18"/>
      <c r="H103" s="18"/>
      <c r="I103" s="18"/>
      <c r="J103" s="18"/>
      <c r="K103" s="18"/>
    </row>
    <row r="104" spans="6:11" x14ac:dyDescent="0.3">
      <c r="F104" s="18"/>
      <c r="G104" s="18"/>
      <c r="H104" s="18"/>
      <c r="I104" s="18"/>
      <c r="J104" s="18"/>
      <c r="K104" s="18"/>
    </row>
  </sheetData>
  <mergeCells count="7">
    <mergeCell ref="A83:E83"/>
    <mergeCell ref="C1:T3"/>
    <mergeCell ref="A94:J94"/>
    <mergeCell ref="A1:B3"/>
    <mergeCell ref="C4:E4"/>
    <mergeCell ref="F4:N4"/>
    <mergeCell ref="A4:B4"/>
  </mergeCells>
  <phoneticPr fontId="3" type="noConversion"/>
  <dataValidations count="14">
    <dataValidation type="list" allowBlank="1" showInputMessage="1" showErrorMessage="1" sqref="K25:K27 B6:B43 K71:K74 B48:B82" xr:uid="{00000000-0002-0000-0000-000001000000}">
      <formula1>Dependencia</formula1>
    </dataValidation>
    <dataValidation type="list" allowBlank="1" showInputMessage="1" showErrorMessage="1" sqref="S6:S43 S48:S81" xr:uid="{00000000-0002-0000-0000-000007000000}">
      <formula1>FINANCIACIÓN</formula1>
    </dataValidation>
    <dataValidation type="list" allowBlank="1" showInputMessage="1" showErrorMessage="1" sqref="T6:T43 T80:T81 T48:T75" xr:uid="{00000000-0002-0000-0000-000008000000}">
      <formula1>PROYECTOS</formula1>
    </dataValidation>
    <dataValidation operator="notBetween" showInputMessage="1" showErrorMessage="1" sqref="O44:R47" xr:uid="{5B0C1B44-A6A0-4AC2-8CBA-2B0749673495}"/>
    <dataValidation type="list" allowBlank="1" showInputMessage="1" showErrorMessage="1" sqref="J25" xr:uid="{5F7BFE59-AD7E-422D-B502-B7DA433F0286}">
      <formula1>INDIRECT(#REF!)</formula1>
    </dataValidation>
    <dataValidation type="date" allowBlank="1" showInputMessage="1" showErrorMessage="1" sqref="M80:N80 M82:N82 M6:N75" xr:uid="{18315CE8-0F9F-451B-9A24-8EFA4A7CC455}">
      <formula1>46023</formula1>
      <formula2>46387</formula2>
    </dataValidation>
    <dataValidation allowBlank="1" showInputMessage="1" showErrorMessage="1" sqref="O81:R81" xr:uid="{926C9B64-2C6D-4E42-B1B3-5BAC1DBF8EA0}"/>
    <dataValidation type="date" allowBlank="1" showInputMessage="1" showErrorMessage="1" sqref="M81:N81" xr:uid="{28B23E7D-0037-46A4-9BBB-BF6586AF88A6}">
      <formula1>45658</formula1>
      <formula2>46387</formula2>
    </dataValidation>
    <dataValidation type="list" allowBlank="1" showInputMessage="1" showErrorMessage="1" sqref="C6:C81" xr:uid="{00000000-0002-0000-0000-000000000000}">
      <formula1>Perspectiva</formula1>
    </dataValidation>
    <dataValidation type="list" allowBlank="1" showInputMessage="1" showErrorMessage="1" sqref="G6:G81" xr:uid="{00000000-0002-0000-0000-000005000000}">
      <formula1>FUENTES</formula1>
    </dataValidation>
    <dataValidation type="list" allowBlank="1" showInputMessage="1" showErrorMessage="1" sqref="F6:F81" xr:uid="{00000000-0002-0000-0000-000006000000}">
      <formula1>POLITICAS</formula1>
    </dataValidation>
    <dataValidation type="list" allowBlank="1" showInputMessage="1" showErrorMessage="1" sqref="H6:H81" xr:uid="{437D7B0C-A819-40DE-8A50-05953D702336}">
      <formula1>Procesos</formula1>
    </dataValidation>
    <dataValidation type="list" allowBlank="1" showInputMessage="1" showErrorMessage="1" sqref="D6:D82" xr:uid="{F7536CE7-4946-4FBF-BB04-CE23B9F862E0}">
      <formula1>INDIRECT($V6)</formula1>
    </dataValidation>
    <dataValidation type="list" allowBlank="1" showInputMessage="1" showErrorMessage="1" sqref="E6:E82" xr:uid="{568C82D4-E9B7-4FA3-80EF-A6AE1EFECCD4}">
      <formula1>INDIRECT($W6)</formula1>
    </dataValidation>
  </dataValidations>
  <printOptions horizontalCentered="1"/>
  <pageMargins left="0.70866141732283472" right="0.70866141732283472" top="0.74803149606299213" bottom="0.74803149606299213" header="0.31496062992125984" footer="0.31496062992125984"/>
  <pageSetup scale="28" fitToHeight="0" orientation="landscape"/>
  <headerFooter>
    <oddHeader>&amp;L&amp;"Calibri"&amp;15&amp;K000000 Información Pública Clasificada&amp;1#_x000D_</oddHeader>
  </headerFooter>
  <drawing r:id="rId1"/>
  <legacyDrawing r:id="rId2"/>
  <tableParts count="1">
    <tablePart r:id="rId3"/>
  </tableParts>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75529-1323-4E26-BD78-3901603F4FE3}">
  <dimension ref="A1"/>
  <sheetViews>
    <sheetView workbookViewId="0"/>
  </sheetViews>
  <sheetFormatPr baseColWidth="10" defaultColWidth="9.109375"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66A1B-D1C8-405D-B6E7-36B4516A502E}">
  <dimension ref="A1:D218"/>
  <sheetViews>
    <sheetView topLeftCell="A201" workbookViewId="0">
      <selection activeCell="C209" sqref="C209"/>
    </sheetView>
  </sheetViews>
  <sheetFormatPr baseColWidth="10" defaultColWidth="10.6640625" defaultRowHeight="14.4" x14ac:dyDescent="0.3"/>
  <cols>
    <col min="2" max="2" width="34.88671875" customWidth="1"/>
    <col min="3" max="3" width="73.44140625" customWidth="1"/>
    <col min="4" max="4" width="44.44140625" customWidth="1"/>
  </cols>
  <sheetData>
    <row r="1" spans="1:4" x14ac:dyDescent="0.3">
      <c r="A1" s="21" t="s">
        <v>441</v>
      </c>
      <c r="B1" s="21" t="s">
        <v>442</v>
      </c>
      <c r="C1" s="21" t="s">
        <v>443</v>
      </c>
      <c r="D1" s="21" t="s">
        <v>19</v>
      </c>
    </row>
    <row r="2" spans="1:4" ht="216" x14ac:dyDescent="0.3">
      <c r="A2">
        <v>2025</v>
      </c>
      <c r="B2" t="s">
        <v>30</v>
      </c>
      <c r="C2" s="18" t="s">
        <v>444</v>
      </c>
      <c r="D2" s="18" t="s">
        <v>445</v>
      </c>
    </row>
    <row r="3" spans="1:4" ht="28.8" x14ac:dyDescent="0.3">
      <c r="A3">
        <v>2025</v>
      </c>
      <c r="B3" t="s">
        <v>30</v>
      </c>
      <c r="C3" s="30" t="s">
        <v>446</v>
      </c>
      <c r="D3" s="18" t="s">
        <v>447</v>
      </c>
    </row>
    <row r="4" spans="1:4" ht="28.8" x14ac:dyDescent="0.3">
      <c r="A4">
        <v>2025</v>
      </c>
      <c r="B4" t="s">
        <v>30</v>
      </c>
      <c r="C4" s="18" t="s">
        <v>448</v>
      </c>
      <c r="D4" s="18">
        <v>0</v>
      </c>
    </row>
    <row r="5" spans="1:4" ht="45" customHeight="1" x14ac:dyDescent="0.3">
      <c r="A5">
        <v>2025</v>
      </c>
      <c r="B5" t="s">
        <v>53</v>
      </c>
      <c r="C5" s="31" t="s">
        <v>449</v>
      </c>
      <c r="D5" s="18" t="s">
        <v>60</v>
      </c>
    </row>
    <row r="6" spans="1:4" ht="43.2" x14ac:dyDescent="0.3">
      <c r="A6">
        <v>2025</v>
      </c>
      <c r="B6" t="s">
        <v>62</v>
      </c>
      <c r="C6" s="31" t="s">
        <v>74</v>
      </c>
      <c r="D6" s="18" t="s">
        <v>76</v>
      </c>
    </row>
    <row r="7" spans="1:4" ht="43.2" x14ac:dyDescent="0.3">
      <c r="A7">
        <v>2025</v>
      </c>
      <c r="B7" t="s">
        <v>62</v>
      </c>
      <c r="C7" s="31" t="s">
        <v>80</v>
      </c>
      <c r="D7" s="18" t="s">
        <v>76</v>
      </c>
    </row>
    <row r="8" spans="1:4" ht="43.2" x14ac:dyDescent="0.3">
      <c r="A8">
        <v>2025</v>
      </c>
      <c r="B8" t="s">
        <v>62</v>
      </c>
      <c r="C8" s="18" t="s">
        <v>450</v>
      </c>
      <c r="D8" s="18" t="s">
        <v>76</v>
      </c>
    </row>
    <row r="9" spans="1:4" ht="28.8" x14ac:dyDescent="0.3">
      <c r="A9">
        <v>2025</v>
      </c>
      <c r="B9" t="s">
        <v>89</v>
      </c>
      <c r="C9" s="18" t="s">
        <v>451</v>
      </c>
      <c r="D9" s="18" t="s">
        <v>452</v>
      </c>
    </row>
    <row r="10" spans="1:4" ht="43.2" x14ac:dyDescent="0.3">
      <c r="A10">
        <v>2025</v>
      </c>
      <c r="B10" t="s">
        <v>89</v>
      </c>
      <c r="C10" s="18" t="s">
        <v>453</v>
      </c>
      <c r="D10" s="18" t="s">
        <v>96</v>
      </c>
    </row>
    <row r="11" spans="1:4" ht="28.8" x14ac:dyDescent="0.3">
      <c r="A11">
        <v>2025</v>
      </c>
      <c r="B11" t="s">
        <v>89</v>
      </c>
      <c r="C11" s="18" t="s">
        <v>454</v>
      </c>
      <c r="D11" s="18" t="s">
        <v>455</v>
      </c>
    </row>
    <row r="12" spans="1:4" ht="28.8" x14ac:dyDescent="0.3">
      <c r="A12">
        <v>2025</v>
      </c>
      <c r="B12" t="s">
        <v>89</v>
      </c>
      <c r="C12" s="18" t="s">
        <v>456</v>
      </c>
      <c r="D12" s="18" t="s">
        <v>457</v>
      </c>
    </row>
    <row r="13" spans="1:4" ht="28.8" x14ac:dyDescent="0.3">
      <c r="A13">
        <v>2025</v>
      </c>
      <c r="B13" t="s">
        <v>115</v>
      </c>
      <c r="C13" s="31" t="s">
        <v>123</v>
      </c>
      <c r="D13" s="18" t="s">
        <v>458</v>
      </c>
    </row>
    <row r="14" spans="1:4" ht="28.8" x14ac:dyDescent="0.3">
      <c r="A14">
        <v>2025</v>
      </c>
      <c r="B14" t="s">
        <v>115</v>
      </c>
      <c r="C14" s="31" t="s">
        <v>459</v>
      </c>
      <c r="D14" s="18" t="s">
        <v>460</v>
      </c>
    </row>
    <row r="15" spans="1:4" ht="28.8" x14ac:dyDescent="0.3">
      <c r="A15">
        <v>2025</v>
      </c>
      <c r="B15" t="s">
        <v>115</v>
      </c>
      <c r="C15" s="18" t="s">
        <v>461</v>
      </c>
      <c r="D15" s="18" t="s">
        <v>462</v>
      </c>
    </row>
    <row r="16" spans="1:4" ht="28.8" x14ac:dyDescent="0.3">
      <c r="A16">
        <v>2025</v>
      </c>
      <c r="B16" t="s">
        <v>115</v>
      </c>
      <c r="C16" s="18" t="s">
        <v>463</v>
      </c>
      <c r="D16" s="18" t="s">
        <v>464</v>
      </c>
    </row>
    <row r="17" spans="1:4" ht="28.8" x14ac:dyDescent="0.3">
      <c r="A17">
        <v>2025</v>
      </c>
      <c r="B17" t="s">
        <v>115</v>
      </c>
      <c r="C17" s="31" t="s">
        <v>465</v>
      </c>
      <c r="D17" s="18" t="s">
        <v>466</v>
      </c>
    </row>
    <row r="18" spans="1:4" ht="28.8" x14ac:dyDescent="0.3">
      <c r="A18">
        <v>2025</v>
      </c>
      <c r="B18" t="s">
        <v>115</v>
      </c>
      <c r="C18" s="18" t="s">
        <v>467</v>
      </c>
      <c r="D18" s="18" t="s">
        <v>468</v>
      </c>
    </row>
    <row r="19" spans="1:4" x14ac:dyDescent="0.3">
      <c r="A19">
        <v>2025</v>
      </c>
      <c r="B19" t="s">
        <v>115</v>
      </c>
      <c r="C19" s="18" t="s">
        <v>469</v>
      </c>
      <c r="D19" s="18" t="s">
        <v>470</v>
      </c>
    </row>
    <row r="20" spans="1:4" x14ac:dyDescent="0.3">
      <c r="A20">
        <v>2025</v>
      </c>
      <c r="B20" t="s">
        <v>115</v>
      </c>
      <c r="C20" s="31" t="s">
        <v>471</v>
      </c>
      <c r="D20" s="18" t="s">
        <v>472</v>
      </c>
    </row>
    <row r="21" spans="1:4" ht="28.8" x14ac:dyDescent="0.3">
      <c r="A21">
        <v>2025</v>
      </c>
      <c r="B21" t="s">
        <v>115</v>
      </c>
      <c r="C21" s="31" t="s">
        <v>473</v>
      </c>
      <c r="D21" s="18" t="s">
        <v>474</v>
      </c>
    </row>
    <row r="22" spans="1:4" x14ac:dyDescent="0.3">
      <c r="A22">
        <v>2025</v>
      </c>
      <c r="B22" t="s">
        <v>115</v>
      </c>
      <c r="C22" s="18" t="s">
        <v>475</v>
      </c>
      <c r="D22" s="18" t="s">
        <v>476</v>
      </c>
    </row>
    <row r="23" spans="1:4" ht="28.8" x14ac:dyDescent="0.3">
      <c r="A23">
        <v>2025</v>
      </c>
      <c r="B23" t="s">
        <v>115</v>
      </c>
      <c r="C23" s="18" t="s">
        <v>477</v>
      </c>
      <c r="D23" s="18" t="s">
        <v>478</v>
      </c>
    </row>
    <row r="24" spans="1:4" x14ac:dyDescent="0.3">
      <c r="A24">
        <v>2025</v>
      </c>
      <c r="B24" t="s">
        <v>115</v>
      </c>
      <c r="C24" s="18" t="s">
        <v>479</v>
      </c>
      <c r="D24" s="18" t="s">
        <v>480</v>
      </c>
    </row>
    <row r="25" spans="1:4" x14ac:dyDescent="0.3">
      <c r="A25">
        <v>2025</v>
      </c>
      <c r="B25" t="s">
        <v>115</v>
      </c>
      <c r="C25" s="18" t="s">
        <v>481</v>
      </c>
      <c r="D25" s="18" t="s">
        <v>480</v>
      </c>
    </row>
    <row r="26" spans="1:4" x14ac:dyDescent="0.3">
      <c r="A26">
        <v>2025</v>
      </c>
      <c r="B26" t="s">
        <v>115</v>
      </c>
      <c r="C26" s="18" t="s">
        <v>482</v>
      </c>
      <c r="D26" s="18" t="s">
        <v>480</v>
      </c>
    </row>
    <row r="27" spans="1:4" ht="43.2" x14ac:dyDescent="0.3">
      <c r="A27">
        <v>2025</v>
      </c>
      <c r="B27" t="s">
        <v>115</v>
      </c>
      <c r="C27" s="31" t="s">
        <v>483</v>
      </c>
      <c r="D27" s="18" t="s">
        <v>484</v>
      </c>
    </row>
    <row r="28" spans="1:4" ht="28.8" x14ac:dyDescent="0.3">
      <c r="A28">
        <v>2025</v>
      </c>
      <c r="B28" t="s">
        <v>154</v>
      </c>
      <c r="C28" s="31" t="s">
        <v>485</v>
      </c>
      <c r="D28" s="18" t="s">
        <v>486</v>
      </c>
    </row>
    <row r="29" spans="1:4" ht="28.8" x14ac:dyDescent="0.3">
      <c r="A29">
        <v>2025</v>
      </c>
      <c r="B29" t="s">
        <v>154</v>
      </c>
      <c r="C29" s="18" t="s">
        <v>487</v>
      </c>
      <c r="D29" s="18" t="s">
        <v>488</v>
      </c>
    </row>
    <row r="30" spans="1:4" ht="43.2" x14ac:dyDescent="0.3">
      <c r="A30">
        <v>2025</v>
      </c>
      <c r="B30" t="s">
        <v>165</v>
      </c>
      <c r="C30" s="31" t="s">
        <v>489</v>
      </c>
      <c r="D30" s="18" t="s">
        <v>490</v>
      </c>
    </row>
    <row r="31" spans="1:4" ht="28.8" x14ac:dyDescent="0.3">
      <c r="A31">
        <v>2025</v>
      </c>
      <c r="B31" t="s">
        <v>172</v>
      </c>
      <c r="C31" s="31" t="s">
        <v>491</v>
      </c>
      <c r="D31" s="18" t="s">
        <v>492</v>
      </c>
    </row>
    <row r="32" spans="1:4" ht="28.8" x14ac:dyDescent="0.3">
      <c r="A32">
        <v>2025</v>
      </c>
      <c r="B32" t="s">
        <v>172</v>
      </c>
      <c r="C32" s="18" t="s">
        <v>205</v>
      </c>
      <c r="D32" s="18" t="s">
        <v>493</v>
      </c>
    </row>
    <row r="33" spans="1:4" ht="28.8" x14ac:dyDescent="0.3">
      <c r="A33">
        <v>2025</v>
      </c>
      <c r="B33" t="s">
        <v>172</v>
      </c>
      <c r="C33" s="18" t="s">
        <v>494</v>
      </c>
      <c r="D33" s="18" t="s">
        <v>495</v>
      </c>
    </row>
    <row r="34" spans="1:4" ht="43.2" x14ac:dyDescent="0.3">
      <c r="A34">
        <v>2025</v>
      </c>
      <c r="B34" t="s">
        <v>172</v>
      </c>
      <c r="C34" s="31" t="s">
        <v>496</v>
      </c>
      <c r="D34" s="18" t="s">
        <v>497</v>
      </c>
    </row>
    <row r="35" spans="1:4" ht="28.8" x14ac:dyDescent="0.3">
      <c r="A35">
        <v>2025</v>
      </c>
      <c r="B35" t="s">
        <v>172</v>
      </c>
      <c r="C35" s="31" t="s">
        <v>498</v>
      </c>
      <c r="D35" s="18" t="s">
        <v>499</v>
      </c>
    </row>
    <row r="36" spans="1:4" ht="28.8" x14ac:dyDescent="0.3">
      <c r="A36">
        <v>2025</v>
      </c>
      <c r="B36" t="s">
        <v>172</v>
      </c>
      <c r="C36" s="18" t="s">
        <v>500</v>
      </c>
      <c r="D36" s="18" t="s">
        <v>501</v>
      </c>
    </row>
    <row r="37" spans="1:4" x14ac:dyDescent="0.3">
      <c r="A37">
        <v>2025</v>
      </c>
      <c r="B37" t="s">
        <v>232</v>
      </c>
      <c r="C37" s="18" t="s">
        <v>502</v>
      </c>
      <c r="D37" s="18"/>
    </row>
    <row r="38" spans="1:4" x14ac:dyDescent="0.3">
      <c r="A38">
        <v>2025</v>
      </c>
      <c r="B38" t="s">
        <v>209</v>
      </c>
      <c r="C38" s="31" t="s">
        <v>503</v>
      </c>
      <c r="D38" s="18"/>
    </row>
    <row r="39" spans="1:4" x14ac:dyDescent="0.3">
      <c r="A39">
        <v>2025</v>
      </c>
      <c r="B39" t="s">
        <v>209</v>
      </c>
      <c r="C39" s="31" t="s">
        <v>504</v>
      </c>
      <c r="D39" s="18"/>
    </row>
    <row r="40" spans="1:4" x14ac:dyDescent="0.3">
      <c r="A40">
        <v>2025</v>
      </c>
      <c r="B40" t="s">
        <v>209</v>
      </c>
      <c r="C40" s="31" t="s">
        <v>505</v>
      </c>
      <c r="D40" s="18"/>
    </row>
    <row r="41" spans="1:4" ht="57.6" x14ac:dyDescent="0.3">
      <c r="A41">
        <v>2025</v>
      </c>
      <c r="B41" t="s">
        <v>232</v>
      </c>
      <c r="C41" s="18" t="s">
        <v>506</v>
      </c>
      <c r="D41" s="18" t="s">
        <v>507</v>
      </c>
    </row>
    <row r="42" spans="1:4" ht="57.6" x14ac:dyDescent="0.3">
      <c r="A42">
        <v>2025</v>
      </c>
      <c r="B42" t="s">
        <v>232</v>
      </c>
      <c r="C42" s="18" t="s">
        <v>508</v>
      </c>
      <c r="D42" s="18" t="s">
        <v>507</v>
      </c>
    </row>
    <row r="43" spans="1:4" ht="28.8" x14ac:dyDescent="0.3">
      <c r="A43">
        <v>2025</v>
      </c>
      <c r="B43" t="s">
        <v>232</v>
      </c>
      <c r="C43" s="18" t="s">
        <v>509</v>
      </c>
      <c r="D43" s="18" t="s">
        <v>510</v>
      </c>
    </row>
    <row r="44" spans="1:4" ht="57.6" x14ac:dyDescent="0.3">
      <c r="A44">
        <v>2025</v>
      </c>
      <c r="B44" t="s">
        <v>232</v>
      </c>
      <c r="C44" s="18" t="s">
        <v>511</v>
      </c>
      <c r="D44" s="18" t="s">
        <v>512</v>
      </c>
    </row>
    <row r="45" spans="1:4" ht="57.6" x14ac:dyDescent="0.3">
      <c r="A45">
        <v>2025</v>
      </c>
      <c r="B45" t="s">
        <v>232</v>
      </c>
      <c r="C45" s="18" t="s">
        <v>513</v>
      </c>
      <c r="D45" s="18" t="s">
        <v>514</v>
      </c>
    </row>
    <row r="46" spans="1:4" ht="57.6" x14ac:dyDescent="0.3">
      <c r="A46">
        <v>2025</v>
      </c>
      <c r="B46" t="s">
        <v>232</v>
      </c>
      <c r="C46" s="18" t="s">
        <v>515</v>
      </c>
      <c r="D46" s="18" t="s">
        <v>516</v>
      </c>
    </row>
    <row r="47" spans="1:4" ht="158.4" x14ac:dyDescent="0.3">
      <c r="A47">
        <v>2025</v>
      </c>
      <c r="B47" t="s">
        <v>232</v>
      </c>
      <c r="C47" s="18" t="s">
        <v>517</v>
      </c>
      <c r="D47" s="18" t="s">
        <v>518</v>
      </c>
    </row>
    <row r="48" spans="1:4" ht="57.6" x14ac:dyDescent="0.3">
      <c r="A48">
        <v>2025</v>
      </c>
      <c r="B48" t="s">
        <v>232</v>
      </c>
      <c r="C48" s="18" t="s">
        <v>519</v>
      </c>
      <c r="D48" s="18" t="s">
        <v>249</v>
      </c>
    </row>
    <row r="49" spans="1:4" ht="57.6" x14ac:dyDescent="0.3">
      <c r="A49">
        <v>2025</v>
      </c>
      <c r="B49" t="s">
        <v>232</v>
      </c>
      <c r="C49" s="18" t="s">
        <v>520</v>
      </c>
      <c r="D49" s="18" t="s">
        <v>521</v>
      </c>
    </row>
    <row r="50" spans="1:4" ht="86.4" x14ac:dyDescent="0.3">
      <c r="A50">
        <v>2025</v>
      </c>
      <c r="B50" t="s">
        <v>232</v>
      </c>
      <c r="C50" s="18" t="s">
        <v>522</v>
      </c>
      <c r="D50" s="18" t="s">
        <v>523</v>
      </c>
    </row>
    <row r="51" spans="1:4" ht="43.2" x14ac:dyDescent="0.3">
      <c r="A51">
        <v>2025</v>
      </c>
      <c r="B51" t="s">
        <v>232</v>
      </c>
      <c r="C51" s="18" t="s">
        <v>524</v>
      </c>
      <c r="D51" s="18" t="s">
        <v>525</v>
      </c>
    </row>
    <row r="52" spans="1:4" ht="43.2" x14ac:dyDescent="0.3">
      <c r="A52">
        <v>2025</v>
      </c>
      <c r="B52" t="s">
        <v>232</v>
      </c>
      <c r="C52" s="18" t="s">
        <v>526</v>
      </c>
      <c r="D52" s="18" t="s">
        <v>527</v>
      </c>
    </row>
    <row r="53" spans="1:4" ht="28.8" x14ac:dyDescent="0.3">
      <c r="A53">
        <v>2025</v>
      </c>
      <c r="B53" t="s">
        <v>232</v>
      </c>
      <c r="C53" s="18" t="s">
        <v>528</v>
      </c>
      <c r="D53" s="18" t="s">
        <v>529</v>
      </c>
    </row>
    <row r="54" spans="1:4" ht="43.2" x14ac:dyDescent="0.3">
      <c r="A54">
        <v>2025</v>
      </c>
      <c r="B54" t="s">
        <v>232</v>
      </c>
      <c r="C54" s="18" t="s">
        <v>530</v>
      </c>
      <c r="D54" s="18" t="s">
        <v>531</v>
      </c>
    </row>
    <row r="55" spans="1:4" ht="43.2" x14ac:dyDescent="0.3">
      <c r="A55">
        <v>2025</v>
      </c>
      <c r="B55" t="s">
        <v>232</v>
      </c>
      <c r="C55" s="18" t="s">
        <v>532</v>
      </c>
      <c r="D55" s="18" t="s">
        <v>533</v>
      </c>
    </row>
    <row r="56" spans="1:4" ht="28.8" x14ac:dyDescent="0.3">
      <c r="A56">
        <v>2025</v>
      </c>
      <c r="B56" t="s">
        <v>232</v>
      </c>
      <c r="C56" s="18" t="s">
        <v>534</v>
      </c>
      <c r="D56" s="18" t="s">
        <v>535</v>
      </c>
    </row>
    <row r="57" spans="1:4" ht="43.2" x14ac:dyDescent="0.3">
      <c r="A57">
        <v>2025</v>
      </c>
      <c r="B57" t="s">
        <v>232</v>
      </c>
      <c r="C57" s="18" t="s">
        <v>536</v>
      </c>
      <c r="D57" s="18" t="s">
        <v>307</v>
      </c>
    </row>
    <row r="58" spans="1:4" ht="28.8" x14ac:dyDescent="0.3">
      <c r="A58">
        <v>2025</v>
      </c>
      <c r="B58" t="s">
        <v>232</v>
      </c>
      <c r="C58" s="18" t="s">
        <v>537</v>
      </c>
      <c r="D58" s="18" t="s">
        <v>538</v>
      </c>
    </row>
    <row r="59" spans="1:4" ht="28.8" x14ac:dyDescent="0.3">
      <c r="A59">
        <v>2025</v>
      </c>
      <c r="B59" t="s">
        <v>232</v>
      </c>
      <c r="C59" s="18" t="s">
        <v>539</v>
      </c>
      <c r="D59" s="18" t="s">
        <v>540</v>
      </c>
    </row>
    <row r="60" spans="1:4" ht="43.2" x14ac:dyDescent="0.3">
      <c r="A60">
        <v>2025</v>
      </c>
      <c r="B60" t="s">
        <v>232</v>
      </c>
      <c r="C60" s="18" t="s">
        <v>541</v>
      </c>
      <c r="D60" s="18" t="s">
        <v>542</v>
      </c>
    </row>
    <row r="61" spans="1:4" ht="43.2" x14ac:dyDescent="0.3">
      <c r="A61">
        <v>2025</v>
      </c>
      <c r="B61" t="s">
        <v>232</v>
      </c>
      <c r="C61" s="18" t="s">
        <v>543</v>
      </c>
      <c r="D61" s="18" t="s">
        <v>544</v>
      </c>
    </row>
    <row r="62" spans="1:4" ht="57.6" x14ac:dyDescent="0.3">
      <c r="A62">
        <v>2025</v>
      </c>
      <c r="B62" t="s">
        <v>232</v>
      </c>
      <c r="C62" s="18" t="s">
        <v>545</v>
      </c>
      <c r="D62" s="18" t="s">
        <v>546</v>
      </c>
    </row>
    <row r="63" spans="1:4" ht="43.2" x14ac:dyDescent="0.3">
      <c r="A63">
        <v>2025</v>
      </c>
      <c r="B63" t="s">
        <v>232</v>
      </c>
      <c r="C63" s="18" t="s">
        <v>547</v>
      </c>
      <c r="D63" s="18" t="s">
        <v>548</v>
      </c>
    </row>
    <row r="64" spans="1:4" ht="28.8" x14ac:dyDescent="0.3">
      <c r="A64">
        <v>2025</v>
      </c>
      <c r="B64" t="s">
        <v>232</v>
      </c>
      <c r="C64" s="18" t="s">
        <v>549</v>
      </c>
      <c r="D64" s="18" t="s">
        <v>307</v>
      </c>
    </row>
    <row r="65" spans="1:4" ht="43.2" x14ac:dyDescent="0.3">
      <c r="A65">
        <v>2025</v>
      </c>
      <c r="B65" t="s">
        <v>232</v>
      </c>
      <c r="C65" s="18" t="s">
        <v>550</v>
      </c>
      <c r="D65" s="18" t="s">
        <v>551</v>
      </c>
    </row>
    <row r="66" spans="1:4" ht="57.6" x14ac:dyDescent="0.3">
      <c r="A66">
        <v>2025</v>
      </c>
      <c r="B66" t="s">
        <v>232</v>
      </c>
      <c r="C66" s="18" t="s">
        <v>552</v>
      </c>
      <c r="D66" s="18" t="s">
        <v>553</v>
      </c>
    </row>
    <row r="67" spans="1:4" ht="28.8" x14ac:dyDescent="0.3">
      <c r="A67">
        <v>2025</v>
      </c>
      <c r="B67" t="s">
        <v>232</v>
      </c>
      <c r="C67" s="18" t="s">
        <v>554</v>
      </c>
      <c r="D67" s="18" t="s">
        <v>304</v>
      </c>
    </row>
    <row r="68" spans="1:4" ht="43.2" x14ac:dyDescent="0.3">
      <c r="A68">
        <v>2025</v>
      </c>
      <c r="B68" t="s">
        <v>313</v>
      </c>
      <c r="C68" s="31" t="s">
        <v>555</v>
      </c>
      <c r="D68" s="18" t="s">
        <v>556</v>
      </c>
    </row>
    <row r="69" spans="1:4" ht="100.8" x14ac:dyDescent="0.3">
      <c r="A69">
        <v>2025</v>
      </c>
      <c r="B69" t="s">
        <v>318</v>
      </c>
      <c r="C69" s="31" t="s">
        <v>557</v>
      </c>
      <c r="D69" s="18" t="s">
        <v>322</v>
      </c>
    </row>
    <row r="70" spans="1:4" ht="72" x14ac:dyDescent="0.3">
      <c r="A70">
        <v>2025</v>
      </c>
      <c r="B70" t="s">
        <v>318</v>
      </c>
      <c r="C70" s="18" t="s">
        <v>558</v>
      </c>
      <c r="D70" s="18" t="s">
        <v>559</v>
      </c>
    </row>
    <row r="71" spans="1:4" ht="43.2" x14ac:dyDescent="0.3">
      <c r="A71">
        <v>2025</v>
      </c>
      <c r="B71" t="s">
        <v>329</v>
      </c>
      <c r="C71" s="18" t="s">
        <v>560</v>
      </c>
      <c r="D71" s="18" t="s">
        <v>561</v>
      </c>
    </row>
    <row r="72" spans="1:4" ht="100.8" x14ac:dyDescent="0.3">
      <c r="A72">
        <v>2025</v>
      </c>
      <c r="B72" t="s">
        <v>329</v>
      </c>
      <c r="C72" s="18" t="s">
        <v>562</v>
      </c>
      <c r="D72" s="18" t="s">
        <v>563</v>
      </c>
    </row>
    <row r="73" spans="1:4" ht="100.8" x14ac:dyDescent="0.3">
      <c r="A73">
        <v>2025</v>
      </c>
      <c r="B73" t="s">
        <v>329</v>
      </c>
      <c r="C73" s="18" t="s">
        <v>564</v>
      </c>
      <c r="D73" s="18" t="s">
        <v>565</v>
      </c>
    </row>
    <row r="74" spans="1:4" ht="43.2" x14ac:dyDescent="0.3">
      <c r="A74">
        <v>2025</v>
      </c>
      <c r="B74" t="s">
        <v>352</v>
      </c>
      <c r="C74" s="31" t="s">
        <v>354</v>
      </c>
      <c r="D74" s="18" t="s">
        <v>566</v>
      </c>
    </row>
    <row r="75" spans="1:4" ht="57.6" x14ac:dyDescent="0.3">
      <c r="A75">
        <v>2025</v>
      </c>
      <c r="B75" t="s">
        <v>352</v>
      </c>
      <c r="C75" s="31" t="s">
        <v>357</v>
      </c>
      <c r="D75" s="18" t="s">
        <v>567</v>
      </c>
    </row>
    <row r="76" spans="1:4" x14ac:dyDescent="0.3">
      <c r="A76">
        <v>2025</v>
      </c>
      <c r="B76" t="s">
        <v>360</v>
      </c>
      <c r="C76" s="31" t="s">
        <v>364</v>
      </c>
      <c r="D76" s="18" t="s">
        <v>366</v>
      </c>
    </row>
    <row r="77" spans="1:4" ht="28.8" x14ac:dyDescent="0.3">
      <c r="A77">
        <v>2025</v>
      </c>
      <c r="B77" t="s">
        <v>360</v>
      </c>
      <c r="C77" s="31" t="s">
        <v>369</v>
      </c>
      <c r="D77" s="18" t="s">
        <v>371</v>
      </c>
    </row>
    <row r="78" spans="1:4" ht="28.8" x14ac:dyDescent="0.3">
      <c r="A78">
        <v>2025</v>
      </c>
      <c r="B78" t="s">
        <v>360</v>
      </c>
      <c r="C78" s="31" t="s">
        <v>374</v>
      </c>
      <c r="D78" s="18" t="s">
        <v>376</v>
      </c>
    </row>
    <row r="79" spans="1:4" ht="28.8" x14ac:dyDescent="0.3">
      <c r="A79">
        <v>2025</v>
      </c>
      <c r="B79" t="s">
        <v>360</v>
      </c>
      <c r="C79" s="31" t="s">
        <v>379</v>
      </c>
      <c r="D79" s="18" t="s">
        <v>381</v>
      </c>
    </row>
    <row r="80" spans="1:4" ht="28.8" x14ac:dyDescent="0.3">
      <c r="A80">
        <v>2025</v>
      </c>
      <c r="B80" t="s">
        <v>360</v>
      </c>
      <c r="C80" s="31" t="s">
        <v>384</v>
      </c>
      <c r="D80" s="18" t="s">
        <v>386</v>
      </c>
    </row>
    <row r="81" spans="1:4" ht="28.8" x14ac:dyDescent="0.3">
      <c r="A81">
        <v>2025</v>
      </c>
      <c r="B81" t="s">
        <v>360</v>
      </c>
      <c r="C81" s="31" t="s">
        <v>389</v>
      </c>
      <c r="D81" s="18" t="s">
        <v>386</v>
      </c>
    </row>
    <row r="82" spans="1:4" ht="110.25" customHeight="1" x14ac:dyDescent="0.3">
      <c r="A82">
        <v>2025</v>
      </c>
      <c r="B82" t="s">
        <v>392</v>
      </c>
      <c r="C82" s="31" t="s">
        <v>568</v>
      </c>
      <c r="D82" s="18" t="s">
        <v>569</v>
      </c>
    </row>
    <row r="83" spans="1:4" x14ac:dyDescent="0.3">
      <c r="A83">
        <v>2025</v>
      </c>
      <c r="B83" t="s">
        <v>400</v>
      </c>
      <c r="C83" s="31" t="s">
        <v>570</v>
      </c>
      <c r="D83" s="18" t="s">
        <v>571</v>
      </c>
    </row>
    <row r="84" spans="1:4" ht="28.8" x14ac:dyDescent="0.3">
      <c r="A84">
        <v>2025</v>
      </c>
      <c r="B84" t="s">
        <v>400</v>
      </c>
      <c r="C84" s="18" t="s">
        <v>572</v>
      </c>
      <c r="D84" s="18" t="s">
        <v>573</v>
      </c>
    </row>
    <row r="85" spans="1:4" ht="28.8" x14ac:dyDescent="0.3">
      <c r="A85">
        <v>2025</v>
      </c>
      <c r="B85" t="s">
        <v>400</v>
      </c>
      <c r="C85" s="18" t="s">
        <v>574</v>
      </c>
      <c r="D85" s="18" t="s">
        <v>575</v>
      </c>
    </row>
    <row r="86" spans="1:4" ht="28.8" x14ac:dyDescent="0.3">
      <c r="A86">
        <v>2025</v>
      </c>
      <c r="B86" t="s">
        <v>400</v>
      </c>
      <c r="C86" s="18" t="s">
        <v>576</v>
      </c>
      <c r="D86" s="18" t="s">
        <v>577</v>
      </c>
    </row>
    <row r="87" spans="1:4" ht="72" x14ac:dyDescent="0.3">
      <c r="A87">
        <v>2024</v>
      </c>
      <c r="B87" t="s">
        <v>30</v>
      </c>
      <c r="C87" s="18" t="s">
        <v>578</v>
      </c>
      <c r="D87" s="18" t="s">
        <v>579</v>
      </c>
    </row>
    <row r="88" spans="1:4" ht="86.4" x14ac:dyDescent="0.3">
      <c r="A88">
        <v>2024</v>
      </c>
      <c r="B88" t="s">
        <v>30</v>
      </c>
      <c r="C88" s="18" t="s">
        <v>580</v>
      </c>
      <c r="D88" s="18" t="s">
        <v>581</v>
      </c>
    </row>
    <row r="89" spans="1:4" ht="172.8" x14ac:dyDescent="0.3">
      <c r="A89">
        <v>2024</v>
      </c>
      <c r="B89" t="s">
        <v>30</v>
      </c>
      <c r="C89" s="18" t="s">
        <v>582</v>
      </c>
      <c r="D89" s="18" t="s">
        <v>583</v>
      </c>
    </row>
    <row r="90" spans="1:4" ht="72" x14ac:dyDescent="0.3">
      <c r="A90">
        <v>2024</v>
      </c>
      <c r="B90" t="s">
        <v>30</v>
      </c>
      <c r="C90" s="18" t="s">
        <v>584</v>
      </c>
      <c r="D90" s="18" t="s">
        <v>585</v>
      </c>
    </row>
    <row r="91" spans="1:4" ht="43.2" x14ac:dyDescent="0.3">
      <c r="A91">
        <v>2024</v>
      </c>
      <c r="B91" t="s">
        <v>53</v>
      </c>
      <c r="C91" s="18" t="s">
        <v>586</v>
      </c>
      <c r="D91" s="18" t="s">
        <v>587</v>
      </c>
    </row>
    <row r="92" spans="1:4" ht="28.8" x14ac:dyDescent="0.3">
      <c r="A92">
        <v>2024</v>
      </c>
      <c r="B92" t="s">
        <v>89</v>
      </c>
      <c r="C92" s="31" t="s">
        <v>451</v>
      </c>
      <c r="D92" s="18" t="s">
        <v>452</v>
      </c>
    </row>
    <row r="93" spans="1:4" ht="28.8" x14ac:dyDescent="0.3">
      <c r="A93">
        <v>2024</v>
      </c>
      <c r="B93" t="s">
        <v>89</v>
      </c>
      <c r="C93" s="18" t="s">
        <v>588</v>
      </c>
      <c r="D93" s="18" t="s">
        <v>589</v>
      </c>
    </row>
    <row r="94" spans="1:4" ht="28.8" x14ac:dyDescent="0.3">
      <c r="A94">
        <v>2024</v>
      </c>
      <c r="B94" t="s">
        <v>89</v>
      </c>
      <c r="C94" s="18" t="s">
        <v>590</v>
      </c>
      <c r="D94" s="18" t="s">
        <v>591</v>
      </c>
    </row>
    <row r="95" spans="1:4" ht="28.8" x14ac:dyDescent="0.3">
      <c r="A95">
        <v>2024</v>
      </c>
      <c r="B95" t="s">
        <v>89</v>
      </c>
      <c r="C95" s="18" t="s">
        <v>592</v>
      </c>
      <c r="D95" s="18" t="s">
        <v>593</v>
      </c>
    </row>
    <row r="96" spans="1:4" ht="28.8" x14ac:dyDescent="0.3">
      <c r="A96">
        <v>2024</v>
      </c>
      <c r="B96" t="s">
        <v>89</v>
      </c>
      <c r="C96" s="18" t="s">
        <v>594</v>
      </c>
      <c r="D96" s="18" t="s">
        <v>595</v>
      </c>
    </row>
    <row r="97" spans="1:4" ht="43.2" x14ac:dyDescent="0.3">
      <c r="A97">
        <v>2024</v>
      </c>
      <c r="B97" t="s">
        <v>89</v>
      </c>
      <c r="C97" s="18" t="s">
        <v>596</v>
      </c>
      <c r="D97" s="18" t="s">
        <v>597</v>
      </c>
    </row>
    <row r="98" spans="1:4" ht="28.8" x14ac:dyDescent="0.3">
      <c r="A98">
        <v>2024</v>
      </c>
      <c r="B98" t="s">
        <v>115</v>
      </c>
      <c r="C98" s="18" t="s">
        <v>598</v>
      </c>
      <c r="D98" s="18" t="s">
        <v>599</v>
      </c>
    </row>
    <row r="99" spans="1:4" ht="28.8" x14ac:dyDescent="0.3">
      <c r="A99">
        <v>2024</v>
      </c>
      <c r="B99" t="s">
        <v>115</v>
      </c>
      <c r="C99" s="18" t="s">
        <v>600</v>
      </c>
      <c r="D99" s="18" t="s">
        <v>601</v>
      </c>
    </row>
    <row r="100" spans="1:4" ht="28.8" x14ac:dyDescent="0.3">
      <c r="A100">
        <v>2024</v>
      </c>
      <c r="B100" t="s">
        <v>115</v>
      </c>
      <c r="C100" s="18" t="s">
        <v>475</v>
      </c>
      <c r="D100" s="18" t="s">
        <v>602</v>
      </c>
    </row>
    <row r="101" spans="1:4" ht="72" x14ac:dyDescent="0.3">
      <c r="A101">
        <v>2024</v>
      </c>
      <c r="B101" t="s">
        <v>115</v>
      </c>
      <c r="C101" s="18" t="s">
        <v>603</v>
      </c>
      <c r="D101" s="18" t="s">
        <v>604</v>
      </c>
    </row>
    <row r="102" spans="1:4" x14ac:dyDescent="0.3">
      <c r="A102">
        <v>2024</v>
      </c>
      <c r="B102" t="s">
        <v>115</v>
      </c>
      <c r="C102" s="18" t="s">
        <v>605</v>
      </c>
      <c r="D102" s="18" t="s">
        <v>606</v>
      </c>
    </row>
    <row r="103" spans="1:4" x14ac:dyDescent="0.3">
      <c r="A103">
        <v>2024</v>
      </c>
      <c r="B103" t="s">
        <v>115</v>
      </c>
      <c r="C103" s="18" t="s">
        <v>607</v>
      </c>
      <c r="D103" s="18" t="s">
        <v>608</v>
      </c>
    </row>
    <row r="104" spans="1:4" ht="57.6" x14ac:dyDescent="0.3">
      <c r="A104">
        <v>2024</v>
      </c>
      <c r="B104" t="s">
        <v>115</v>
      </c>
      <c r="C104" s="18" t="s">
        <v>609</v>
      </c>
      <c r="D104" s="18" t="s">
        <v>610</v>
      </c>
    </row>
    <row r="105" spans="1:4" x14ac:dyDescent="0.3">
      <c r="A105">
        <v>2024</v>
      </c>
      <c r="B105" t="s">
        <v>115</v>
      </c>
      <c r="C105" s="18" t="s">
        <v>611</v>
      </c>
      <c r="D105" s="18" t="s">
        <v>480</v>
      </c>
    </row>
    <row r="106" spans="1:4" x14ac:dyDescent="0.3">
      <c r="A106">
        <v>2024</v>
      </c>
      <c r="B106" t="s">
        <v>115</v>
      </c>
      <c r="C106" s="18" t="s">
        <v>612</v>
      </c>
      <c r="D106" s="18" t="s">
        <v>480</v>
      </c>
    </row>
    <row r="107" spans="1:4" x14ac:dyDescent="0.3">
      <c r="A107">
        <v>2024</v>
      </c>
      <c r="B107" t="s">
        <v>115</v>
      </c>
      <c r="C107" s="18" t="s">
        <v>613</v>
      </c>
      <c r="D107" s="18" t="s">
        <v>480</v>
      </c>
    </row>
    <row r="108" spans="1:4" ht="28.8" x14ac:dyDescent="0.3">
      <c r="A108">
        <v>2024</v>
      </c>
      <c r="B108" t="s">
        <v>115</v>
      </c>
      <c r="C108" s="18" t="s">
        <v>614</v>
      </c>
      <c r="D108" s="18" t="s">
        <v>615</v>
      </c>
    </row>
    <row r="109" spans="1:4" ht="28.8" x14ac:dyDescent="0.3">
      <c r="A109">
        <v>2024</v>
      </c>
      <c r="B109" t="s">
        <v>115</v>
      </c>
      <c r="C109" s="18" t="s">
        <v>616</v>
      </c>
      <c r="D109" s="18" t="s">
        <v>617</v>
      </c>
    </row>
    <row r="110" spans="1:4" ht="28.8" x14ac:dyDescent="0.3">
      <c r="A110">
        <v>2024</v>
      </c>
      <c r="B110" t="s">
        <v>115</v>
      </c>
      <c r="C110" s="18" t="s">
        <v>618</v>
      </c>
      <c r="D110" s="18" t="s">
        <v>619</v>
      </c>
    </row>
    <row r="111" spans="1:4" x14ac:dyDescent="0.3">
      <c r="A111">
        <v>2024</v>
      </c>
      <c r="B111" t="s">
        <v>115</v>
      </c>
      <c r="C111" s="18" t="s">
        <v>620</v>
      </c>
      <c r="D111" s="18" t="s">
        <v>621</v>
      </c>
    </row>
    <row r="112" spans="1:4" ht="28.8" x14ac:dyDescent="0.3">
      <c r="A112">
        <v>2024</v>
      </c>
      <c r="B112" t="s">
        <v>115</v>
      </c>
      <c r="C112" s="18" t="s">
        <v>622</v>
      </c>
      <c r="D112" s="18" t="s">
        <v>623</v>
      </c>
    </row>
    <row r="113" spans="1:4" ht="28.8" x14ac:dyDescent="0.3">
      <c r="A113">
        <v>2024</v>
      </c>
      <c r="B113" t="s">
        <v>154</v>
      </c>
      <c r="C113" s="31" t="s">
        <v>487</v>
      </c>
      <c r="D113" s="18" t="s">
        <v>624</v>
      </c>
    </row>
    <row r="114" spans="1:4" ht="28.8" x14ac:dyDescent="0.3">
      <c r="A114">
        <v>2024</v>
      </c>
      <c r="B114" t="s">
        <v>154</v>
      </c>
      <c r="C114" s="18" t="s">
        <v>625</v>
      </c>
      <c r="D114" s="18" t="s">
        <v>626</v>
      </c>
    </row>
    <row r="115" spans="1:4" ht="28.8" x14ac:dyDescent="0.3">
      <c r="A115">
        <v>2024</v>
      </c>
      <c r="B115" t="s">
        <v>154</v>
      </c>
      <c r="C115" s="18" t="s">
        <v>485</v>
      </c>
      <c r="D115" s="18" t="s">
        <v>627</v>
      </c>
    </row>
    <row r="116" spans="1:4" ht="43.2" x14ac:dyDescent="0.3">
      <c r="A116">
        <v>2024</v>
      </c>
      <c r="B116" t="s">
        <v>165</v>
      </c>
      <c r="C116" s="18" t="s">
        <v>489</v>
      </c>
      <c r="D116" s="18" t="s">
        <v>628</v>
      </c>
    </row>
    <row r="117" spans="1:4" ht="43.2" x14ac:dyDescent="0.3">
      <c r="A117">
        <v>2024</v>
      </c>
      <c r="B117" t="s">
        <v>172</v>
      </c>
      <c r="C117" s="18" t="s">
        <v>629</v>
      </c>
      <c r="D117" s="18" t="s">
        <v>630</v>
      </c>
    </row>
    <row r="118" spans="1:4" ht="43.2" x14ac:dyDescent="0.3">
      <c r="A118">
        <v>2024</v>
      </c>
      <c r="B118" t="s">
        <v>172</v>
      </c>
      <c r="C118" s="18" t="s">
        <v>631</v>
      </c>
      <c r="D118" s="18" t="s">
        <v>632</v>
      </c>
    </row>
    <row r="119" spans="1:4" ht="43.2" x14ac:dyDescent="0.3">
      <c r="A119">
        <v>2024</v>
      </c>
      <c r="B119" t="s">
        <v>172</v>
      </c>
      <c r="C119" s="18" t="s">
        <v>633</v>
      </c>
      <c r="D119" s="18" t="s">
        <v>634</v>
      </c>
    </row>
    <row r="120" spans="1:4" ht="28.8" x14ac:dyDescent="0.3">
      <c r="A120">
        <v>2024</v>
      </c>
      <c r="B120" t="s">
        <v>172</v>
      </c>
      <c r="C120" s="18" t="s">
        <v>635</v>
      </c>
      <c r="D120" s="18" t="s">
        <v>636</v>
      </c>
    </row>
    <row r="121" spans="1:4" ht="28.8" x14ac:dyDescent="0.3">
      <c r="A121">
        <v>2024</v>
      </c>
      <c r="B121" t="s">
        <v>172</v>
      </c>
      <c r="C121" s="18" t="s">
        <v>637</v>
      </c>
      <c r="D121" s="18" t="s">
        <v>638</v>
      </c>
    </row>
    <row r="122" spans="1:4" ht="28.8" x14ac:dyDescent="0.3">
      <c r="A122">
        <v>2024</v>
      </c>
      <c r="B122" t="s">
        <v>209</v>
      </c>
      <c r="C122" s="18" t="s">
        <v>639</v>
      </c>
      <c r="D122" s="18" t="s">
        <v>214</v>
      </c>
    </row>
    <row r="123" spans="1:4" ht="28.8" x14ac:dyDescent="0.3">
      <c r="A123">
        <v>2024</v>
      </c>
      <c r="B123" t="s">
        <v>209</v>
      </c>
      <c r="C123" s="18" t="s">
        <v>640</v>
      </c>
      <c r="D123" s="18" t="s">
        <v>219</v>
      </c>
    </row>
    <row r="124" spans="1:4" ht="28.8" x14ac:dyDescent="0.3">
      <c r="A124">
        <v>2024</v>
      </c>
      <c r="B124" t="s">
        <v>209</v>
      </c>
      <c r="C124" s="18" t="s">
        <v>641</v>
      </c>
      <c r="D124" s="18" t="s">
        <v>223</v>
      </c>
    </row>
    <row r="125" spans="1:4" ht="28.8" x14ac:dyDescent="0.3">
      <c r="A125">
        <v>2024</v>
      </c>
      <c r="B125" t="s">
        <v>209</v>
      </c>
      <c r="C125" s="18" t="s">
        <v>642</v>
      </c>
      <c r="D125" s="18" t="s">
        <v>229</v>
      </c>
    </row>
    <row r="126" spans="1:4" ht="43.2" x14ac:dyDescent="0.3">
      <c r="A126">
        <v>2024</v>
      </c>
      <c r="B126" t="s">
        <v>232</v>
      </c>
      <c r="C126" s="18" t="s">
        <v>643</v>
      </c>
      <c r="D126" s="18" t="s">
        <v>644</v>
      </c>
    </row>
    <row r="127" spans="1:4" ht="28.8" x14ac:dyDescent="0.3">
      <c r="A127">
        <v>2024</v>
      </c>
      <c r="B127" t="s">
        <v>232</v>
      </c>
      <c r="C127" s="18" t="s">
        <v>645</v>
      </c>
      <c r="D127" s="18" t="s">
        <v>646</v>
      </c>
    </row>
    <row r="128" spans="1:4" ht="28.8" x14ac:dyDescent="0.3">
      <c r="A128">
        <v>2024</v>
      </c>
      <c r="B128" t="s">
        <v>232</v>
      </c>
      <c r="C128" s="18" t="s">
        <v>647</v>
      </c>
      <c r="D128" s="18" t="s">
        <v>648</v>
      </c>
    </row>
    <row r="129" spans="1:4" ht="28.8" x14ac:dyDescent="0.3">
      <c r="A129">
        <v>2024</v>
      </c>
      <c r="B129" t="s">
        <v>232</v>
      </c>
      <c r="C129" s="18" t="s">
        <v>649</v>
      </c>
      <c r="D129" s="18" t="s">
        <v>650</v>
      </c>
    </row>
    <row r="130" spans="1:4" ht="28.8" x14ac:dyDescent="0.3">
      <c r="A130">
        <v>2024</v>
      </c>
      <c r="B130" t="s">
        <v>232</v>
      </c>
      <c r="C130" s="18" t="s">
        <v>651</v>
      </c>
      <c r="D130" s="18" t="s">
        <v>652</v>
      </c>
    </row>
    <row r="131" spans="1:4" ht="28.8" x14ac:dyDescent="0.3">
      <c r="A131">
        <v>2024</v>
      </c>
      <c r="B131" t="s">
        <v>232</v>
      </c>
      <c r="C131" s="18" t="s">
        <v>653</v>
      </c>
      <c r="D131" s="18" t="s">
        <v>654</v>
      </c>
    </row>
    <row r="132" spans="1:4" ht="57.6" x14ac:dyDescent="0.3">
      <c r="A132">
        <v>2024</v>
      </c>
      <c r="B132" t="s">
        <v>232</v>
      </c>
      <c r="C132" s="18" t="s">
        <v>655</v>
      </c>
      <c r="D132" s="18" t="s">
        <v>656</v>
      </c>
    </row>
    <row r="133" spans="1:4" ht="43.2" x14ac:dyDescent="0.3">
      <c r="A133">
        <v>2024</v>
      </c>
      <c r="B133" t="s">
        <v>232</v>
      </c>
      <c r="C133" s="18" t="s">
        <v>657</v>
      </c>
      <c r="D133" s="18" t="s">
        <v>658</v>
      </c>
    </row>
    <row r="134" spans="1:4" ht="72" x14ac:dyDescent="0.3">
      <c r="A134">
        <v>2024</v>
      </c>
      <c r="B134" t="s">
        <v>232</v>
      </c>
      <c r="C134" s="18" t="s">
        <v>659</v>
      </c>
      <c r="D134" s="18" t="s">
        <v>660</v>
      </c>
    </row>
    <row r="135" spans="1:4" ht="28.8" x14ac:dyDescent="0.3">
      <c r="A135">
        <v>2024</v>
      </c>
      <c r="B135" t="s">
        <v>232</v>
      </c>
      <c r="C135" s="18" t="s">
        <v>661</v>
      </c>
      <c r="D135" s="18" t="s">
        <v>662</v>
      </c>
    </row>
    <row r="136" spans="1:4" ht="28.8" x14ac:dyDescent="0.3">
      <c r="A136">
        <v>2024</v>
      </c>
      <c r="B136" t="s">
        <v>232</v>
      </c>
      <c r="C136" s="18" t="s">
        <v>520</v>
      </c>
      <c r="D136" s="18" t="s">
        <v>663</v>
      </c>
    </row>
    <row r="137" spans="1:4" ht="28.8" x14ac:dyDescent="0.3">
      <c r="A137">
        <v>2024</v>
      </c>
      <c r="B137" t="s">
        <v>232</v>
      </c>
      <c r="C137" s="18" t="s">
        <v>664</v>
      </c>
      <c r="D137" s="18" t="s">
        <v>665</v>
      </c>
    </row>
    <row r="138" spans="1:4" ht="57.6" x14ac:dyDescent="0.3">
      <c r="A138">
        <v>2024</v>
      </c>
      <c r="B138" t="s">
        <v>232</v>
      </c>
      <c r="C138" s="18" t="s">
        <v>666</v>
      </c>
      <c r="D138" s="18" t="s">
        <v>667</v>
      </c>
    </row>
    <row r="139" spans="1:4" ht="43.2" x14ac:dyDescent="0.3">
      <c r="A139">
        <v>2024</v>
      </c>
      <c r="B139" t="s">
        <v>232</v>
      </c>
      <c r="C139" s="18" t="s">
        <v>668</v>
      </c>
      <c r="D139" s="18" t="s">
        <v>669</v>
      </c>
    </row>
    <row r="140" spans="1:4" ht="57.6" x14ac:dyDescent="0.3">
      <c r="A140">
        <v>2024</v>
      </c>
      <c r="B140" t="s">
        <v>232</v>
      </c>
      <c r="C140" s="18" t="s">
        <v>670</v>
      </c>
      <c r="D140" s="18" t="s">
        <v>671</v>
      </c>
    </row>
    <row r="141" spans="1:4" ht="43.2" x14ac:dyDescent="0.3">
      <c r="A141">
        <v>2024</v>
      </c>
      <c r="B141" t="s">
        <v>232</v>
      </c>
      <c r="C141" s="18" t="s">
        <v>672</v>
      </c>
      <c r="D141" s="18" t="s">
        <v>673</v>
      </c>
    </row>
    <row r="142" spans="1:4" ht="43.2" x14ac:dyDescent="0.3">
      <c r="A142">
        <v>2024</v>
      </c>
      <c r="B142" t="s">
        <v>232</v>
      </c>
      <c r="C142" s="18" t="s">
        <v>674</v>
      </c>
      <c r="D142" s="18" t="s">
        <v>675</v>
      </c>
    </row>
    <row r="143" spans="1:4" ht="43.2" x14ac:dyDescent="0.3">
      <c r="A143">
        <v>2024</v>
      </c>
      <c r="B143" t="s">
        <v>232</v>
      </c>
      <c r="C143" s="18" t="s">
        <v>676</v>
      </c>
      <c r="D143" s="18" t="s">
        <v>677</v>
      </c>
    </row>
    <row r="144" spans="1:4" ht="43.2" x14ac:dyDescent="0.3">
      <c r="A144">
        <v>2024</v>
      </c>
      <c r="B144" t="s">
        <v>232</v>
      </c>
      <c r="C144" s="18" t="s">
        <v>678</v>
      </c>
      <c r="D144" s="18" t="s">
        <v>679</v>
      </c>
    </row>
    <row r="145" spans="1:4" ht="28.8" x14ac:dyDescent="0.3">
      <c r="A145">
        <v>2024</v>
      </c>
      <c r="B145" t="s">
        <v>232</v>
      </c>
      <c r="C145" s="18" t="s">
        <v>680</v>
      </c>
      <c r="D145" s="18" t="s">
        <v>681</v>
      </c>
    </row>
    <row r="146" spans="1:4" ht="43.2" x14ac:dyDescent="0.3">
      <c r="A146">
        <v>2024</v>
      </c>
      <c r="B146" t="s">
        <v>232</v>
      </c>
      <c r="C146" s="18" t="s">
        <v>682</v>
      </c>
      <c r="D146" s="18" t="s">
        <v>683</v>
      </c>
    </row>
    <row r="147" spans="1:4" ht="28.8" x14ac:dyDescent="0.3">
      <c r="A147">
        <v>2024</v>
      </c>
      <c r="B147" t="s">
        <v>232</v>
      </c>
      <c r="C147" s="18" t="s">
        <v>684</v>
      </c>
      <c r="D147" s="18" t="s">
        <v>685</v>
      </c>
    </row>
    <row r="148" spans="1:4" ht="43.2" x14ac:dyDescent="0.3">
      <c r="A148">
        <v>2024</v>
      </c>
      <c r="B148" t="s">
        <v>232</v>
      </c>
      <c r="C148" s="18" t="s">
        <v>686</v>
      </c>
      <c r="D148" s="18" t="s">
        <v>687</v>
      </c>
    </row>
    <row r="149" spans="1:4" ht="43.2" x14ac:dyDescent="0.3">
      <c r="A149">
        <v>2024</v>
      </c>
      <c r="B149" t="s">
        <v>232</v>
      </c>
      <c r="C149" s="18" t="s">
        <v>688</v>
      </c>
      <c r="D149" s="18" t="s">
        <v>689</v>
      </c>
    </row>
    <row r="150" spans="1:4" ht="43.2" x14ac:dyDescent="0.3">
      <c r="A150">
        <v>2024</v>
      </c>
      <c r="B150" t="s">
        <v>232</v>
      </c>
      <c r="C150" s="18" t="s">
        <v>690</v>
      </c>
      <c r="D150" s="18" t="s">
        <v>691</v>
      </c>
    </row>
    <row r="151" spans="1:4" ht="43.2" x14ac:dyDescent="0.3">
      <c r="A151">
        <v>2024</v>
      </c>
      <c r="B151" t="s">
        <v>232</v>
      </c>
      <c r="C151" s="18" t="s">
        <v>692</v>
      </c>
      <c r="D151" s="18" t="s">
        <v>693</v>
      </c>
    </row>
    <row r="152" spans="1:4" ht="43.2" x14ac:dyDescent="0.3">
      <c r="A152">
        <v>2024</v>
      </c>
      <c r="B152" t="s">
        <v>232</v>
      </c>
      <c r="C152" s="18" t="s">
        <v>694</v>
      </c>
      <c r="D152" s="18" t="s">
        <v>687</v>
      </c>
    </row>
    <row r="153" spans="1:4" ht="43.2" x14ac:dyDescent="0.3">
      <c r="A153">
        <v>2024</v>
      </c>
      <c r="B153" t="s">
        <v>232</v>
      </c>
      <c r="C153" s="18" t="s">
        <v>695</v>
      </c>
      <c r="D153" s="18" t="s">
        <v>693</v>
      </c>
    </row>
    <row r="154" spans="1:4" ht="43.2" x14ac:dyDescent="0.3">
      <c r="A154">
        <v>2024</v>
      </c>
      <c r="B154" t="s">
        <v>232</v>
      </c>
      <c r="C154" s="18" t="s">
        <v>696</v>
      </c>
      <c r="D154" s="18" t="s">
        <v>687</v>
      </c>
    </row>
    <row r="155" spans="1:4" ht="43.2" x14ac:dyDescent="0.3">
      <c r="A155">
        <v>2024</v>
      </c>
      <c r="B155" t="s">
        <v>232</v>
      </c>
      <c r="C155" s="18" t="s">
        <v>697</v>
      </c>
      <c r="D155" s="18" t="s">
        <v>698</v>
      </c>
    </row>
    <row r="156" spans="1:4" ht="28.8" x14ac:dyDescent="0.3">
      <c r="A156">
        <v>2024</v>
      </c>
      <c r="B156" t="s">
        <v>232</v>
      </c>
      <c r="C156" s="18" t="s">
        <v>699</v>
      </c>
      <c r="D156" s="18" t="s">
        <v>687</v>
      </c>
    </row>
    <row r="157" spans="1:4" ht="43.2" x14ac:dyDescent="0.3">
      <c r="A157">
        <v>2024</v>
      </c>
      <c r="B157" t="s">
        <v>232</v>
      </c>
      <c r="C157" s="18" t="s">
        <v>700</v>
      </c>
      <c r="D157" s="18" t="s">
        <v>693</v>
      </c>
    </row>
    <row r="158" spans="1:4" ht="43.2" x14ac:dyDescent="0.3">
      <c r="A158">
        <v>2024</v>
      </c>
      <c r="B158" t="s">
        <v>232</v>
      </c>
      <c r="C158" s="18" t="s">
        <v>701</v>
      </c>
      <c r="D158" s="18" t="s">
        <v>687</v>
      </c>
    </row>
    <row r="159" spans="1:4" ht="43.2" x14ac:dyDescent="0.3">
      <c r="A159">
        <v>2024</v>
      </c>
      <c r="B159" t="s">
        <v>232</v>
      </c>
      <c r="C159" s="18" t="s">
        <v>702</v>
      </c>
      <c r="D159" s="18" t="s">
        <v>703</v>
      </c>
    </row>
    <row r="160" spans="1:4" ht="43.2" x14ac:dyDescent="0.3">
      <c r="A160">
        <v>2024</v>
      </c>
      <c r="B160" t="s">
        <v>313</v>
      </c>
      <c r="C160" s="18" t="s">
        <v>555</v>
      </c>
      <c r="D160" s="18" t="s">
        <v>704</v>
      </c>
    </row>
    <row r="161" spans="1:4" ht="43.2" x14ac:dyDescent="0.3">
      <c r="A161">
        <v>2024</v>
      </c>
      <c r="B161" t="s">
        <v>705</v>
      </c>
      <c r="C161" s="18" t="s">
        <v>706</v>
      </c>
      <c r="D161" s="18" t="s">
        <v>707</v>
      </c>
    </row>
    <row r="162" spans="1:4" ht="43.2" x14ac:dyDescent="0.3">
      <c r="A162">
        <v>2024</v>
      </c>
      <c r="B162" t="s">
        <v>705</v>
      </c>
      <c r="C162" s="18" t="s">
        <v>708</v>
      </c>
      <c r="D162" s="18" t="s">
        <v>707</v>
      </c>
    </row>
    <row r="163" spans="1:4" ht="43.2" x14ac:dyDescent="0.3">
      <c r="A163">
        <v>2024</v>
      </c>
      <c r="B163" t="s">
        <v>705</v>
      </c>
      <c r="C163" s="18" t="s">
        <v>709</v>
      </c>
      <c r="D163" s="18" t="s">
        <v>707</v>
      </c>
    </row>
    <row r="164" spans="1:4" ht="43.2" x14ac:dyDescent="0.3">
      <c r="A164">
        <v>2024</v>
      </c>
      <c r="B164" t="s">
        <v>705</v>
      </c>
      <c r="C164" s="18" t="s">
        <v>710</v>
      </c>
      <c r="D164" s="18" t="s">
        <v>707</v>
      </c>
    </row>
    <row r="165" spans="1:4" ht="28.8" x14ac:dyDescent="0.3">
      <c r="A165">
        <v>2024</v>
      </c>
      <c r="B165" t="s">
        <v>705</v>
      </c>
      <c r="C165" s="18" t="s">
        <v>711</v>
      </c>
      <c r="D165" s="18" t="s">
        <v>707</v>
      </c>
    </row>
    <row r="166" spans="1:4" x14ac:dyDescent="0.3">
      <c r="A166">
        <v>2024</v>
      </c>
      <c r="B166" t="s">
        <v>705</v>
      </c>
      <c r="C166" s="18" t="s">
        <v>712</v>
      </c>
      <c r="D166" s="18" t="s">
        <v>707</v>
      </c>
    </row>
    <row r="167" spans="1:4" ht="28.8" x14ac:dyDescent="0.3">
      <c r="A167">
        <v>2024</v>
      </c>
      <c r="B167" t="s">
        <v>318</v>
      </c>
      <c r="C167" s="18" t="s">
        <v>713</v>
      </c>
      <c r="D167" s="18" t="s">
        <v>714</v>
      </c>
    </row>
    <row r="168" spans="1:4" ht="43.2" x14ac:dyDescent="0.3">
      <c r="A168">
        <v>2024</v>
      </c>
      <c r="B168" t="s">
        <v>318</v>
      </c>
      <c r="C168" s="18" t="s">
        <v>715</v>
      </c>
      <c r="D168" s="18" t="s">
        <v>716</v>
      </c>
    </row>
    <row r="169" spans="1:4" ht="43.2" x14ac:dyDescent="0.3">
      <c r="A169">
        <v>2024</v>
      </c>
      <c r="B169" t="s">
        <v>329</v>
      </c>
      <c r="C169" s="18" t="s">
        <v>717</v>
      </c>
      <c r="D169" s="18" t="s">
        <v>718</v>
      </c>
    </row>
    <row r="170" spans="1:4" ht="43.2" x14ac:dyDescent="0.3">
      <c r="A170">
        <v>2024</v>
      </c>
      <c r="B170" t="s">
        <v>719</v>
      </c>
      <c r="C170" s="18" t="s">
        <v>720</v>
      </c>
      <c r="D170" s="18" t="s">
        <v>707</v>
      </c>
    </row>
    <row r="171" spans="1:4" ht="28.8" x14ac:dyDescent="0.3">
      <c r="A171">
        <v>2024</v>
      </c>
      <c r="B171" t="s">
        <v>719</v>
      </c>
      <c r="C171" s="18" t="s">
        <v>721</v>
      </c>
      <c r="D171" s="18" t="s">
        <v>707</v>
      </c>
    </row>
    <row r="172" spans="1:4" ht="28.8" x14ac:dyDescent="0.3">
      <c r="A172">
        <v>2024</v>
      </c>
      <c r="B172" t="s">
        <v>719</v>
      </c>
      <c r="C172" s="18" t="s">
        <v>722</v>
      </c>
      <c r="D172" s="18" t="s">
        <v>707</v>
      </c>
    </row>
    <row r="173" spans="1:4" x14ac:dyDescent="0.3">
      <c r="A173">
        <v>2024</v>
      </c>
      <c r="B173" t="s">
        <v>719</v>
      </c>
      <c r="C173" s="18" t="s">
        <v>723</v>
      </c>
      <c r="D173" s="18" t="s">
        <v>707</v>
      </c>
    </row>
    <row r="174" spans="1:4" x14ac:dyDescent="0.3">
      <c r="A174">
        <v>2024</v>
      </c>
      <c r="B174" t="s">
        <v>719</v>
      </c>
      <c r="C174" s="18" t="s">
        <v>724</v>
      </c>
      <c r="D174" s="18" t="s">
        <v>707</v>
      </c>
    </row>
    <row r="175" spans="1:4" x14ac:dyDescent="0.3">
      <c r="A175">
        <v>2024</v>
      </c>
      <c r="B175" t="s">
        <v>719</v>
      </c>
      <c r="C175" s="18" t="s">
        <v>725</v>
      </c>
      <c r="D175" s="18" t="s">
        <v>707</v>
      </c>
    </row>
    <row r="176" spans="1:4" ht="28.8" x14ac:dyDescent="0.3">
      <c r="A176">
        <v>2024</v>
      </c>
      <c r="B176" t="s">
        <v>719</v>
      </c>
      <c r="C176" s="18" t="s">
        <v>726</v>
      </c>
      <c r="D176" s="18" t="s">
        <v>707</v>
      </c>
    </row>
    <row r="177" spans="1:4" ht="43.2" x14ac:dyDescent="0.3">
      <c r="A177">
        <v>2024</v>
      </c>
      <c r="B177" t="s">
        <v>352</v>
      </c>
      <c r="C177" s="18" t="s">
        <v>727</v>
      </c>
      <c r="D177" s="18" t="s">
        <v>728</v>
      </c>
    </row>
    <row r="178" spans="1:4" ht="43.2" x14ac:dyDescent="0.3">
      <c r="A178">
        <v>2024</v>
      </c>
      <c r="B178" t="s">
        <v>352</v>
      </c>
      <c r="C178" s="18" t="s">
        <v>729</v>
      </c>
      <c r="D178" s="18" t="s">
        <v>730</v>
      </c>
    </row>
    <row r="179" spans="1:4" ht="28.8" x14ac:dyDescent="0.3">
      <c r="A179">
        <v>2024</v>
      </c>
      <c r="B179" t="s">
        <v>360</v>
      </c>
      <c r="C179" s="18" t="s">
        <v>364</v>
      </c>
      <c r="D179" s="18" t="s">
        <v>731</v>
      </c>
    </row>
    <row r="180" spans="1:4" ht="28.8" x14ac:dyDescent="0.3">
      <c r="A180">
        <v>2024</v>
      </c>
      <c r="B180" t="s">
        <v>360</v>
      </c>
      <c r="C180" s="18" t="s">
        <v>732</v>
      </c>
      <c r="D180" s="18" t="s">
        <v>733</v>
      </c>
    </row>
    <row r="181" spans="1:4" ht="28.8" x14ac:dyDescent="0.3">
      <c r="A181">
        <v>2024</v>
      </c>
      <c r="B181" t="s">
        <v>360</v>
      </c>
      <c r="C181" s="18" t="s">
        <v>374</v>
      </c>
      <c r="D181" s="18" t="s">
        <v>734</v>
      </c>
    </row>
    <row r="182" spans="1:4" ht="28.8" x14ac:dyDescent="0.3">
      <c r="A182">
        <v>2024</v>
      </c>
      <c r="B182" t="s">
        <v>360</v>
      </c>
      <c r="C182" s="18" t="s">
        <v>379</v>
      </c>
      <c r="D182" s="18" t="s">
        <v>735</v>
      </c>
    </row>
    <row r="183" spans="1:4" ht="28.8" x14ac:dyDescent="0.3">
      <c r="A183">
        <v>2024</v>
      </c>
      <c r="B183" t="s">
        <v>360</v>
      </c>
      <c r="C183" s="18" t="s">
        <v>384</v>
      </c>
      <c r="D183" s="18" t="s">
        <v>736</v>
      </c>
    </row>
    <row r="184" spans="1:4" ht="28.8" x14ac:dyDescent="0.3">
      <c r="A184">
        <v>2024</v>
      </c>
      <c r="B184" t="s">
        <v>360</v>
      </c>
      <c r="C184" s="18" t="s">
        <v>389</v>
      </c>
      <c r="D184" s="18" t="s">
        <v>737</v>
      </c>
    </row>
    <row r="185" spans="1:4" ht="100.8" x14ac:dyDescent="0.3">
      <c r="A185">
        <v>2024</v>
      </c>
      <c r="B185" t="s">
        <v>392</v>
      </c>
      <c r="C185" s="18" t="s">
        <v>738</v>
      </c>
      <c r="D185" s="18" t="s">
        <v>739</v>
      </c>
    </row>
    <row r="186" spans="1:4" x14ac:dyDescent="0.3">
      <c r="A186">
        <v>2024</v>
      </c>
      <c r="B186" t="s">
        <v>400</v>
      </c>
      <c r="C186" s="18" t="s">
        <v>570</v>
      </c>
      <c r="D186" s="18" t="s">
        <v>740</v>
      </c>
    </row>
    <row r="187" spans="1:4" x14ac:dyDescent="0.3">
      <c r="A187">
        <v>2024</v>
      </c>
      <c r="B187" t="s">
        <v>400</v>
      </c>
      <c r="C187" s="18" t="s">
        <v>741</v>
      </c>
      <c r="D187" s="18" t="s">
        <v>742</v>
      </c>
    </row>
    <row r="188" spans="1:4" ht="43.2" x14ac:dyDescent="0.3">
      <c r="A188">
        <v>2024</v>
      </c>
      <c r="B188" t="s">
        <v>400</v>
      </c>
      <c r="C188" s="18" t="s">
        <v>743</v>
      </c>
      <c r="D188" s="18" t="s">
        <v>740</v>
      </c>
    </row>
    <row r="189" spans="1:4" ht="72" x14ac:dyDescent="0.3">
      <c r="A189">
        <v>2024</v>
      </c>
      <c r="B189" t="s">
        <v>400</v>
      </c>
      <c r="C189" s="18" t="s">
        <v>744</v>
      </c>
      <c r="D189" s="18" t="s">
        <v>740</v>
      </c>
    </row>
    <row r="190" spans="1:4" x14ac:dyDescent="0.3">
      <c r="A190">
        <v>2024</v>
      </c>
      <c r="B190" t="s">
        <v>400</v>
      </c>
      <c r="C190" s="18" t="s">
        <v>745</v>
      </c>
      <c r="D190" s="18" t="s">
        <v>740</v>
      </c>
    </row>
    <row r="191" spans="1:4" x14ac:dyDescent="0.3">
      <c r="A191">
        <v>2024</v>
      </c>
      <c r="B191" t="s">
        <v>400</v>
      </c>
      <c r="C191" s="18" t="s">
        <v>746</v>
      </c>
      <c r="D191" s="18" t="s">
        <v>740</v>
      </c>
    </row>
    <row r="192" spans="1:4" ht="28.8" x14ac:dyDescent="0.3">
      <c r="A192">
        <v>2023</v>
      </c>
      <c r="B192" t="s">
        <v>30</v>
      </c>
      <c r="C192" s="18" t="s">
        <v>747</v>
      </c>
      <c r="D192" s="18" t="s">
        <v>748</v>
      </c>
    </row>
    <row r="193" spans="1:4" ht="28.8" x14ac:dyDescent="0.3">
      <c r="A193">
        <v>2023</v>
      </c>
      <c r="B193" t="s">
        <v>30</v>
      </c>
      <c r="C193" s="18" t="s">
        <v>749</v>
      </c>
      <c r="D193" s="18" t="s">
        <v>750</v>
      </c>
    </row>
    <row r="194" spans="1:4" ht="28.8" x14ac:dyDescent="0.3">
      <c r="A194">
        <v>2023</v>
      </c>
      <c r="B194" t="s">
        <v>30</v>
      </c>
      <c r="C194" s="18" t="s">
        <v>751</v>
      </c>
      <c r="D194" s="18" t="s">
        <v>752</v>
      </c>
    </row>
    <row r="195" spans="1:4" ht="43.2" x14ac:dyDescent="0.3">
      <c r="A195">
        <v>2023</v>
      </c>
      <c r="B195" t="s">
        <v>53</v>
      </c>
      <c r="C195" s="18" t="s">
        <v>753</v>
      </c>
      <c r="D195" s="18" t="s">
        <v>754</v>
      </c>
    </row>
    <row r="196" spans="1:4" ht="43.2" x14ac:dyDescent="0.3">
      <c r="A196">
        <v>2023</v>
      </c>
      <c r="B196" t="s">
        <v>62</v>
      </c>
      <c r="C196" s="18" t="s">
        <v>755</v>
      </c>
      <c r="D196" s="18" t="s">
        <v>756</v>
      </c>
    </row>
    <row r="197" spans="1:4" ht="43.2" x14ac:dyDescent="0.3">
      <c r="A197">
        <v>2023</v>
      </c>
      <c r="B197" t="s">
        <v>62</v>
      </c>
      <c r="C197" s="18" t="s">
        <v>757</v>
      </c>
      <c r="D197" s="18" t="s">
        <v>758</v>
      </c>
    </row>
    <row r="198" spans="1:4" ht="28.8" x14ac:dyDescent="0.3">
      <c r="A198">
        <v>2023</v>
      </c>
      <c r="B198" t="s">
        <v>62</v>
      </c>
      <c r="C198" s="18" t="s">
        <v>759</v>
      </c>
      <c r="D198" s="18" t="s">
        <v>760</v>
      </c>
    </row>
    <row r="199" spans="1:4" ht="28.8" x14ac:dyDescent="0.3">
      <c r="A199">
        <v>2023</v>
      </c>
      <c r="B199" t="s">
        <v>89</v>
      </c>
      <c r="C199" s="18" t="s">
        <v>761</v>
      </c>
      <c r="D199" s="18" t="s">
        <v>762</v>
      </c>
    </row>
    <row r="200" spans="1:4" ht="28.8" x14ac:dyDescent="0.3">
      <c r="A200">
        <v>2023</v>
      </c>
      <c r="B200" t="s">
        <v>89</v>
      </c>
      <c r="C200" s="18" t="s">
        <v>763</v>
      </c>
      <c r="D200" s="18" t="s">
        <v>764</v>
      </c>
    </row>
    <row r="201" spans="1:4" x14ac:dyDescent="0.3">
      <c r="A201">
        <v>2023</v>
      </c>
      <c r="B201" t="s">
        <v>115</v>
      </c>
      <c r="C201" s="18" t="s">
        <v>765</v>
      </c>
      <c r="D201" s="18" t="s">
        <v>766</v>
      </c>
    </row>
    <row r="202" spans="1:4" ht="28.8" x14ac:dyDescent="0.3">
      <c r="A202">
        <v>2023</v>
      </c>
      <c r="B202" t="s">
        <v>115</v>
      </c>
      <c r="C202" s="18" t="s">
        <v>767</v>
      </c>
      <c r="D202" s="18" t="s">
        <v>768</v>
      </c>
    </row>
    <row r="203" spans="1:4" ht="43.2" x14ac:dyDescent="0.3">
      <c r="A203">
        <v>2023</v>
      </c>
      <c r="B203" t="s">
        <v>115</v>
      </c>
      <c r="C203" s="31" t="s">
        <v>769</v>
      </c>
      <c r="D203" s="18" t="s">
        <v>770</v>
      </c>
    </row>
    <row r="204" spans="1:4" ht="28.8" x14ac:dyDescent="0.3">
      <c r="A204">
        <v>2023</v>
      </c>
      <c r="B204" t="s">
        <v>115</v>
      </c>
      <c r="C204" s="31" t="s">
        <v>771</v>
      </c>
      <c r="D204" s="18" t="s">
        <v>772</v>
      </c>
    </row>
    <row r="205" spans="1:4" ht="28.8" x14ac:dyDescent="0.3">
      <c r="A205">
        <v>2023</v>
      </c>
      <c r="B205" t="s">
        <v>115</v>
      </c>
      <c r="C205" s="18" t="s">
        <v>773</v>
      </c>
      <c r="D205" s="18" t="s">
        <v>774</v>
      </c>
    </row>
    <row r="206" spans="1:4" x14ac:dyDescent="0.3">
      <c r="A206">
        <v>2023</v>
      </c>
      <c r="B206" t="s">
        <v>115</v>
      </c>
      <c r="C206" s="31" t="s">
        <v>775</v>
      </c>
      <c r="D206" s="18" t="s">
        <v>776</v>
      </c>
    </row>
    <row r="207" spans="1:4" ht="28.8" x14ac:dyDescent="0.3">
      <c r="A207">
        <v>2023</v>
      </c>
      <c r="B207" t="s">
        <v>158</v>
      </c>
      <c r="C207" s="18" t="s">
        <v>777</v>
      </c>
      <c r="D207" s="18" t="s">
        <v>778</v>
      </c>
    </row>
    <row r="208" spans="1:4" x14ac:dyDescent="0.3">
      <c r="A208">
        <v>2023</v>
      </c>
      <c r="B208" t="s">
        <v>158</v>
      </c>
      <c r="C208" s="18" t="s">
        <v>779</v>
      </c>
      <c r="D208" s="18" t="s">
        <v>780</v>
      </c>
    </row>
    <row r="209" spans="1:4" ht="43.2" x14ac:dyDescent="0.3">
      <c r="A209">
        <v>2023</v>
      </c>
      <c r="B209" t="s">
        <v>158</v>
      </c>
      <c r="C209" s="18" t="s">
        <v>781</v>
      </c>
      <c r="D209" s="18" t="s">
        <v>782</v>
      </c>
    </row>
    <row r="210" spans="1:4" ht="57.6" x14ac:dyDescent="0.3">
      <c r="A210">
        <v>2023</v>
      </c>
      <c r="B210" t="s">
        <v>165</v>
      </c>
      <c r="C210" s="18" t="s">
        <v>783</v>
      </c>
      <c r="D210" s="18" t="s">
        <v>784</v>
      </c>
    </row>
    <row r="211" spans="1:4" ht="57.6" x14ac:dyDescent="0.3">
      <c r="A211">
        <v>2023</v>
      </c>
      <c r="B211" t="s">
        <v>172</v>
      </c>
      <c r="C211" s="18" t="s">
        <v>785</v>
      </c>
      <c r="D211" s="18" t="s">
        <v>786</v>
      </c>
    </row>
    <row r="212" spans="1:4" ht="28.8" x14ac:dyDescent="0.3">
      <c r="A212">
        <v>2023</v>
      </c>
      <c r="B212" t="s">
        <v>329</v>
      </c>
      <c r="C212" s="18" t="s">
        <v>787</v>
      </c>
      <c r="D212" s="18" t="s">
        <v>788</v>
      </c>
    </row>
    <row r="213" spans="1:4" ht="28.8" x14ac:dyDescent="0.3">
      <c r="A213">
        <v>2023</v>
      </c>
      <c r="B213" t="s">
        <v>329</v>
      </c>
      <c r="C213" s="18" t="s">
        <v>789</v>
      </c>
      <c r="D213" s="18" t="s">
        <v>790</v>
      </c>
    </row>
    <row r="214" spans="1:4" ht="28.8" x14ac:dyDescent="0.3">
      <c r="A214">
        <v>2023</v>
      </c>
      <c r="B214" t="s">
        <v>329</v>
      </c>
      <c r="C214" s="18" t="s">
        <v>791</v>
      </c>
      <c r="D214" s="18" t="s">
        <v>792</v>
      </c>
    </row>
    <row r="215" spans="1:4" ht="28.8" x14ac:dyDescent="0.3">
      <c r="A215">
        <v>2023</v>
      </c>
      <c r="B215" t="s">
        <v>209</v>
      </c>
      <c r="C215" s="18" t="s">
        <v>793</v>
      </c>
      <c r="D215" s="18" t="s">
        <v>214</v>
      </c>
    </row>
    <row r="216" spans="1:4" ht="28.8" x14ac:dyDescent="0.3">
      <c r="A216">
        <v>2023</v>
      </c>
      <c r="B216" t="s">
        <v>209</v>
      </c>
      <c r="C216" s="18" t="s">
        <v>794</v>
      </c>
      <c r="D216" s="18" t="s">
        <v>795</v>
      </c>
    </row>
    <row r="217" spans="1:4" ht="28.8" x14ac:dyDescent="0.3">
      <c r="A217">
        <v>2023</v>
      </c>
      <c r="B217" t="s">
        <v>209</v>
      </c>
      <c r="C217" s="18" t="s">
        <v>796</v>
      </c>
      <c r="D217" s="18" t="s">
        <v>223</v>
      </c>
    </row>
    <row r="218" spans="1:4" ht="28.8" x14ac:dyDescent="0.3">
      <c r="A218">
        <v>2023</v>
      </c>
      <c r="B218" t="s">
        <v>209</v>
      </c>
      <c r="C218" s="18" t="s">
        <v>797</v>
      </c>
      <c r="D218" s="18" t="s">
        <v>798</v>
      </c>
    </row>
  </sheetData>
  <autoFilter ref="A1:D218" xr:uid="{38666A1B-D1C8-405D-B6E7-36B4516A502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U30"/>
  <sheetViews>
    <sheetView topLeftCell="F1" workbookViewId="0">
      <selection activeCell="O2" sqref="O2:O3"/>
    </sheetView>
  </sheetViews>
  <sheetFormatPr baseColWidth="10" defaultColWidth="11.44140625" defaultRowHeight="14.4" x14ac:dyDescent="0.3"/>
  <cols>
    <col min="2" max="2" width="69.109375" customWidth="1"/>
    <col min="4" max="4" width="54.44140625" customWidth="1"/>
    <col min="19" max="19" width="50.88671875" customWidth="1"/>
  </cols>
  <sheetData>
    <row r="2" spans="2:21" ht="15.6" x14ac:dyDescent="0.3">
      <c r="B2" s="20" t="s">
        <v>799</v>
      </c>
      <c r="D2" t="s">
        <v>800</v>
      </c>
      <c r="F2" s="21" t="s">
        <v>801</v>
      </c>
      <c r="G2" t="s">
        <v>802</v>
      </c>
      <c r="I2" t="s">
        <v>803</v>
      </c>
      <c r="K2" s="24" t="s">
        <v>31</v>
      </c>
      <c r="L2" t="s">
        <v>804</v>
      </c>
      <c r="M2" t="s">
        <v>31</v>
      </c>
      <c r="N2" t="s">
        <v>804</v>
      </c>
      <c r="O2" t="s">
        <v>32</v>
      </c>
      <c r="P2" t="s">
        <v>805</v>
      </c>
      <c r="Q2" t="s">
        <v>32</v>
      </c>
      <c r="R2" t="s">
        <v>805</v>
      </c>
      <c r="S2" t="s">
        <v>33</v>
      </c>
      <c r="T2" t="s">
        <v>216</v>
      </c>
      <c r="U2" t="s">
        <v>117</v>
      </c>
    </row>
    <row r="3" spans="2:21" ht="15.6" x14ac:dyDescent="0.3">
      <c r="B3" t="s">
        <v>353</v>
      </c>
      <c r="D3" s="21" t="s">
        <v>361</v>
      </c>
      <c r="F3" t="s">
        <v>51</v>
      </c>
      <c r="G3" t="s">
        <v>46</v>
      </c>
      <c r="I3" t="s">
        <v>360</v>
      </c>
      <c r="K3" s="24" t="s">
        <v>54</v>
      </c>
      <c r="L3" t="s">
        <v>806</v>
      </c>
      <c r="M3" t="s">
        <v>31</v>
      </c>
      <c r="N3" t="s">
        <v>804</v>
      </c>
      <c r="O3" t="s">
        <v>337</v>
      </c>
      <c r="P3" t="s">
        <v>807</v>
      </c>
      <c r="Q3" t="s">
        <v>337</v>
      </c>
      <c r="R3" t="s">
        <v>807</v>
      </c>
      <c r="S3" t="s">
        <v>338</v>
      </c>
      <c r="T3" t="s">
        <v>216</v>
      </c>
      <c r="U3" t="s">
        <v>808</v>
      </c>
    </row>
    <row r="4" spans="2:21" ht="15.6" x14ac:dyDescent="0.3">
      <c r="B4" t="s">
        <v>809</v>
      </c>
      <c r="D4" s="21" t="s">
        <v>810</v>
      </c>
      <c r="F4" t="s">
        <v>71</v>
      </c>
      <c r="G4" t="s">
        <v>41</v>
      </c>
      <c r="I4" t="s">
        <v>392</v>
      </c>
      <c r="K4" s="24" t="s">
        <v>63</v>
      </c>
      <c r="L4" t="s">
        <v>811</v>
      </c>
      <c r="M4" t="s">
        <v>54</v>
      </c>
      <c r="N4" t="s">
        <v>806</v>
      </c>
      <c r="O4" t="s">
        <v>103</v>
      </c>
      <c r="P4" t="s">
        <v>812</v>
      </c>
      <c r="Q4" t="s">
        <v>103</v>
      </c>
      <c r="R4" t="s">
        <v>812</v>
      </c>
      <c r="S4" t="s">
        <v>104</v>
      </c>
      <c r="T4" t="s">
        <v>216</v>
      </c>
      <c r="U4" t="s">
        <v>93</v>
      </c>
    </row>
    <row r="5" spans="2:21" ht="15.6" x14ac:dyDescent="0.3">
      <c r="B5" t="s">
        <v>211</v>
      </c>
      <c r="D5" s="21" t="s">
        <v>34</v>
      </c>
      <c r="F5" t="s">
        <v>40</v>
      </c>
      <c r="G5" t="s">
        <v>78</v>
      </c>
      <c r="I5" t="s">
        <v>209</v>
      </c>
      <c r="K5" s="24" t="s">
        <v>132</v>
      </c>
      <c r="L5" t="s">
        <v>813</v>
      </c>
      <c r="M5" t="s">
        <v>54</v>
      </c>
      <c r="N5" t="s">
        <v>806</v>
      </c>
      <c r="O5" t="s">
        <v>55</v>
      </c>
      <c r="P5" t="s">
        <v>814</v>
      </c>
      <c r="Q5" t="s">
        <v>103</v>
      </c>
      <c r="R5" t="s">
        <v>814</v>
      </c>
      <c r="S5" t="s">
        <v>815</v>
      </c>
      <c r="T5" t="s">
        <v>216</v>
      </c>
      <c r="U5" t="s">
        <v>401</v>
      </c>
    </row>
    <row r="6" spans="2:21" x14ac:dyDescent="0.3">
      <c r="B6" t="s">
        <v>35</v>
      </c>
      <c r="D6" s="21" t="s">
        <v>394</v>
      </c>
      <c r="I6" t="s">
        <v>400</v>
      </c>
      <c r="M6" t="s">
        <v>54</v>
      </c>
      <c r="N6" t="s">
        <v>806</v>
      </c>
      <c r="O6" t="s">
        <v>173</v>
      </c>
      <c r="P6" t="s">
        <v>816</v>
      </c>
      <c r="Q6" t="s">
        <v>55</v>
      </c>
      <c r="R6" t="s">
        <v>814</v>
      </c>
      <c r="S6" t="s">
        <v>56</v>
      </c>
      <c r="T6" t="s">
        <v>216</v>
      </c>
      <c r="U6" t="s">
        <v>135</v>
      </c>
    </row>
    <row r="7" spans="2:21" x14ac:dyDescent="0.3">
      <c r="B7" t="s">
        <v>362</v>
      </c>
      <c r="D7" s="21" t="s">
        <v>226</v>
      </c>
      <c r="I7" t="s">
        <v>89</v>
      </c>
      <c r="M7" t="s">
        <v>63</v>
      </c>
      <c r="N7" t="s">
        <v>811</v>
      </c>
      <c r="O7" t="s">
        <v>64</v>
      </c>
      <c r="P7" t="s">
        <v>817</v>
      </c>
      <c r="Q7" t="s">
        <v>55</v>
      </c>
      <c r="R7" t="s">
        <v>814</v>
      </c>
      <c r="S7" t="s">
        <v>314</v>
      </c>
      <c r="T7" t="s">
        <v>216</v>
      </c>
      <c r="U7" t="s">
        <v>176</v>
      </c>
    </row>
    <row r="8" spans="2:21" x14ac:dyDescent="0.3">
      <c r="B8" t="s">
        <v>368</v>
      </c>
      <c r="D8" s="21" t="s">
        <v>98</v>
      </c>
      <c r="I8" t="s">
        <v>165</v>
      </c>
      <c r="M8" t="s">
        <v>63</v>
      </c>
      <c r="N8" t="s">
        <v>811</v>
      </c>
      <c r="O8" t="s">
        <v>90</v>
      </c>
      <c r="P8" t="s">
        <v>818</v>
      </c>
      <c r="Q8" t="s">
        <v>55</v>
      </c>
      <c r="R8" t="s">
        <v>814</v>
      </c>
      <c r="S8" t="s">
        <v>415</v>
      </c>
      <c r="T8" t="s">
        <v>216</v>
      </c>
      <c r="U8" t="s">
        <v>319</v>
      </c>
    </row>
    <row r="9" spans="2:21" x14ac:dyDescent="0.3">
      <c r="B9" t="s">
        <v>373</v>
      </c>
      <c r="D9" s="21" t="s">
        <v>66</v>
      </c>
      <c r="I9" t="s">
        <v>115</v>
      </c>
      <c r="M9" t="s">
        <v>132</v>
      </c>
      <c r="N9" t="s">
        <v>813</v>
      </c>
      <c r="O9" t="s">
        <v>133</v>
      </c>
      <c r="P9" t="s">
        <v>819</v>
      </c>
      <c r="Q9" t="s">
        <v>55</v>
      </c>
      <c r="R9" t="s">
        <v>814</v>
      </c>
      <c r="S9" t="s">
        <v>820</v>
      </c>
      <c r="T9" t="s">
        <v>216</v>
      </c>
      <c r="U9" t="s">
        <v>324</v>
      </c>
    </row>
    <row r="10" spans="2:21" x14ac:dyDescent="0.3">
      <c r="B10" t="s">
        <v>378</v>
      </c>
      <c r="D10" s="21" t="s">
        <v>821</v>
      </c>
      <c r="I10" t="s">
        <v>154</v>
      </c>
      <c r="Q10" t="s">
        <v>173</v>
      </c>
      <c r="R10" t="s">
        <v>816</v>
      </c>
      <c r="S10" t="s">
        <v>174</v>
      </c>
      <c r="T10" t="s">
        <v>216</v>
      </c>
      <c r="U10" t="s">
        <v>36</v>
      </c>
    </row>
    <row r="11" spans="2:21" x14ac:dyDescent="0.3">
      <c r="B11" t="s">
        <v>383</v>
      </c>
      <c r="D11" s="21" t="s">
        <v>73</v>
      </c>
      <c r="I11" t="s">
        <v>172</v>
      </c>
      <c r="Q11" t="s">
        <v>173</v>
      </c>
      <c r="R11" t="s">
        <v>816</v>
      </c>
      <c r="S11" t="s">
        <v>410</v>
      </c>
      <c r="T11" t="s">
        <v>216</v>
      </c>
      <c r="U11" t="s">
        <v>331</v>
      </c>
    </row>
    <row r="12" spans="2:21" x14ac:dyDescent="0.3">
      <c r="B12" t="s">
        <v>388</v>
      </c>
      <c r="D12" s="21" t="s">
        <v>122</v>
      </c>
      <c r="I12" t="s">
        <v>30</v>
      </c>
      <c r="Q12" t="s">
        <v>64</v>
      </c>
      <c r="R12" t="s">
        <v>817</v>
      </c>
      <c r="S12" t="s">
        <v>65</v>
      </c>
      <c r="T12" t="s">
        <v>216</v>
      </c>
      <c r="U12" t="s">
        <v>233</v>
      </c>
    </row>
    <row r="13" spans="2:21" x14ac:dyDescent="0.3">
      <c r="B13" t="s">
        <v>92</v>
      </c>
      <c r="D13" s="21" t="s">
        <v>416</v>
      </c>
      <c r="I13" t="s">
        <v>329</v>
      </c>
      <c r="Q13" t="s">
        <v>64</v>
      </c>
      <c r="R13" t="s">
        <v>817</v>
      </c>
      <c r="S13" t="s">
        <v>393</v>
      </c>
      <c r="T13" t="s">
        <v>216</v>
      </c>
      <c r="U13" t="s">
        <v>227</v>
      </c>
    </row>
    <row r="14" spans="2:21" x14ac:dyDescent="0.3">
      <c r="B14" t="s">
        <v>822</v>
      </c>
      <c r="D14" s="21" t="s">
        <v>105</v>
      </c>
      <c r="I14" t="s">
        <v>232</v>
      </c>
      <c r="Q14" t="s">
        <v>90</v>
      </c>
      <c r="R14" t="s">
        <v>818</v>
      </c>
      <c r="S14" t="s">
        <v>116</v>
      </c>
      <c r="T14" t="s">
        <v>216</v>
      </c>
      <c r="U14" t="s">
        <v>363</v>
      </c>
    </row>
    <row r="15" spans="2:21" x14ac:dyDescent="0.3">
      <c r="B15" t="s">
        <v>459</v>
      </c>
      <c r="D15" s="21" t="s">
        <v>823</v>
      </c>
      <c r="I15" t="s">
        <v>318</v>
      </c>
      <c r="Q15" t="s">
        <v>90</v>
      </c>
      <c r="R15" t="s">
        <v>818</v>
      </c>
      <c r="S15" t="s">
        <v>144</v>
      </c>
      <c r="T15" t="s">
        <v>216</v>
      </c>
      <c r="U15" t="s">
        <v>212</v>
      </c>
    </row>
    <row r="16" spans="2:21" x14ac:dyDescent="0.3">
      <c r="B16" t="s">
        <v>123</v>
      </c>
      <c r="D16" s="21" t="s">
        <v>57</v>
      </c>
      <c r="I16" t="s">
        <v>53</v>
      </c>
      <c r="Q16" t="s">
        <v>90</v>
      </c>
      <c r="R16" t="s">
        <v>818</v>
      </c>
      <c r="S16" t="s">
        <v>91</v>
      </c>
      <c r="T16" t="s">
        <v>216</v>
      </c>
      <c r="U16" t="s">
        <v>155</v>
      </c>
    </row>
    <row r="17" spans="2:21" x14ac:dyDescent="0.3">
      <c r="B17" t="s">
        <v>58</v>
      </c>
      <c r="D17" s="21" t="s">
        <v>210</v>
      </c>
      <c r="I17" t="s">
        <v>313</v>
      </c>
      <c r="Q17" t="s">
        <v>90</v>
      </c>
      <c r="R17" t="s">
        <v>818</v>
      </c>
      <c r="S17" t="s">
        <v>127</v>
      </c>
      <c r="T17" t="s">
        <v>216</v>
      </c>
      <c r="U17" t="s">
        <v>67</v>
      </c>
    </row>
    <row r="18" spans="2:21" x14ac:dyDescent="0.3">
      <c r="D18" s="21" t="s">
        <v>343</v>
      </c>
      <c r="I18" t="s">
        <v>352</v>
      </c>
      <c r="Q18" t="s">
        <v>133</v>
      </c>
      <c r="R18" t="s">
        <v>819</v>
      </c>
      <c r="S18" t="s">
        <v>134</v>
      </c>
      <c r="T18" t="s">
        <v>216</v>
      </c>
      <c r="U18" t="s">
        <v>149</v>
      </c>
    </row>
    <row r="19" spans="2:21" x14ac:dyDescent="0.3">
      <c r="D19" s="21" t="s">
        <v>148</v>
      </c>
      <c r="I19" t="s">
        <v>62</v>
      </c>
      <c r="U19" t="s">
        <v>395</v>
      </c>
    </row>
    <row r="20" spans="2:21" x14ac:dyDescent="0.3">
      <c r="D20" s="21" t="s">
        <v>175</v>
      </c>
      <c r="I20" t="s">
        <v>719</v>
      </c>
      <c r="U20" t="s">
        <v>824</v>
      </c>
    </row>
    <row r="21" spans="2:21" x14ac:dyDescent="0.3">
      <c r="D21" s="21" t="s">
        <v>166</v>
      </c>
      <c r="I21" t="s">
        <v>705</v>
      </c>
      <c r="U21" t="s">
        <v>167</v>
      </c>
    </row>
    <row r="22" spans="2:21" x14ac:dyDescent="0.3">
      <c r="D22" s="21"/>
    </row>
    <row r="26" spans="2:21" x14ac:dyDescent="0.3">
      <c r="D26" s="21"/>
    </row>
    <row r="30" spans="2:21" x14ac:dyDescent="0.3">
      <c r="D30" s="21"/>
    </row>
  </sheetData>
  <phoneticPr fontId="3" type="noConversion"/>
  <conditionalFormatting sqref="S24 S2:S18">
    <cfRule type="duplicateValues" dxfId="0" priority="4"/>
  </conditionalFormatting>
  <pageMargins left="0.7" right="0.7" top="0.75" bottom="0.75" header="0.3" footer="0.3"/>
  <headerFooter>
    <oddHeader>&amp;L&amp;"Calibri"&amp;15&amp;K000000 Información Pública Clasificada&amp;1#_x000D_</oddHeader>
  </headerFooter>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E12"/>
  <sheetViews>
    <sheetView showGridLines="0" topLeftCell="A8" workbookViewId="0">
      <selection activeCell="B4" sqref="B4"/>
    </sheetView>
  </sheetViews>
  <sheetFormatPr baseColWidth="10" defaultColWidth="11.44140625" defaultRowHeight="14.4" x14ac:dyDescent="0.3"/>
  <cols>
    <col min="1" max="1" width="17.44140625" customWidth="1"/>
    <col min="2" max="2" width="137" customWidth="1"/>
    <col min="3" max="3" width="25" customWidth="1"/>
    <col min="4" max="4" width="19" customWidth="1"/>
    <col min="5" max="5" width="12" customWidth="1"/>
  </cols>
  <sheetData>
    <row r="2" spans="1:5" s="16" customFormat="1" ht="17.25" customHeight="1" x14ac:dyDescent="0.3">
      <c r="A2" s="170" t="s">
        <v>825</v>
      </c>
      <c r="B2" s="170"/>
      <c r="C2" s="170"/>
      <c r="D2" s="170"/>
      <c r="E2" s="170"/>
    </row>
    <row r="3" spans="1:5" ht="27.6" x14ac:dyDescent="0.3">
      <c r="A3" s="3" t="s">
        <v>429</v>
      </c>
      <c r="B3" s="3" t="s">
        <v>431</v>
      </c>
      <c r="C3" s="2" t="s">
        <v>826</v>
      </c>
      <c r="D3" s="2" t="s">
        <v>827</v>
      </c>
      <c r="E3" s="3" t="s">
        <v>430</v>
      </c>
    </row>
    <row r="4" spans="1:5" ht="110.4" x14ac:dyDescent="0.3">
      <c r="A4" s="5" t="s">
        <v>828</v>
      </c>
      <c r="B4" s="14" t="s">
        <v>829</v>
      </c>
      <c r="C4" s="1" t="s">
        <v>830</v>
      </c>
      <c r="D4" s="17" t="s">
        <v>831</v>
      </c>
      <c r="E4" s="6" t="s">
        <v>832</v>
      </c>
    </row>
    <row r="5" spans="1:5" x14ac:dyDescent="0.3">
      <c r="A5" s="170" t="s">
        <v>833</v>
      </c>
      <c r="B5" s="170"/>
      <c r="C5" s="170"/>
      <c r="D5" s="170"/>
      <c r="E5" s="170"/>
    </row>
    <row r="6" spans="1:5" ht="27.6" x14ac:dyDescent="0.3">
      <c r="A6" s="3" t="s">
        <v>429</v>
      </c>
      <c r="B6" s="3" t="s">
        <v>431</v>
      </c>
      <c r="C6" s="2" t="s">
        <v>826</v>
      </c>
      <c r="D6" s="2" t="s">
        <v>827</v>
      </c>
      <c r="E6" s="3" t="s">
        <v>430</v>
      </c>
    </row>
    <row r="7" spans="1:5" ht="103.5" customHeight="1" x14ac:dyDescent="0.3">
      <c r="A7" s="5" t="s">
        <v>828</v>
      </c>
      <c r="B7" s="14" t="s">
        <v>834</v>
      </c>
      <c r="C7" s="1" t="s">
        <v>830</v>
      </c>
      <c r="D7" s="17" t="s">
        <v>831</v>
      </c>
      <c r="E7" s="6" t="s">
        <v>835</v>
      </c>
    </row>
    <row r="8" spans="1:5" ht="75.150000000000006" customHeight="1" x14ac:dyDescent="0.3">
      <c r="A8" s="5" t="s">
        <v>828</v>
      </c>
      <c r="B8" s="14" t="s">
        <v>836</v>
      </c>
      <c r="C8" s="1" t="s">
        <v>830</v>
      </c>
      <c r="D8" s="17" t="s">
        <v>831</v>
      </c>
      <c r="E8" s="6" t="s">
        <v>835</v>
      </c>
    </row>
    <row r="9" spans="1:5" ht="120.75" customHeight="1" x14ac:dyDescent="0.3">
      <c r="A9" s="5" t="s">
        <v>828</v>
      </c>
      <c r="B9" s="15" t="s">
        <v>837</v>
      </c>
      <c r="C9" s="1" t="s">
        <v>830</v>
      </c>
      <c r="D9" s="17" t="s">
        <v>831</v>
      </c>
      <c r="E9" s="6" t="s">
        <v>835</v>
      </c>
    </row>
    <row r="10" spans="1:5" ht="135.75" customHeight="1" x14ac:dyDescent="0.3">
      <c r="A10" s="5" t="s">
        <v>828</v>
      </c>
      <c r="B10" s="13" t="s">
        <v>838</v>
      </c>
      <c r="C10" s="1" t="s">
        <v>839</v>
      </c>
      <c r="D10" s="17" t="s">
        <v>831</v>
      </c>
      <c r="E10" s="6" t="s">
        <v>835</v>
      </c>
    </row>
    <row r="11" spans="1:5" ht="100.35" customHeight="1" x14ac:dyDescent="0.3">
      <c r="A11" s="5" t="s">
        <v>828</v>
      </c>
      <c r="B11" s="14" t="s">
        <v>840</v>
      </c>
      <c r="C11" s="1" t="s">
        <v>839</v>
      </c>
      <c r="D11" s="17" t="s">
        <v>831</v>
      </c>
      <c r="E11" s="6" t="s">
        <v>835</v>
      </c>
    </row>
    <row r="12" spans="1:5" ht="81.150000000000006" customHeight="1" x14ac:dyDescent="0.3">
      <c r="A12" s="5" t="s">
        <v>828</v>
      </c>
      <c r="B12" s="14" t="s">
        <v>841</v>
      </c>
      <c r="C12" s="1" t="s">
        <v>839</v>
      </c>
      <c r="D12" s="17" t="s">
        <v>831</v>
      </c>
      <c r="E12" s="6" t="s">
        <v>835</v>
      </c>
    </row>
  </sheetData>
  <mergeCells count="2">
    <mergeCell ref="A2:E2"/>
    <mergeCell ref="A5:E5"/>
  </mergeCells>
  <printOptions horizontalCentered="1"/>
  <pageMargins left="0.70866141732283472" right="0.70866141732283472" top="0.74803149606299213" bottom="0.74803149606299213" header="0.31496062992125984" footer="0.31496062992125984"/>
  <headerFooter>
    <oddHeader>&amp;L&amp;"Calibri"&amp;15&amp;K000000 Información Pública Clasificada&amp;1#_x000D_</oddHeader>
  </headerFooter>
  <extLst>
    <ext xmlns:mx="http://schemas.microsoft.com/office/mac/excel/2008/main" uri="{64002731-A6B0-56B0-2670-7721B7C09600}">
      <mx:PLV Mode="0" OnePage="0" WScale="0"/>
    </ext>
  </extLst>
</worksheet>
</file>

<file path=docMetadata/LabelInfo.xml><?xml version="1.0" encoding="utf-8"?>
<clbl:labelList xmlns:clbl="http://schemas.microsoft.com/office/2020/mipLabelMetadata">
  <clbl:label id="{52b498cd-7a81-4486-9103-65b5717baee6}" enabled="1" method="Standard" siteId="{27864e10-5be4-4d4f-adb5-bbab512029e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22</vt:i4>
      </vt:variant>
    </vt:vector>
  </HeadingPairs>
  <TitlesOfParts>
    <vt:vector size="27" baseType="lpstr">
      <vt:lpstr>DES -FT009 V3</vt:lpstr>
      <vt:lpstr>Hoja2</vt:lpstr>
      <vt:lpstr>2026</vt:lpstr>
      <vt:lpstr>Listas</vt:lpstr>
      <vt:lpstr>Hoja1</vt:lpstr>
      <vt:lpstr>'DES -FT009 V3'!Área_de_impresión</vt:lpstr>
      <vt:lpstr>Hoja1!Área_de_impresión</vt:lpstr>
      <vt:lpstr>Dependencia</vt:lpstr>
      <vt:lpstr>DO</vt:lpstr>
      <vt:lpstr>FI</vt:lpstr>
      <vt:lpstr>FINANCIACIÓN</vt:lpstr>
      <vt:lpstr>FUENTES</vt:lpstr>
      <vt:lpstr>MS</vt:lpstr>
      <vt:lpstr>Objetivo1</vt:lpstr>
      <vt:lpstr>Objetivo2</vt:lpstr>
      <vt:lpstr>Objetivo3</vt:lpstr>
      <vt:lpstr>Objetivo4</vt:lpstr>
      <vt:lpstr>Objetivo5</vt:lpstr>
      <vt:lpstr>Objetivo6</vt:lpstr>
      <vt:lpstr>Objetivo7</vt:lpstr>
      <vt:lpstr>Objetivo8</vt:lpstr>
      <vt:lpstr>Perspectiva</vt:lpstr>
      <vt:lpstr>POLITICAS</vt:lpstr>
      <vt:lpstr>Procesos</vt:lpstr>
      <vt:lpstr>PROYECTOS</vt:lpstr>
      <vt:lpstr>'DES -FT009 V3'!Títulos_a_imprimir</vt:lpstr>
      <vt:lpstr>VP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2026-06-04T01:51:41Z</dcterms:created>
  <dcterms:modified xsi:type="dcterms:W3CDTF">2026-06-04T01:51:45Z</dcterms:modified>
  <cp:category/>
  <cp:contentStatus/>
</cp:coreProperties>
</file>