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always" hidePivotFieldList="1"/>
  <mc:AlternateContent xmlns:mc="http://schemas.openxmlformats.org/markup-compatibility/2006">
    <mc:Choice Requires="x15">
      <x15ac:absPath xmlns:x15ac="http://schemas.microsoft.com/office/spreadsheetml/2010/11/ac" url="C:\Users\javie\Downloads\"/>
    </mc:Choice>
  </mc:AlternateContent>
  <xr:revisionPtr revIDLastSave="0" documentId="8_{83E616E1-3B51-4034-B7A4-92FC6F574A10}" xr6:coauthVersionLast="47" xr6:coauthVersionMax="47" xr10:uidLastSave="{00000000-0000-0000-0000-000000000000}"/>
  <bookViews>
    <workbookView xWindow="-120" yWindow="-120" windowWidth="29040" windowHeight="15720" firstSheet="3" activeTab="3" xr2:uid="{7FE4BF3A-4230-4360-9062-9DA3B0EF890B}"/>
  </bookViews>
  <sheets>
    <sheet name="Datos" sheetId="3" state="hidden" r:id="rId1"/>
    <sheet name="Hoja1" sheetId="5" state="hidden" r:id="rId2"/>
    <sheet name="Hoja3" sheetId="7" state="hidden" r:id="rId3"/>
    <sheet name="DES -FT009" sheetId="1" r:id="rId4"/>
    <sheet name="Indice de Enlaces" sheetId="4" r:id="rId5"/>
  </sheets>
  <externalReferences>
    <externalReference r:id="rId6"/>
    <externalReference r:id="rId7"/>
  </externalReferences>
  <definedNames>
    <definedName name="_xlnm._FilterDatabase" localSheetId="3" hidden="1">'DES -FT009'!$A$9:$R$119</definedName>
    <definedName name="_xlcn.WorksheetConnection_DESFT009V2monitoreoPAI2024III.xlsxTabla21" hidden="1">Tabla2[]</definedName>
    <definedName name="_xlnm.Print_Area" localSheetId="3">'DES -FT009'!$A$1:$R$119</definedName>
    <definedName name="Dependencia">Datos!$A$19:$A$38</definedName>
    <definedName name="DO">Datos!$C$6:$C$7</definedName>
    <definedName name="FI">Datos!$C$8</definedName>
    <definedName name="Fuente">Datos!$J$26:$J$28</definedName>
    <definedName name="Iniciativa1">Datos!$Q$1</definedName>
    <definedName name="Iniciativa10">Datos!$Q$14</definedName>
    <definedName name="Iniciativa11">Datos!$Q$15</definedName>
    <definedName name="Iniciativa12">Datos!$Q$16</definedName>
    <definedName name="Iniciativa13">Datos!$Q$17</definedName>
    <definedName name="Iniciativa14">Datos!$Q$18</definedName>
    <definedName name="Iniciativa15">Datos!$Q$19</definedName>
    <definedName name="Iniciativa16">Datos!$Q$20:$Q$21</definedName>
    <definedName name="Iniciativa17">Datos!$Q$22:$Q$23</definedName>
    <definedName name="Iniciativa2">Datos!$Q$2:$Q$3</definedName>
    <definedName name="Iniciativa3">Datos!$Q$4:$Q$5</definedName>
    <definedName name="Iniciativa4">Datos!$Q$6</definedName>
    <definedName name="Iniciativa5">Datos!$Q$7</definedName>
    <definedName name="Iniciativa6">Datos!$Q$8</definedName>
    <definedName name="Iniciativa7">Datos!$Q$9:$Q$10</definedName>
    <definedName name="Iniciativa8">Datos!$Q$11</definedName>
    <definedName name="Iniciativa9">Datos!$Q$12:$Q$13</definedName>
    <definedName name="Inversión">Datos!$K$26:$K$28</definedName>
    <definedName name="MIPG">Datos!$A$40:$A$59</definedName>
    <definedName name="MS">Datos!$C$3:$C$5</definedName>
    <definedName name="Objetivo1">Datos!$O$1</definedName>
    <definedName name="Objetivo2">Datos!$O$2</definedName>
    <definedName name="Objetivo3">Datos!$O$4:$O$5</definedName>
    <definedName name="Objetivo4">Datos!$O$6:$O$11</definedName>
    <definedName name="Objetivo5">Datos!$O$12:$O$14</definedName>
    <definedName name="Objetivo6">Datos!$O$15:$O$16</definedName>
    <definedName name="Objetivo7">Datos!$O$17:$O$21</definedName>
    <definedName name="Objetivo8">Datos!$O$22</definedName>
    <definedName name="Origen">Datos!$J$31:$J$33</definedName>
    <definedName name="Pilares">Datos!$F$1:$F$4</definedName>
    <definedName name="Planes">Datos!$J$1:$J$24</definedName>
    <definedName name="_xlnm.Print_Titles" localSheetId="3">'DES -FT009'!$1:$9</definedName>
    <definedName name="VP">Datos!$C$1:$C$2</definedName>
  </definedNames>
  <calcPr calcId="191028"/>
  <pivotCaches>
    <pivotCache cacheId="0" r:id="rId8"/>
    <pivotCache cacheId="1" r:id="rId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2" name="Tabla2" connection="WorksheetConnection_DES- FT009 V2 - monitoreo PAI 2024-III.xlsx!Tabla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0" i="1" l="1"/>
  <c r="AP83" i="1"/>
  <c r="AP14" i="1"/>
  <c r="AP11" i="1"/>
  <c r="AP108" i="1"/>
  <c r="AP92" i="1"/>
  <c r="AO92" i="1"/>
  <c r="AP52" i="1"/>
  <c r="AO54" i="1"/>
  <c r="AP55" i="1"/>
  <c r="AO60" i="1"/>
  <c r="AP60" i="1" s="1"/>
  <c r="AO62" i="1"/>
  <c r="AO63" i="1"/>
  <c r="AP63" i="1" s="1"/>
  <c r="AO65" i="1"/>
  <c r="AO66" i="1"/>
  <c r="AO67" i="1"/>
  <c r="AP67" i="1" s="1"/>
  <c r="AO68" i="1"/>
  <c r="AP68" i="1" s="1"/>
  <c r="AO69" i="1"/>
  <c r="AP69" i="1" s="1"/>
  <c r="AO71" i="1"/>
  <c r="AP71" i="1" s="1"/>
  <c r="AO74" i="1"/>
  <c r="AO75" i="1"/>
  <c r="AO76" i="1"/>
  <c r="AO77" i="1"/>
  <c r="AP77" i="1" s="1"/>
  <c r="AO78" i="1"/>
  <c r="AO79" i="1"/>
  <c r="AP79" i="1" s="1"/>
  <c r="AO80" i="1"/>
  <c r="AP80" i="1" s="1"/>
  <c r="AO81" i="1"/>
  <c r="AP81" i="1" s="1"/>
  <c r="AO82" i="1"/>
  <c r="AP109" i="1"/>
  <c r="AP27" i="1"/>
  <c r="AP24" i="1"/>
  <c r="AP19" i="1"/>
  <c r="AP110" i="1"/>
  <c r="AP111" i="1"/>
  <c r="AP112" i="1"/>
  <c r="AP113" i="1"/>
  <c r="AP114" i="1"/>
  <c r="AP12" i="1"/>
  <c r="AP13" i="1"/>
  <c r="AP18" i="1"/>
  <c r="AP20" i="1"/>
  <c r="AP22" i="1"/>
  <c r="AP28" i="1"/>
  <c r="AP29" i="1"/>
  <c r="AP30" i="1"/>
  <c r="AP35" i="1"/>
  <c r="AP36" i="1"/>
  <c r="AP37" i="1"/>
  <c r="AP38" i="1"/>
  <c r="AP39" i="1"/>
  <c r="AP41" i="1"/>
  <c r="AP42" i="1"/>
  <c r="AP44" i="1"/>
  <c r="AP49" i="1"/>
  <c r="AP50" i="1"/>
  <c r="AP51" i="1"/>
  <c r="AP53" i="1"/>
  <c r="AP54" i="1"/>
  <c r="AP56" i="1"/>
  <c r="AP57" i="1"/>
  <c r="AP58" i="1"/>
  <c r="AP59" i="1"/>
  <c r="AP61" i="1"/>
  <c r="AP62" i="1"/>
  <c r="AP64" i="1"/>
  <c r="AP65" i="1"/>
  <c r="AP66" i="1"/>
  <c r="AP70" i="1"/>
  <c r="AP72" i="1"/>
  <c r="AP73" i="1"/>
  <c r="AP74" i="1"/>
  <c r="AP75" i="1"/>
  <c r="AP76" i="1"/>
  <c r="AP78" i="1"/>
  <c r="AP82" i="1"/>
  <c r="AP84" i="1"/>
  <c r="AP85" i="1"/>
  <c r="AP86" i="1"/>
  <c r="AP87" i="1"/>
  <c r="AP88" i="1"/>
  <c r="AP89" i="1"/>
  <c r="AP90" i="1"/>
  <c r="AP91" i="1"/>
  <c r="AP94" i="1"/>
  <c r="AP95" i="1"/>
  <c r="AP96" i="1"/>
  <c r="AP99" i="1"/>
  <c r="AP100" i="1"/>
  <c r="AP101" i="1"/>
  <c r="AP102" i="1"/>
  <c r="AP107" i="1"/>
  <c r="AP10" i="1"/>
  <c r="AL102" i="1"/>
  <c r="AL105" i="1"/>
  <c r="AL106" i="1"/>
  <c r="AL107" i="1"/>
  <c r="AL82" i="1"/>
  <c r="AL81" i="1"/>
  <c r="AL79" i="1"/>
  <c r="AL77" i="1"/>
  <c r="AL44" i="1"/>
  <c r="AL43" i="1"/>
  <c r="AL42" i="1"/>
  <c r="AL41" i="1"/>
  <c r="AL40" i="1"/>
  <c r="AL38" i="1"/>
  <c r="AL37" i="1"/>
  <c r="AL39" i="1"/>
  <c r="AL36" i="1"/>
  <c r="AL29" i="1"/>
  <c r="AL10" i="1"/>
  <c r="AL11" i="1"/>
  <c r="AL12" i="1"/>
  <c r="AL13" i="1"/>
  <c r="AL14" i="1"/>
  <c r="AL21" i="1"/>
  <c r="AL22" i="1"/>
  <c r="AL23" i="1"/>
  <c r="AL24" i="1"/>
  <c r="AL25" i="1"/>
  <c r="AL26" i="1"/>
  <c r="AL27" i="1"/>
  <c r="AL28" i="1"/>
  <c r="AL30" i="1"/>
  <c r="AL31" i="1"/>
  <c r="AL32" i="1"/>
  <c r="AL33" i="1"/>
  <c r="AL34" i="1"/>
  <c r="AL35" i="1"/>
  <c r="AL45" i="1"/>
  <c r="AL46" i="1"/>
  <c r="AL47" i="1"/>
  <c r="AL48" i="1"/>
  <c r="AL49" i="1"/>
  <c r="AL50" i="1"/>
  <c r="AL51" i="1"/>
  <c r="AL53" i="1"/>
  <c r="AL54" i="1"/>
  <c r="AL55" i="1"/>
  <c r="AL56" i="1"/>
  <c r="AL57" i="1"/>
  <c r="AL58" i="1"/>
  <c r="AL59" i="1"/>
  <c r="AL60" i="1"/>
  <c r="AL61" i="1"/>
  <c r="AL62" i="1"/>
  <c r="AL63" i="1"/>
  <c r="AL65" i="1"/>
  <c r="AL67" i="1"/>
  <c r="AL68" i="1"/>
  <c r="AL69" i="1"/>
  <c r="AL71" i="1"/>
  <c r="AL72" i="1"/>
  <c r="AL73" i="1"/>
  <c r="AL74" i="1"/>
  <c r="AL75" i="1"/>
  <c r="AL76" i="1"/>
  <c r="AL78" i="1"/>
  <c r="AL80" i="1"/>
  <c r="AL83" i="1"/>
  <c r="AL84" i="1"/>
  <c r="AL85" i="1"/>
  <c r="AL86" i="1"/>
  <c r="AL87" i="1"/>
  <c r="AL88" i="1"/>
  <c r="AL89" i="1"/>
  <c r="AL90" i="1"/>
  <c r="AL91" i="1"/>
  <c r="AL93" i="1"/>
  <c r="AL94" i="1"/>
  <c r="AL95" i="1"/>
  <c r="AL96" i="1"/>
  <c r="AL97" i="1"/>
  <c r="AL98" i="1"/>
  <c r="AL99" i="1"/>
  <c r="AL100" i="1"/>
  <c r="AL101" i="1"/>
  <c r="AL108" i="1"/>
  <c r="AL109" i="1"/>
  <c r="AL110" i="1"/>
  <c r="AL111" i="1"/>
  <c r="AL112" i="1"/>
  <c r="AL113" i="1"/>
  <c r="AL114" i="1"/>
  <c r="AK70" i="1"/>
  <c r="AL70" i="1" s="1"/>
  <c r="AK64" i="1"/>
  <c r="AL64" i="1" s="1"/>
  <c r="AK52" i="1"/>
  <c r="AL52" i="1" s="1"/>
  <c r="AH65" i="1"/>
  <c r="AH64" i="1"/>
  <c r="AK92" i="1"/>
  <c r="AL92" i="1" s="1"/>
  <c r="AH57" i="1"/>
  <c r="AH73" i="1"/>
  <c r="AH81" i="1"/>
  <c r="AH49" i="1"/>
  <c r="AH47" i="1"/>
  <c r="AH30" i="1"/>
  <c r="AH29" i="1"/>
  <c r="AH28" i="1"/>
  <c r="AH108" i="1"/>
  <c r="AH41" i="1"/>
  <c r="AG22" i="1"/>
  <c r="AH22" i="1" s="1"/>
  <c r="AH19" i="1"/>
  <c r="AH18" i="1"/>
  <c r="AH17" i="1"/>
  <c r="AH16" i="1"/>
  <c r="AH20" i="1"/>
  <c r="AH25" i="1"/>
  <c r="AG39" i="1"/>
  <c r="AH39" i="1" s="1"/>
  <c r="AH21" i="1"/>
  <c r="AH31" i="1"/>
  <c r="AH32" i="1"/>
  <c r="AH13" i="1"/>
  <c r="AH12" i="1"/>
  <c r="AH11" i="1"/>
  <c r="AH10" i="1"/>
  <c r="AH91" i="1"/>
  <c r="AG92" i="1"/>
  <c r="AH92" i="1" s="1"/>
  <c r="AH14" i="1"/>
  <c r="AH23" i="1"/>
  <c r="AH24" i="1"/>
  <c r="AH26" i="1"/>
  <c r="AH27" i="1"/>
  <c r="AH33" i="1"/>
  <c r="AH34" i="1"/>
  <c r="AH35" i="1"/>
  <c r="AH36" i="1"/>
  <c r="AH37" i="1"/>
  <c r="AH38" i="1"/>
  <c r="AH40" i="1"/>
  <c r="AH42" i="1"/>
  <c r="AH43" i="1"/>
  <c r="AH44" i="1"/>
  <c r="AH45" i="1"/>
  <c r="AH46" i="1"/>
  <c r="AH48" i="1"/>
  <c r="AH50" i="1"/>
  <c r="AH51" i="1"/>
  <c r="AH52" i="1"/>
  <c r="AH53" i="1"/>
  <c r="AH54" i="1"/>
  <c r="AH55" i="1"/>
  <c r="AH56" i="1"/>
  <c r="AH58" i="1"/>
  <c r="AH59" i="1"/>
  <c r="AH60" i="1"/>
  <c r="AH61" i="1"/>
  <c r="AH62" i="1"/>
  <c r="AH63" i="1"/>
  <c r="AH66" i="1"/>
  <c r="AH67" i="1"/>
  <c r="AH68" i="1"/>
  <c r="AH69" i="1"/>
  <c r="AH70" i="1"/>
  <c r="AH71" i="1"/>
  <c r="AH72" i="1"/>
  <c r="AH74" i="1"/>
  <c r="AH75" i="1"/>
  <c r="AH76" i="1"/>
  <c r="AH77" i="1"/>
  <c r="AH78" i="1"/>
  <c r="AH79" i="1"/>
  <c r="AH80" i="1"/>
  <c r="AH82" i="1"/>
  <c r="AH83" i="1"/>
  <c r="AH84" i="1"/>
  <c r="AH85" i="1"/>
  <c r="AH86" i="1"/>
  <c r="AH87" i="1"/>
  <c r="AH88" i="1"/>
  <c r="AH89" i="1"/>
  <c r="AH90" i="1"/>
  <c r="AH93" i="1"/>
  <c r="AH94" i="1"/>
  <c r="AH95" i="1"/>
  <c r="AH96" i="1"/>
  <c r="AH97" i="1"/>
  <c r="AH98" i="1"/>
  <c r="AH99" i="1"/>
  <c r="AH100" i="1"/>
  <c r="AH101" i="1"/>
  <c r="AH109" i="1"/>
  <c r="AH110" i="1"/>
  <c r="AH111" i="1"/>
  <c r="AH112" i="1"/>
  <c r="AH113" i="1"/>
  <c r="AH114" i="1"/>
  <c r="AH115" i="1"/>
  <c r="AS11" i="1"/>
  <c r="AT11" i="1"/>
  <c r="AU11" i="1"/>
  <c r="AS12" i="1"/>
  <c r="AT12" i="1"/>
  <c r="AU12" i="1"/>
  <c r="AS13" i="1"/>
  <c r="AT13" i="1"/>
  <c r="AU13" i="1"/>
  <c r="AS14" i="1"/>
  <c r="AT14" i="1"/>
  <c r="AU14" i="1"/>
  <c r="AS15" i="1"/>
  <c r="AT15" i="1"/>
  <c r="AU15" i="1"/>
  <c r="AS16" i="1"/>
  <c r="AT16" i="1"/>
  <c r="AU16" i="1"/>
  <c r="AS17" i="1"/>
  <c r="AT17" i="1"/>
  <c r="AU17" i="1"/>
  <c r="AS18" i="1"/>
  <c r="AT18" i="1"/>
  <c r="AU18" i="1"/>
  <c r="AS19" i="1"/>
  <c r="AT19" i="1"/>
  <c r="AU19" i="1"/>
  <c r="AS20" i="1"/>
  <c r="AT20" i="1"/>
  <c r="AU20" i="1"/>
  <c r="AS21" i="1"/>
  <c r="AT21" i="1"/>
  <c r="AU21" i="1"/>
  <c r="AS22" i="1"/>
  <c r="AT22" i="1"/>
  <c r="AU22" i="1"/>
  <c r="AS23" i="1"/>
  <c r="AT23" i="1"/>
  <c r="AU23" i="1"/>
  <c r="AS24" i="1"/>
  <c r="AT24" i="1"/>
  <c r="AU24" i="1"/>
  <c r="AS25" i="1"/>
  <c r="AT25" i="1"/>
  <c r="AU25" i="1"/>
  <c r="AS26" i="1"/>
  <c r="AT26" i="1"/>
  <c r="AU26" i="1"/>
  <c r="AS27" i="1"/>
  <c r="AT27" i="1"/>
  <c r="AU27" i="1"/>
  <c r="AS28" i="1"/>
  <c r="AT28" i="1"/>
  <c r="AU28" i="1"/>
  <c r="AS29" i="1"/>
  <c r="AT29" i="1"/>
  <c r="AU29" i="1"/>
  <c r="AS30" i="1"/>
  <c r="AT30" i="1"/>
  <c r="AU30" i="1"/>
  <c r="AS31" i="1"/>
  <c r="AT31" i="1"/>
  <c r="AU31" i="1"/>
  <c r="AS32" i="1"/>
  <c r="AT32" i="1"/>
  <c r="AU32" i="1"/>
  <c r="AS33" i="1"/>
  <c r="AT33" i="1"/>
  <c r="AU33" i="1"/>
  <c r="AS34" i="1"/>
  <c r="AT34" i="1"/>
  <c r="AU34" i="1"/>
  <c r="AS35" i="1"/>
  <c r="AT35" i="1"/>
  <c r="AU35" i="1"/>
  <c r="AS36" i="1"/>
  <c r="AT36" i="1"/>
  <c r="AU36" i="1"/>
  <c r="AS37" i="1"/>
  <c r="AT37" i="1"/>
  <c r="AU37" i="1"/>
  <c r="AS38" i="1"/>
  <c r="AT38" i="1"/>
  <c r="AU38" i="1"/>
  <c r="AS39" i="1"/>
  <c r="AT39" i="1"/>
  <c r="AU39" i="1"/>
  <c r="AS40" i="1"/>
  <c r="AT40" i="1"/>
  <c r="AU40" i="1"/>
  <c r="AS41" i="1"/>
  <c r="AT41" i="1"/>
  <c r="AU41" i="1"/>
  <c r="AS42" i="1"/>
  <c r="AT42" i="1"/>
  <c r="AU42" i="1"/>
  <c r="AS43" i="1"/>
  <c r="AT43" i="1"/>
  <c r="AU43" i="1"/>
  <c r="AS44" i="1"/>
  <c r="AT44" i="1"/>
  <c r="AU44" i="1"/>
  <c r="AS45" i="1"/>
  <c r="AT45" i="1"/>
  <c r="AU45" i="1"/>
  <c r="AS46" i="1"/>
  <c r="AT46" i="1"/>
  <c r="AU46" i="1"/>
  <c r="AS47" i="1"/>
  <c r="AT47" i="1"/>
  <c r="AU47" i="1"/>
  <c r="AS48" i="1"/>
  <c r="AT48" i="1"/>
  <c r="AU48" i="1"/>
  <c r="AS49" i="1"/>
  <c r="AT49" i="1"/>
  <c r="AU49" i="1"/>
  <c r="AS50" i="1"/>
  <c r="AT50" i="1"/>
  <c r="AU50" i="1"/>
  <c r="AS51" i="1"/>
  <c r="AT51" i="1"/>
  <c r="AU51" i="1"/>
  <c r="AS52" i="1"/>
  <c r="AT52" i="1"/>
  <c r="AU52" i="1"/>
  <c r="AS53" i="1"/>
  <c r="AT53" i="1"/>
  <c r="AU53" i="1"/>
  <c r="AS54" i="1"/>
  <c r="AT54" i="1"/>
  <c r="AU54" i="1"/>
  <c r="AS55" i="1"/>
  <c r="AT55" i="1"/>
  <c r="AU55" i="1"/>
  <c r="AS56" i="1"/>
  <c r="AT56" i="1"/>
  <c r="AU56" i="1"/>
  <c r="AS57" i="1"/>
  <c r="AT57" i="1"/>
  <c r="AU57" i="1"/>
  <c r="AS58" i="1"/>
  <c r="AT58" i="1"/>
  <c r="AU58" i="1"/>
  <c r="AS59" i="1"/>
  <c r="AT59" i="1"/>
  <c r="AU59" i="1"/>
  <c r="AS60" i="1"/>
  <c r="AT60" i="1"/>
  <c r="AU60" i="1"/>
  <c r="AS61" i="1"/>
  <c r="AT61" i="1"/>
  <c r="AU61" i="1"/>
  <c r="AS62" i="1"/>
  <c r="AT62" i="1"/>
  <c r="AU62" i="1"/>
  <c r="AS63" i="1"/>
  <c r="AT63" i="1"/>
  <c r="AU63" i="1"/>
  <c r="AS64" i="1"/>
  <c r="AT64" i="1"/>
  <c r="AU64" i="1"/>
  <c r="AS65" i="1"/>
  <c r="AT65" i="1"/>
  <c r="AU65" i="1"/>
  <c r="AS66" i="1"/>
  <c r="AT66" i="1"/>
  <c r="AU66" i="1"/>
  <c r="AS67" i="1"/>
  <c r="AT67" i="1"/>
  <c r="AU67" i="1"/>
  <c r="AS68" i="1"/>
  <c r="AT68" i="1"/>
  <c r="AU68" i="1"/>
  <c r="AS69" i="1"/>
  <c r="AT69" i="1"/>
  <c r="AU69" i="1"/>
  <c r="AS70" i="1"/>
  <c r="AT70" i="1"/>
  <c r="AU70" i="1"/>
  <c r="AS71" i="1"/>
  <c r="AT71" i="1"/>
  <c r="AU71" i="1"/>
  <c r="AS72" i="1"/>
  <c r="AT72" i="1"/>
  <c r="AU72" i="1"/>
  <c r="AS73" i="1"/>
  <c r="AT73" i="1"/>
  <c r="AU73" i="1"/>
  <c r="AS74" i="1"/>
  <c r="AT74" i="1"/>
  <c r="AU74" i="1"/>
  <c r="AS75" i="1"/>
  <c r="AT75" i="1"/>
  <c r="AU75" i="1"/>
  <c r="AS76" i="1"/>
  <c r="AT76" i="1"/>
  <c r="AU76" i="1"/>
  <c r="AS77" i="1"/>
  <c r="AT77" i="1"/>
  <c r="AU77" i="1"/>
  <c r="AS78" i="1"/>
  <c r="AT78" i="1"/>
  <c r="AU78" i="1"/>
  <c r="AS79" i="1"/>
  <c r="AT79" i="1"/>
  <c r="AU79" i="1"/>
  <c r="AS80" i="1"/>
  <c r="AT80" i="1"/>
  <c r="AU80" i="1"/>
  <c r="AS81" i="1"/>
  <c r="AT81" i="1"/>
  <c r="AU81" i="1"/>
  <c r="AS82" i="1"/>
  <c r="AT82" i="1"/>
  <c r="AU82" i="1"/>
  <c r="AS83" i="1"/>
  <c r="AT83" i="1"/>
  <c r="AU83" i="1"/>
  <c r="AS84" i="1"/>
  <c r="AT84" i="1"/>
  <c r="AU84" i="1"/>
  <c r="AS85" i="1"/>
  <c r="AT85" i="1"/>
  <c r="AU85" i="1"/>
  <c r="AS86" i="1"/>
  <c r="AT86" i="1"/>
  <c r="AU86" i="1"/>
  <c r="AS87" i="1"/>
  <c r="AT87" i="1"/>
  <c r="AU87" i="1"/>
  <c r="AS88" i="1"/>
  <c r="AT88" i="1"/>
  <c r="AU88" i="1"/>
  <c r="AS89" i="1"/>
  <c r="AT89" i="1"/>
  <c r="AU89" i="1"/>
  <c r="AS90" i="1"/>
  <c r="AT90" i="1"/>
  <c r="AU90" i="1"/>
  <c r="AS91" i="1"/>
  <c r="AT91" i="1"/>
  <c r="AU91" i="1"/>
  <c r="AS92" i="1"/>
  <c r="AT92" i="1"/>
  <c r="AU92" i="1"/>
  <c r="AS93" i="1"/>
  <c r="AT93" i="1"/>
  <c r="AU93" i="1"/>
  <c r="AS94" i="1"/>
  <c r="AT94" i="1"/>
  <c r="AU94" i="1"/>
  <c r="AS95" i="1"/>
  <c r="AT95" i="1"/>
  <c r="AU95" i="1"/>
  <c r="AS96" i="1"/>
  <c r="AT96" i="1"/>
  <c r="AU96" i="1"/>
  <c r="AS97" i="1"/>
  <c r="AT97" i="1"/>
  <c r="AU97" i="1"/>
  <c r="AS98" i="1"/>
  <c r="AT98" i="1"/>
  <c r="AU98" i="1"/>
  <c r="AS99" i="1"/>
  <c r="AT99" i="1"/>
  <c r="AU99" i="1"/>
  <c r="AS100" i="1"/>
  <c r="AT100" i="1"/>
  <c r="AU100" i="1"/>
  <c r="AS101" i="1"/>
  <c r="AT101" i="1"/>
  <c r="AU101" i="1"/>
  <c r="AS102" i="1"/>
  <c r="AT102" i="1"/>
  <c r="AU102" i="1"/>
  <c r="AS103" i="1"/>
  <c r="AT103" i="1"/>
  <c r="AU103" i="1"/>
  <c r="AS104" i="1"/>
  <c r="AT104" i="1"/>
  <c r="AU104" i="1"/>
  <c r="AS105" i="1"/>
  <c r="AT105" i="1"/>
  <c r="AU105" i="1"/>
  <c r="AS106" i="1"/>
  <c r="AT106" i="1"/>
  <c r="AU106" i="1"/>
  <c r="AS107" i="1"/>
  <c r="AT107" i="1"/>
  <c r="AU107" i="1"/>
  <c r="AS108" i="1"/>
  <c r="AT108" i="1"/>
  <c r="AU108" i="1"/>
  <c r="AS109" i="1"/>
  <c r="AT109" i="1"/>
  <c r="AU109" i="1"/>
  <c r="AS110" i="1"/>
  <c r="AT110" i="1"/>
  <c r="AU110" i="1"/>
  <c r="AS111" i="1"/>
  <c r="AT111" i="1"/>
  <c r="AU111" i="1"/>
  <c r="AS112" i="1"/>
  <c r="AT112" i="1"/>
  <c r="AU112" i="1"/>
  <c r="AS113" i="1"/>
  <c r="AT113" i="1"/>
  <c r="AU113" i="1"/>
  <c r="AS114" i="1"/>
  <c r="AT114" i="1"/>
  <c r="AU114" i="1"/>
  <c r="AS115" i="1"/>
  <c r="AT115" i="1"/>
  <c r="AU115" i="1"/>
  <c r="AU10" i="1"/>
  <c r="AT10" i="1"/>
  <c r="AS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tc={03C80DB7-F145-4E55-A293-707CD06F90A4}</author>
  </authors>
  <commentList>
    <comment ref="AO52" authorId="0" shapeId="0" xr:uid="{03C80DB7-F145-4E55-A293-707CD06F90A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informaron renuncias en tercer trimestre de 3 notas de política educativa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B090EFF-FC23-4C4B-AAF8-3BF2D8593D05}"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9E475D7-DE10-4C9C-A09F-ED4DD3648F8E}" name="WorksheetConnection_DES- FT009 V2 - monitoreo PAI 2024-III.xlsx!Tabla2" type="102" refreshedVersion="8" minRefreshableVersion="5">
    <extLst>
      <ext xmlns:x15="http://schemas.microsoft.com/office/spreadsheetml/2010/11/main" uri="{DE250136-89BD-433C-8126-D09CA5730AF9}">
        <x15:connection id="Tabla2" autoDelete="1">
          <x15:rangePr sourceName="_xlcn.WorksheetConnection_DESFT009V2monitoreoPAI2024III.xlsxTabla21"/>
        </x15:connection>
      </ext>
    </extLst>
  </connection>
</connections>
</file>

<file path=xl/sharedStrings.xml><?xml version="1.0" encoding="utf-8"?>
<sst xmlns="http://schemas.openxmlformats.org/spreadsheetml/2006/main" count="4501" uniqueCount="1526">
  <si>
    <t>Valor Público</t>
  </si>
  <si>
    <t>VP</t>
  </si>
  <si>
    <t>OBJ1: Promover el acceso equitativo a la evaluación y promover el mejoramiento de la calidad de la educación</t>
  </si>
  <si>
    <t>No Aplica</t>
  </si>
  <si>
    <t>Objetivo1</t>
  </si>
  <si>
    <t>Posicionamiento del Instituto como un referente destacado en la generación de información clave para la toma de decisiones - Observatorio de Datos del icfes</t>
  </si>
  <si>
    <t>Iniciativa1</t>
  </si>
  <si>
    <t>Porcentaje de Implementación del observatorio de datos del Icfes</t>
  </si>
  <si>
    <t>OBJ2:Contribuir al desarrollo educativo y social mediante la divulgación de resultados e investigaciones</t>
  </si>
  <si>
    <t>Misional</t>
  </si>
  <si>
    <t>MS</t>
  </si>
  <si>
    <t>Plan Anual de Vacantes  </t>
  </si>
  <si>
    <t>Objetivo2</t>
  </si>
  <si>
    <t>Fortalecimiento en la Generación, y Promoción de Investigaciones Aplicadas generadas en el instituto que aporten al mejoramiento de la Calidad de la Educación</t>
  </si>
  <si>
    <t>Iniciativa2</t>
  </si>
  <si>
    <t>Número de publicaciones que comunican los resultados de investigaciones aplicadas  que sean insumo para mejorar la calidad de la educación.</t>
  </si>
  <si>
    <t>OBJ3: Consolidar y potenciar las relaciones estratégicas con el sector educativo y diversas partes interesadas</t>
  </si>
  <si>
    <t>Desarrollo Organizacional</t>
  </si>
  <si>
    <t>DO</t>
  </si>
  <si>
    <t>Plan de Previsión de Recursos Humanos  </t>
  </si>
  <si>
    <t>Participación en eventos educativos y sociales para difundir conocimientos y resultados.</t>
  </si>
  <si>
    <t>OBJ4:Fortalecer los procesos de evaluación para abordar de manera efectiva las particularidades y necesidades específicas con carácter diferencial</t>
  </si>
  <si>
    <t>Financiera</t>
  </si>
  <si>
    <t>FI</t>
  </si>
  <si>
    <t>Plan Estratégico de Talento Humano  </t>
  </si>
  <si>
    <t>Objetivo3</t>
  </si>
  <si>
    <t>Generación de alianzas estrategias, nacionales e internacionales</t>
  </si>
  <si>
    <t>Iniciativa3</t>
  </si>
  <si>
    <t>Cantidad de nuevas Alianzas o Convenio nacionales, territoriales e internacionales generados durante el Periodo</t>
  </si>
  <si>
    <t xml:space="preserve">OBJ5:Incentivar la investigación, el uso y aplicación de los Datos y la Información generada, con enfoque Diferencial y territorial </t>
  </si>
  <si>
    <t>Plan Institucional de Capacitación   </t>
  </si>
  <si>
    <t>Cantidad de eventos nacionales e internacionales  en los que ha participado el instituto durante el Periodo</t>
  </si>
  <si>
    <t>OBJ6: Desarrollar capacidades internas para adaptarse a las demandas cambiantes del entorno educativo.</t>
  </si>
  <si>
    <t>Plan de Incentivos Institucionales  </t>
  </si>
  <si>
    <t>Objetivo4</t>
  </si>
  <si>
    <t>Implementación de proyectos de evaluación con carácter Diferencial</t>
  </si>
  <si>
    <t>Iniciativa4</t>
  </si>
  <si>
    <t>Porcentaje de proyectos que incluyen mediciones con enfoque Diferencial</t>
  </si>
  <si>
    <t>OBJ7:Mejorar la eficiencia operativa y la calidad en la gestión interna.</t>
  </si>
  <si>
    <t>Plan Trabajo Anual en Seguridad y Salud en el Trabajo  </t>
  </si>
  <si>
    <t>Implementación de proyectos de evaluación y de preparación para la evaluación con carácter Territorial</t>
  </si>
  <si>
    <t>Iniciativa5</t>
  </si>
  <si>
    <t>Porcentaje de proyectos que incluyen mediciones con enfoque Territorial</t>
  </si>
  <si>
    <t>OBJ8: Asegurar la sostenibilidad financiera mediante la diversificación de fuentes de ingresos.</t>
  </si>
  <si>
    <t>Plan de Participación Ciudadana  </t>
  </si>
  <si>
    <t>Implementación de proyectos de evaluación con carácter Diferencial y Territorial</t>
  </si>
  <si>
    <t>Iniciativa6</t>
  </si>
  <si>
    <t>Cantidad de Informes generados que cuentan con carácter diferencial y territorial</t>
  </si>
  <si>
    <t>PAAC Anexo 1: Riesgos de corrupción  </t>
  </si>
  <si>
    <t xml:space="preserve">Implementación Proceso de Medición de Satisfacción a grupos focales con carácter diferencial </t>
  </si>
  <si>
    <t>Iniciativa7</t>
  </si>
  <si>
    <t>Índice de satisfacción de grupos específicos respecto a los procesos de evaluación.</t>
  </si>
  <si>
    <t>PAAC Anexo 2. Racionalización de trámites  </t>
  </si>
  <si>
    <t>Porcentaje de proyectos que incluyen la medición de satisfacción diferencial</t>
  </si>
  <si>
    <t>PAAC Anexo 3. Rendición de cuenta  </t>
  </si>
  <si>
    <t>Creación y Despliegue de una Herramienta Gratuita de Simuladores para la Preparación de Exámenes de Estado.</t>
  </si>
  <si>
    <t>Iniciativa8</t>
  </si>
  <si>
    <t>Porcentaje de Implementación en el Proyecto Prepárate con el Icfes</t>
  </si>
  <si>
    <t>PAAC Anexo 4. Transparencia y acceso a la información  </t>
  </si>
  <si>
    <t>Objetivo5</t>
  </si>
  <si>
    <t>Generación de investigación de alta calidad con enfoque diferencial y Territorial</t>
  </si>
  <si>
    <t>Iniciativa9</t>
  </si>
  <si>
    <t>Número de investigaciones aplicadas realizadas que incluyan enfoque diferencial y territorial en colaboración con instituciones locales.</t>
  </si>
  <si>
    <t>PAAC Anexo 5. Mecanismos para mejorar la atención al ciudadano  </t>
  </si>
  <si>
    <t>Categorización del grupo de investigación del Icfes</t>
  </si>
  <si>
    <t>PAAC Anexo 6. Estrategia de Código de Integridad y Conflicto de Interés  </t>
  </si>
  <si>
    <t>Definición de una Estrategia que visibilice el instituto en todos los territorios</t>
  </si>
  <si>
    <t>Iniciativa10</t>
  </si>
  <si>
    <t>Porcentaje de Avance en la implementación del Proyecto Territorial "El Icfes se Acerca a la Región".</t>
  </si>
  <si>
    <t>Plan Estratégico de Tecnologías de la Información y las Comunicaciones ­ PETI  </t>
  </si>
  <si>
    <t>Objetivo6</t>
  </si>
  <si>
    <t>Estrategia de modernización Tecnológica para el Fortalecimiento Institucional</t>
  </si>
  <si>
    <t>Iniciativa11</t>
  </si>
  <si>
    <t>Porcentaje de Avance en la implementación de Proyecto de Habilitación Tecnológica.</t>
  </si>
  <si>
    <t>Plan de Mantenimiento de Servicios Tecnológicos  </t>
  </si>
  <si>
    <t>Implementación del modelo de Costeo del Icfes</t>
  </si>
  <si>
    <t>Iniciativa12</t>
  </si>
  <si>
    <t>Porcentaje de Avance en la Definición del Modelo de Costeo del Icfes</t>
  </si>
  <si>
    <t>Plan de Tratamiento de Riesgos de Seguridad y Privacidad de la Información  </t>
  </si>
  <si>
    <t>Objetivo7</t>
  </si>
  <si>
    <t>Implementación del Sistema integrado de Gestión</t>
  </si>
  <si>
    <t>Iniciativa13</t>
  </si>
  <si>
    <t>Porcentaje de avance en la integración de los sistemas de gestión del instituto</t>
  </si>
  <si>
    <t>Plan de Seguridad y Privacidad de la Información  </t>
  </si>
  <si>
    <t>Fortalecimiento del Modelo integrado de Planeación y Gestión.</t>
  </si>
  <si>
    <t>Iniciativa14</t>
  </si>
  <si>
    <t>Índice de Gestión y Desempeño</t>
  </si>
  <si>
    <t>Dirección General</t>
  </si>
  <si>
    <t>DG</t>
  </si>
  <si>
    <t>Plan Institucional de Archivos de la Entidad  </t>
  </si>
  <si>
    <t>Fortalecimiento de la Cultura organización y la Comunicación Interna</t>
  </si>
  <si>
    <t>Iniciativa15</t>
  </si>
  <si>
    <t>Nivel de satisfacción de los Colaboradores en relación con los procesos internos y la comunicación organizacional.</t>
  </si>
  <si>
    <t>Subdirección de Talento Humano</t>
  </si>
  <si>
    <t>STH</t>
  </si>
  <si>
    <t>Plan de Conservación documental  </t>
  </si>
  <si>
    <t>Implementación de estrategia sostenibilidad</t>
  </si>
  <si>
    <t>Iniciativa16</t>
  </si>
  <si>
    <t>Verificación a conformidad del informe de Sostenibilidad bajo el estándar GRI de manera anual</t>
  </si>
  <si>
    <t>Subdirección Financiera y Contable</t>
  </si>
  <si>
    <t>SFC</t>
  </si>
  <si>
    <t>Plan de Preservación Digital  </t>
  </si>
  <si>
    <t>Inventario de Gases Efecto Invernadero verificado a conformidad</t>
  </si>
  <si>
    <t>Subdirección de Abastecimiento y Servicios Generales</t>
  </si>
  <si>
    <t>SASG</t>
  </si>
  <si>
    <t>Subdirector de Abastecimiento y Servicios Generales</t>
  </si>
  <si>
    <t>Plan de Austeridad y Gestión Ambiental   </t>
  </si>
  <si>
    <t>Objetivo8</t>
  </si>
  <si>
    <t>Establecer estrategias comerciales que permitan la generación de nuevos negocios</t>
  </si>
  <si>
    <t>Iniciativa17</t>
  </si>
  <si>
    <t>Crecimiento anual en ingresos provenientes de pruebas de estado y negocios comerciales</t>
  </si>
  <si>
    <t>Unidad de Atención al Ciudadano</t>
  </si>
  <si>
    <t>UAC</t>
  </si>
  <si>
    <t>Líder de la Unidad de Atención al Ciudadano</t>
  </si>
  <si>
    <t>Plan de Acción Institucional</t>
  </si>
  <si>
    <t>Porcentaje de ingresos provenientes de negocios comerciales</t>
  </si>
  <si>
    <t>Oficina Asesora de Comunicaciones y Mercadeo</t>
  </si>
  <si>
    <t>OACM</t>
  </si>
  <si>
    <t>Jefe Oficina Asesora de Comunicaciones y Mercadeo</t>
  </si>
  <si>
    <t>Plan Anual de Adquisiciones</t>
  </si>
  <si>
    <t>Oficina de Control Interno</t>
  </si>
  <si>
    <t>OCI</t>
  </si>
  <si>
    <t>Jefe Oficina de Control Interno</t>
  </si>
  <si>
    <t>  </t>
  </si>
  <si>
    <t>Oficina Asesora de Planeación</t>
  </si>
  <si>
    <t>OAP</t>
  </si>
  <si>
    <t>Jefe Oficina Asesora de Planeación</t>
  </si>
  <si>
    <t>Operación Comercial</t>
  </si>
  <si>
    <t>Fortalecimiento Tecnológico</t>
  </si>
  <si>
    <t xml:space="preserve">Oficina Asesora Jurídica </t>
  </si>
  <si>
    <t>OAJ</t>
  </si>
  <si>
    <t xml:space="preserve">Jefe Oficina Asesora Jurídica </t>
  </si>
  <si>
    <t>Funcionamiento</t>
  </si>
  <si>
    <t>Fortalecimiento Institucional</t>
  </si>
  <si>
    <t>Oficina Gestión de Proyectos de Investigación</t>
  </si>
  <si>
    <t>OGPI</t>
  </si>
  <si>
    <t>Jefe Oficina Gestión de Proyectos de Investigación</t>
  </si>
  <si>
    <t>Inversión</t>
  </si>
  <si>
    <t>Fortalecimiento Servicios de Evaluación</t>
  </si>
  <si>
    <t>Dirección de Evaluación</t>
  </si>
  <si>
    <t>DE</t>
  </si>
  <si>
    <t>Director de la Dirección de Evaluación</t>
  </si>
  <si>
    <t>Subdirección de Estadísticas</t>
  </si>
  <si>
    <t>SE</t>
  </si>
  <si>
    <t>Subdirección de Análisis y Divulgación</t>
  </si>
  <si>
    <t>SAD</t>
  </si>
  <si>
    <t>Subdirector de la Subdirección de Desarrollo de Aplicaciones</t>
  </si>
  <si>
    <t>Plan de Brechas MIPG</t>
  </si>
  <si>
    <t>Subdirección de Diseño de Instrumentos</t>
  </si>
  <si>
    <t>SDI</t>
  </si>
  <si>
    <t>Subdirector de la Subdirección de Diseño de Instrumentos</t>
  </si>
  <si>
    <t>Política de Prevención de Daño Antijurídico - PPDA</t>
  </si>
  <si>
    <t>Dirección de Producción y Operaciones</t>
  </si>
  <si>
    <t>DPO</t>
  </si>
  <si>
    <t>Director de la Dirección de Producción y Operaciones</t>
  </si>
  <si>
    <t xml:space="preserve">Subdirector de la Subdirección de Estadísticas </t>
  </si>
  <si>
    <t>Formulación propia de la dependencia</t>
  </si>
  <si>
    <t>Subdirección de Aplicación de Instrumentos</t>
  </si>
  <si>
    <t>SAI</t>
  </si>
  <si>
    <t>Subdirector de la Subdirección de Información</t>
  </si>
  <si>
    <t>Subdirección de Producción de Instrumentos</t>
  </si>
  <si>
    <t>SPI</t>
  </si>
  <si>
    <t>Subdirector de la Subdirección de Talento Humano</t>
  </si>
  <si>
    <t>Dirección de Tecnología e Información</t>
  </si>
  <si>
    <t>DTI</t>
  </si>
  <si>
    <t>Director de la Dirección de Tecnología e Información</t>
  </si>
  <si>
    <t>Subdirector de Subdirección Financiera y Contable</t>
  </si>
  <si>
    <t>Subdirección de Información</t>
  </si>
  <si>
    <t>SI</t>
  </si>
  <si>
    <t>Subdirectora de Análisis y Divulgación</t>
  </si>
  <si>
    <t>Subdirección de Desarrollo de Aplicaciones</t>
  </si>
  <si>
    <t>SDA</t>
  </si>
  <si>
    <t>1. Planeación Institucional</t>
  </si>
  <si>
    <t>2. Gestión presupuestal y eficiencia del gasto público</t>
  </si>
  <si>
    <t>3. Compras y Contratación Pública</t>
  </si>
  <si>
    <t>4. Talento humano</t>
  </si>
  <si>
    <t>5. Integridad</t>
  </si>
  <si>
    <t>6. Transparencia, acceso a la información pública y lucha contra la corrupción</t>
  </si>
  <si>
    <t>7. Fortalecimiento organizacional y simplificación de procesos</t>
  </si>
  <si>
    <t>8. Servicio al ciudadano</t>
  </si>
  <si>
    <t>9. Participación ciudadana en la gestión pública</t>
  </si>
  <si>
    <t>10. Racionalización de trámites</t>
  </si>
  <si>
    <t>11.Gobierno digital</t>
  </si>
  <si>
    <t>12. Seguridad digital</t>
  </si>
  <si>
    <t>13.Defensa jurídica</t>
  </si>
  <si>
    <t>14. Mejora normativa</t>
  </si>
  <si>
    <t>15.Gestión del conocimiento y la innovación</t>
  </si>
  <si>
    <t>16.Gestión documental</t>
  </si>
  <si>
    <t>17.Gestión de la información estadística</t>
  </si>
  <si>
    <t>18. Seguimiento y evaluación del desempeño institucional</t>
  </si>
  <si>
    <t xml:space="preserve">19. Control interno </t>
  </si>
  <si>
    <t>Etiquetas de fila</t>
  </si>
  <si>
    <t>Promedio de Porcentaje de cumplimiento del indicador T2</t>
  </si>
  <si>
    <t xml:space="preserve">Acompañar la dinámica de cinco (5) Comités Técnicos de Área (SDI) para fortalecer su capacidad de presentación y compromiso, contribuyendo así a la mejora continua de los eventos de difusión. </t>
  </si>
  <si>
    <t>Actualizar tres (3) visores de resultados de las pruebas Saber para estar al tanto de los resultados que se obtienen a nivel territorial</t>
  </si>
  <si>
    <t>Apoyar y actualizar constantemente  el desarrollo y la implementación de la aplicación móvil App del Saber.</t>
  </si>
  <si>
    <t xml:space="preserve">Creación del Banco de Innovación, conforme a la definición de los criterios innovadores de los proyectos que adelantan las diferentes áreas del Icfes.
Desarrollo de mesas técnicas del laboratorio de evaluación encaminadas a gestionar la transferencia de conocimientos. </t>
  </si>
  <si>
    <t>Crear e implementar una estrategia digital de contenidos que permita visibilizar semana a semana datos y análisis de los exámenes que aplica el Icfes con el fin de mantener informada a la comunidad educativa  desde un enfoque diferencial.</t>
  </si>
  <si>
    <t>Crear y diseñar 4 multimedia interactivas como herramientas de difusión para los productos digitales contemplados en la etapa de resultados de Saber 3°, 5°, 7°, 9°, 11°, TyT.</t>
  </si>
  <si>
    <t>Desarrollar 4 proyectos de gamificación para lograr un acercamiento y familiarización con las pruebas Saber 11°, TyT, PRO y proyectos especiales a través de la aplicación de estrategias de juego no lúdico.</t>
  </si>
  <si>
    <t>Desarrollar la IX versión del Encuentro Nacional de Líderes y Líderesas de Evaluación de las 97 Entidades Territoriales Certificadas - ENLE 2024.</t>
  </si>
  <si>
    <t>Desarrollar y publicar 12 calendarios mensuales de las actividades desarrolladas por la Subdirección, referente a talleres, sesiones de difusión y/o divulgación.</t>
  </si>
  <si>
    <t xml:space="preserve">Diseñar y crear 16 video-cápsulas interactivas de 2 a 3 minutos  que  comuniquen un panorama general sobre  el desempeño de las y los estudiantes desde un enfoque diferencial: Grupo étnico, profesión , sexo, zona, NSE, entre otros. </t>
  </si>
  <si>
    <t>Diseñar y crear 18 mailings que logren comunicar un panorama general sobre  el desempeño de las y los estudiantes evaluados en las pruebas que aplica el Icfes desde un enfoque diferencial : Grupo étnico, profesión, sexo, zona, entre otros.</t>
  </si>
  <si>
    <t>Diseñar y ejecutar planes de medios para el lanzamiento de todos los informes que aplica el Icfes  (De 6 a 7 planes de medios)</t>
  </si>
  <si>
    <t>Diseñar, diagramar e implementar los diferentes informes de análisis y difusión de resultados de la información derivada de las evaluaciones de la educación que realiza el Instituto Colombiano para la Evaluación de la Educación.</t>
  </si>
  <si>
    <t>Diseñar, implementar y desarrollar 3 multimedia offline a la medida que acorte las brechas de la información de los resultados de las pruebas de las diferentes comunidades indígenas.</t>
  </si>
  <si>
    <t>Divulgar y socializar contenidos de resultados de proyectos de investigación, a partir de los datos producidos por el Icfes y otros datos, para contribuir a la toma de decisiones en materia de políticas públicas nacional y territorial.</t>
  </si>
  <si>
    <t>Elaborar catorce (14) informes de resultados, seis (6) nacionales y ocho (8) para clientes externos del Icfes con los resultados obtenidos en las pruebas Saber 3°, 5°, 7° y 9°, Saber 11°, Saber TyT, Saber Pro, PISA, SSES, ICCS y del examen de Patrulleros.</t>
  </si>
  <si>
    <t>Elaborar cinco (5) resúmenes infográficos con los resultados obtenidos en las pruebas Saber 3°, 5°, 7° y 9°, Saber 11°, Saber TyT, Saber Pro que contribuya a la toma de decisiones estratégicas.</t>
  </si>
  <si>
    <t>Elaborar cuatro (4) resúmenes infográficos de resultados para clientes externos del instituto con los resultados obtenidos en las pruebas Saber 11°, Saber TyT, Saber Pro que contribuya a la toma de decisiones estratégicas.</t>
  </si>
  <si>
    <t>Elaborar doce (12) apuntes del Icfes para la política educativa a partir de los resultados de las pruebas nacionales e internacionales.</t>
  </si>
  <si>
    <t>Elaborar y consolidar los informes de resultados de aplicación piloto de Clima escolar en las pruebas de Estado durante la vigencia 2024.
Informe de resultados de aplicación de cuestionarios auxiliares, del 18 de enero a 30 de junio de 2024.</t>
  </si>
  <si>
    <t>Establecer 4 alianzas para la apropiación social de los resultados con organizaciones y/o entidades territoriales para la interpretación, uso y transferencia de capacidades de análisis de los resultados a los diferentes establecimientos educativos focalizados.</t>
  </si>
  <si>
    <t>Estructurar la nueva versión del portafolio de metodologías del proyecto de laboratorio para centralizar y valorizar siete (7) metodologías de investigación, con la finalidad de optimizar los métodos de investigación de la subdirección.</t>
  </si>
  <si>
    <t>Fortalecimiento a la página de Comunidad de aprendizaje, estructuración y ajustes con nuevos contenidos, actualización de los ya existentes y articulación con instituciones educativas no aliadas al proyecto.</t>
  </si>
  <si>
    <t>Implementar la estrategia de Comunidad de aprendizaje (CdA), mediante: 1) sistematización de 12 buenas prácticas de actores de la comunidad educativa. 2) Diseño, ajuste y pilotaje de la nueva plataforma de CdA. 3) 5 galardones a las buenas prácticas del análisis, uso e interpretación de resultados para el mejoramiento de la calidad educativa.</t>
  </si>
  <si>
    <t>Preparar, apoyar y/o ajustar los 8 contenidos, talleres, difusiones y/o sesiones solicitadas por la Dirección de Evaluación o la Dirección General.</t>
  </si>
  <si>
    <t>Producir contenidos de resultados de proyectos de investigación, a partir de los datos producidos por el Icfes y otros datos, para contribuir a la toma de decisiones en materia de políticas públicas nacional y territorial.</t>
  </si>
  <si>
    <t>Realizar 13 sesiones de difusión de resultados de la aplicación del Proyecto Saber 3579, en el marco del cumplimiento de las actividades contractuales pactadas con el MEN</t>
  </si>
  <si>
    <t>Realizar 30 sesiones de difusión de resultados de la aplicación de proyectos especiales, en el marco del cumplimiento de las actividades contractuales pactadas con el MEN.</t>
  </si>
  <si>
    <t>Realizar 32 Encuentros Regionales por la apropiación social de los resultados: Evaluar para la vida 2024, el sentido de la evaluación para el mejoramiento de la calidad educativa en 40 ETC. focalizadas de acuerdo a sus situaciones de contexto y resultados obtenidos en las diferentes evaluaciones aplicadas.</t>
  </si>
  <si>
    <t>Realizar 4 sesiones de divulgación de los informes nacionales de las evaluaciones realizadas por el Instituto de Saber 11, Saber TyT/Pro, PISA e ICCS.</t>
  </si>
  <si>
    <t xml:space="preserve">Realizar 7 sesiones de divulgación de los informes nacionales de los informes de las evaluaciones realizadas por el Instituto de Saber 3579, Pruebas SER, Evaluar para Avanzar, Saber 11, Saber TyT/Pro, PISA e ICCS para la comunicación interna del Instituto. </t>
  </si>
  <si>
    <t xml:space="preserve">Realizar reporte diagnóstico final de la consultoría del programa Sacúdete.
Asegurar el enfoque diferencial y de interseccionalidad en el marco del proyecto de inclusión de población, por medio de adaptación de cuadernillos e informes de resultados.
</t>
  </si>
  <si>
    <t>Aplicar a convocatorias que financien proyectos de investigación en torno  a la educación a nivel nacional e internacional</t>
  </si>
  <si>
    <t xml:space="preserve">Participación del Icfes en eventos regionales, nacionales e internacionales </t>
  </si>
  <si>
    <t>Seguimiento a las actividades establecidas para el desarrollo de los estudios internacionales que se adelanten en la vigencia.
Monitoreo de gestión con consorcios para estudios internacionales en las siguientes líneas de tiempo:
Piloto PISA : ventana de aplicación 15 de abril al 31 de mayo
TALIS estudio principal módulo central: ventana de aplicación 1 de marzo al 31 de mayo
TALIS estudio principal módulo Starting Strong: ventana de aplicación 1 de abril al 2 de agosto
Piloto ERCE - Preparación y entrega base de datos nacional: 1 de enero al 31 de junio
Pre piloto PISA: 1 de agosto al 30 de septiembre</t>
  </si>
  <si>
    <t>Adaptar ítems para las comunidades étnicas que presentan los exámenes de Estado.</t>
  </si>
  <si>
    <t>Brindar a la población con discapacidad mayor acceso en los exámenes de Estado, por medio del diseño y construcción de instrumentos de evaluación susceptibles a acomodaciones.</t>
  </si>
  <si>
    <t>Diseñar la encuesta de satisfacción a grupos focales con carácter diferencial</t>
  </si>
  <si>
    <t>Ejecutar los planes de codificación de las pruebas de estado, proyectos y demás instrumentos de evaluación siguiendo criterios de innovación, calidad y oportunidad basados en el enfoque diferencial.</t>
  </si>
  <si>
    <t>Ejecutar los planes de producción editorial de las pruebas de estado, proyectos y demás instrumentos de evaluación siguiendo criterios de innovación, calidad y oportunidad basados en el enfoque diferencial.</t>
  </si>
  <si>
    <t xml:space="preserve">Implementar el procedimiento interno de Asistencia Técnica a los 4 equipos de trabajo de la Subdirección de Análisis y Divulgación para garantizar una efectiva transversalización del enfoque diferencial en los productos y servicios de la dependencia. </t>
  </si>
  <si>
    <t>Realizar 10 jornadas de capacitación sobre enfoque diferencial dirigidas a las y los colaboradores del Instituto para garantizar la transversalización del enfoque diferencial en la cadena de la evaluación y el cumplimiento de la normatividad relacionada.</t>
  </si>
  <si>
    <t>Realizar la calificación de las pruebas de Estado Saber 11, Presaber, Insor, Validantes, Saber Pro y Saber TyT mediante estándares estadístico y psicométricos que respalda decisiones informadas en el ámbito educativo.</t>
  </si>
  <si>
    <t>Realizar la Planeación y ejecución Operativa de las pruebas de estado y demás evaluaciones que requiera el Instituto para la vigencia, de acuerdo con las particularidades y necesidades específicas con carácter diferencial</t>
  </si>
  <si>
    <t>Realizar seguimiento a la Planeación y ejecución Operativa de las pruebas de estado, pruebas internacionales y demás evaluaciones que requiera el Instituto para la vigencia, conforme con las particularidades y necesidades específicas con carácter diferencial</t>
  </si>
  <si>
    <t>Elaborar 1 documento orientador para la apropiación social de los resultados con enfoque diferencial a partir de los hallazgos de necesidades en la divulgación identificados en el pilotaje.</t>
  </si>
  <si>
    <t>Establecer y ejecutar una estrategia de relacionamiento regional con grupos de interés.</t>
  </si>
  <si>
    <t xml:space="preserve">Implementar la estrategia de fomento  de la investigación promoviendo el uso de datos del ICFES con alcance territorial </t>
  </si>
  <si>
    <t xml:space="preserve">Realizar pilotaje de metodología para la apropiación social de los resultados en 10 Establecimientos Educativos (EE) con estudiantes de grupos poblacionales diferenciales para fortalecer la divulgación con enfoque diferencial. </t>
  </si>
  <si>
    <t xml:space="preserve">Rediseñar la estrategia de fomento  de la investigación promoviendo el uso de datos del ICFES con alcance territorial </t>
  </si>
  <si>
    <t xml:space="preserve">1. Identificar y analizar desde la perspectiva contable, la información contenida en los estados financieros sobre el costo real de las pruebas, para el seguimiento y desarrollo del modelo propuesto basado en actividades.
2.  Desarrollar una herramienta de gestión a partir de la información financiera con los insumos necesarios para determinar e implementar un esquema tarifario diferencial, planteando diversos escenarios de acuerdo con las dos actividades estratégicas establecidas entre la SFC y OAP. </t>
  </si>
  <si>
    <t>Actualización del módulo de aprovisionamiento para que soporte los nuevos modelos del negocio: Fortalecer los procesos de aprovisionamiento (generación de biblias) y atención de tutelas posteriores a la inscripción.</t>
  </si>
  <si>
    <t>Centro de Analítica para el Sector Educativo: Implementar un centro de analítica que permita ser un herramienta para el análisis, uso y divulgación de la información para los actores del sector educativo</t>
  </si>
  <si>
    <t>Fortalecimiento del proceso de citación: Fortalecer los procesos de citación (asignación de sitios), atención de tutelas posteriores a la inscripción, minimizando los procesos manuales de asignación de sitios</t>
  </si>
  <si>
    <t>Fortalecimiento y aseguramiento del Ciclo de vida del ítem: Fortalecer el ciclo de vida del ítem en su paso por los procesos misionales con el fin de se  permita controlar y mantener su integridad, confiabilidad, disponibilidad y seguridad.</t>
  </si>
  <si>
    <t>Modernización de escritorios: Actualizar los equipos de computo fase I asignados a los funcionarios con características técnicas acordes a las necesidades de la entidad</t>
  </si>
  <si>
    <t>Participar en dos (2) proyectos de optimización de productos de difusión de la subdirección, analizando y validando la evidencia recogida para su mejora, para así generar resultados sólidos y significativos en dichos productos.</t>
  </si>
  <si>
    <t>Plan de Trabajo del Modelo de Costeo y el Esquema de Tarifas Diferenciales</t>
  </si>
  <si>
    <t xml:space="preserve">Sede Electrónica Fase II: Continuar con los diseños, desarrollos y mantenimientos evolutivos, que permiten optimizar la disposición de los trámites, servicios,  e información del Icfes en la Sede Electrónica </t>
  </si>
  <si>
    <t>Sede Electrónica Fase II: Diseñar, desarrollar e implementar la aplicación móvil</t>
  </si>
  <si>
    <t xml:space="preserve"> - Levantamiento de línea base para el informe de sostenibilidad
 - Elaboración de análisis de materialidad
 - Priorización de asuntos materiales
 - Definición de lineamientos sostenibles para contratación, auditorías externas</t>
  </si>
  <si>
    <t>Definir tablero de indicadores de para medir el nivel de implementación de los diferentes dominios del SGSPI</t>
  </si>
  <si>
    <t>Desarrollar estrategias de comunicación interna con las diferentes dependencias del Instituto, garantizando una difusión apropiada y oportuna de la información que genera el Instituto a todos los colaboradores.</t>
  </si>
  <si>
    <t>Desarrollar las actividades de austeridad y gestión ambiental, a través del cumplimiento del plan de trabajo de la vigencia 2024</t>
  </si>
  <si>
    <t>Desarrollar las actividades de Conservación Documental, a través del cumplimiento del plan de trabajo de la vigencia 2024 establecido por la SAYSG.</t>
  </si>
  <si>
    <t>Desarrollar las actividades de Preservación Digital, a través del cumplimiento del plan de trabajo de la vigencia 2024 establecido por la SAYSG.</t>
  </si>
  <si>
    <t>Desarrollar las actividades del PINAR, a través del cumplimiento del plan de trabajo de la vigencia 2024 establecido por la SAYSG.</t>
  </si>
  <si>
    <t>Diseñar e implementar una estrategia de divulgación de la PPDA, a través de los canales de comunicación institucionales.</t>
  </si>
  <si>
    <t xml:space="preserve">Diseñar y ejecutar una encuesta anual dirigida a los jefes de áreas del Instituto con el objetivo de evaluar el manejo y control de las PQRSD </t>
  </si>
  <si>
    <t>Documentar y remitir casos de PQRSD que fueron de manera deficiente en  términos de tiempo, calidad y pertinencia, para el análisis por parte del grupo interno de trabajo de asuntos disciplinarios en lo que respecta a su competencia</t>
  </si>
  <si>
    <t>Ejecutar el Plan Anual de Vacantes  </t>
  </si>
  <si>
    <t>Ejecutar el Plan Estratégico de Talento Humano  </t>
  </si>
  <si>
    <t>Ejecutar el Plan Institucional de Capacitación   </t>
  </si>
  <si>
    <t>Ejecutar el Plan Trabajo Anual en Seguridad y Salud en el Trabajo  </t>
  </si>
  <si>
    <t>Ejecutar el Plan de Incentivos Institucionales  </t>
  </si>
  <si>
    <t>Ejecutar el Plan de Previsión de Recursos Humanos  </t>
  </si>
  <si>
    <t>Elaboración de inventario de fuentes de emisión
Determinación de alcance de huella de carbono
Determinación de herramientas de recopilación y reporte de huella de carbono
Auditorías Internas
Auditorías externas de verificación de huella de carbono</t>
  </si>
  <si>
    <t>Establecer una Política de Comunicaciones para la entidad.</t>
  </si>
  <si>
    <t>Formalizar el protocolo de gestión de solicitudes, peticiones y comentarios en las redes sociales activas de la entidad.</t>
  </si>
  <si>
    <t>Hacer Seguimiento a planes, programas y proyectos para el adecuado desarrollo institucional</t>
  </si>
  <si>
    <t>Hacer seguimiento de los dos (2) nuevos indicadores de calidad de los procedimientos de la SAyD, para determinar con datos metas retadoras para el mejoramiento de los productos y servicios de la subdirección.</t>
  </si>
  <si>
    <t>Implementar dentro del sistema de gestión de calidad del Instituto los pasos para la formulación de la PPDA.</t>
  </si>
  <si>
    <t>Implementar la fase II del modelo de servicio de la Unidad de Atención al Ciudadano</t>
  </si>
  <si>
    <t>Implementar y documentar el sistema integrado de gestión del Icfes</t>
  </si>
  <si>
    <t>Mantener el Sistema de gestión de calidad del Icfes</t>
  </si>
  <si>
    <t>Medir indicadores del SGSPI de acuerdo con las evidencias suministradas por los líderes</t>
  </si>
  <si>
    <t>PETI -  Evolucionar/estabilizar soluciones misionales y de apoyo:  Totalidad de actividades</t>
  </si>
  <si>
    <t>PETI - Fortalecer el modelo de Gestión de la operación de Servicios Tecnológicos</t>
  </si>
  <si>
    <t>PETI - Gestión de arquitectura de datos e información: Estandarizar procesos en las bases de datos misionales para mejorar la operación misional</t>
  </si>
  <si>
    <t>PETI - Gestión de Interoperabilidad en el Icfes</t>
  </si>
  <si>
    <t>PETI - Sistema de Gestión y Gobierno de Datos</t>
  </si>
  <si>
    <t>Plan de Mantenimiento de Servicios Tecnológicos: Ejecutar el Plan anual 2024 de establecido de acuerdo con los lineamientos MIPG</t>
  </si>
  <si>
    <t>Plan de Seguridad y Privacidad de la Información: Ejecutar el Plan anual 2024 de establecido de acuerdo con los lineamientos MIPG</t>
  </si>
  <si>
    <t>Plan de Tratamiento de Riesgos de Seguridad y Privacidad de la Información: Ejecutar el Plan anual 2024 de establecido de acuerdo con los lineamientos MIPG</t>
  </si>
  <si>
    <t>Presentar al Comité de Gestión y Desempeño informes semestrales sobre los avances y resultados del desempeño de la PPDA</t>
  </si>
  <si>
    <t>Proporcionar informes estadísticos trimestrales al Comité de Conciliación, sobre las fallas en la atención de PQRSD. Dicho informe deberá contener como mínimo, el número de PQRSD recibidas en el periodo, las solicitudes de ampliación de términos cursados a los peticionarios y sus causas y las respuestas emitidas por fuera del término legal.</t>
  </si>
  <si>
    <t>Realizar auditorías internas sobre gestión y resultados, a los procesos o proyectos  del Plan Anual de Auditoría aprobado por el Comité Institucional de Coordinación de Control Interno y realizar los informes de Ley y de Seguimiento que le  competen</t>
  </si>
  <si>
    <t>Realizar el seguimiento al  Plan de Participación Ciudadana</t>
  </si>
  <si>
    <t>Realizar el Seguimiento Mecanismos para mejorar la Atención al Ciudadano</t>
  </si>
  <si>
    <t>Realizar seguimiento al cumplimiento de ejecución de las líneas del Plan Anual de Adquisiciones de la vigencia 2024.</t>
  </si>
  <si>
    <t>Realizar seguimiento al cumplimiento del Plan de Brechas MIPG</t>
  </si>
  <si>
    <t>Realizar seguimientos mensuales a la atención y respuesta efectiva de las diferentes PQRSF allegadas a la Subdirección de Análisis y Divulgación.</t>
  </si>
  <si>
    <t>Divulgar el Portafolio de Servicios</t>
  </si>
  <si>
    <t>Fortalecer el micrositio de consultoría de la pagina web del Icfes</t>
  </si>
  <si>
    <t>Realizar rueda de negocios internacional</t>
  </si>
  <si>
    <t>(en blanco)</t>
  </si>
  <si>
    <t>Total general</t>
  </si>
  <si>
    <t>Recuento de Porcentaje de cumplimiento del indicador T2</t>
  </si>
  <si>
    <t>Recuento de Porcentaje de cumplimiento del indicador T3</t>
  </si>
  <si>
    <t>OBJ5:Incentivar la investigación, el uso y aplicación de los Datos y la Información generada, con enfoque Diferencial y territorial</t>
  </si>
  <si>
    <t>PLAN DE ACCIÓN INSTITUCIONAL</t>
  </si>
  <si>
    <t>Código:</t>
  </si>
  <si>
    <t>DES -FT009</t>
  </si>
  <si>
    <t>Direccionamiento Estratégico</t>
  </si>
  <si>
    <t>Versión:</t>
  </si>
  <si>
    <t>Clasificación de la Información</t>
  </si>
  <si>
    <t>Pública</t>
  </si>
  <si>
    <t>Reservada</t>
  </si>
  <si>
    <t>DERECHO FUNDAMENTAL: Educación, Igualdad</t>
  </si>
  <si>
    <t>OBJETIVO DE DESARROLLO SOSTENIBLE: 4. Educación de Calidad</t>
  </si>
  <si>
    <t>Identificación</t>
  </si>
  <si>
    <t>Alineación Estratégica Plan Estratégico Institucional</t>
  </si>
  <si>
    <t>Programación De Actividades</t>
  </si>
  <si>
    <t xml:space="preserve">Modelo Integrado De Planeación Y Gestión </t>
  </si>
  <si>
    <t xml:space="preserve">Financiación </t>
  </si>
  <si>
    <t>Actualización de la actividad</t>
  </si>
  <si>
    <t>Seguimiento Trimestre I</t>
  </si>
  <si>
    <t>Seguimiento Trimestre II</t>
  </si>
  <si>
    <t>Seguimiento Trimestre III</t>
  </si>
  <si>
    <t>Seguimiento Trimestre IV</t>
  </si>
  <si>
    <t>CÓDIGO</t>
  </si>
  <si>
    <t xml:space="preserve">Dependencia </t>
  </si>
  <si>
    <t>Perspectiva</t>
  </si>
  <si>
    <t xml:space="preserve">Objetivo Estratégico </t>
  </si>
  <si>
    <t>Iniciativa estratégica</t>
  </si>
  <si>
    <t>Indicador Estratégico</t>
  </si>
  <si>
    <t>Actividad</t>
  </si>
  <si>
    <t>Responsable</t>
  </si>
  <si>
    <t>Fecha Inicio</t>
  </si>
  <si>
    <t xml:space="preserve">Fecha Fin </t>
  </si>
  <si>
    <t>Evidencia</t>
  </si>
  <si>
    <t>Origen de formulación</t>
  </si>
  <si>
    <t>Políticas De Gestión Y Desempeño 1</t>
  </si>
  <si>
    <t>Políticas De Gestión Y Desempeño 2</t>
  </si>
  <si>
    <t>Políticas De Gestión Y Desempeño 3</t>
  </si>
  <si>
    <t xml:space="preserve">Planes Institucionales </t>
  </si>
  <si>
    <t xml:space="preserve">Fuente De Financiación </t>
  </si>
  <si>
    <t>Proyecto De Inversión</t>
  </si>
  <si>
    <t>Nombre del indicador</t>
  </si>
  <si>
    <t>Periodicidad de medición</t>
  </si>
  <si>
    <t xml:space="preserve">Tendencia del indicador </t>
  </si>
  <si>
    <t>Tipo de indicador</t>
  </si>
  <si>
    <t>Variables del indicador</t>
  </si>
  <si>
    <t>Formula de indicador</t>
  </si>
  <si>
    <t>Meta Trimestre 2</t>
  </si>
  <si>
    <t>Meta Trimestre 3</t>
  </si>
  <si>
    <t>Meta Trimestre 4</t>
  </si>
  <si>
    <t>¿La Meta es variable?</t>
  </si>
  <si>
    <t>¿La acción se culminó en este trimestre?</t>
  </si>
  <si>
    <t>Análisis cualitativo</t>
  </si>
  <si>
    <t>Ubicación y ruta de la evidencia</t>
  </si>
  <si>
    <t>Actividades esperadas para el siguiente trimestre</t>
  </si>
  <si>
    <t>Valor del indicador en Trimestre II</t>
  </si>
  <si>
    <t>Porcentaje de cumplimiento del indicador T2</t>
  </si>
  <si>
    <t>Análisis cualitativo T2</t>
  </si>
  <si>
    <t>Ubicación y ruta de la evidencia T2</t>
  </si>
  <si>
    <t>Valor del indicador en Trimestre III</t>
  </si>
  <si>
    <t>Porcentaje de cumplimiento del indicador T3</t>
  </si>
  <si>
    <t>Análisis cualitativo T3</t>
  </si>
  <si>
    <t>Ubicación y ruta de la evidencia T3</t>
  </si>
  <si>
    <t>Valor del indicador en Trimestre IV</t>
  </si>
  <si>
    <t>Porcentaje de cumplimiento del indicador T4</t>
  </si>
  <si>
    <t>Análisis cualitativo T4</t>
  </si>
  <si>
    <t>Ubicación y ruta de la evidencia T4</t>
  </si>
  <si>
    <t>DE-PAI-1</t>
  </si>
  <si>
    <t>Ficha técnica, armado de prueba, construcción de ítems e informes de resultados de aplicación piloto Saber 11A y 11B
Informe Nacional de Resultados saber 3579 (capítulo de Cuestionarios Auxiliares)</t>
  </si>
  <si>
    <t>-</t>
  </si>
  <si>
    <t>Porcentaje de avance en documentos técnicos enmarcados en la iniciativa estratégica y de resultados de aplicación de cuestionarios implementados.</t>
  </si>
  <si>
    <t>Trimestral</t>
  </si>
  <si>
    <t>Positiva</t>
  </si>
  <si>
    <t>efectividad</t>
  </si>
  <si>
    <t xml:space="preserve">Avance efectivo en la construcción del documento  
Avance proyectado de la construcción del documento </t>
  </si>
  <si>
    <t>(Avance efectivo en la construcción del documento / Avance proyectado de la construcción del documento ) * 100</t>
  </si>
  <si>
    <t>Acumulativa</t>
  </si>
  <si>
    <t>No</t>
  </si>
  <si>
    <t xml:space="preserve">En cuanto a clima escolar calendario A, durante este periodo se han realizado mesas de trabajo para revisar y acordar los procedimientos para el procesamiento y calificación, esto con el fin de tener resultados para iniciar la  elaboración del informe del pilotaje.  Por otra parte, para calendario B, se han realizado todas las actividades respectivas de planeación, alistamiento y diseño de la encuesta de clima escolar.  </t>
  </si>
  <si>
    <t xml:space="preserve">Se adjunta Ficha técnica y armado de clima escolar (material clasificado). 
La construcción de ítems de clima escolar se considera material confidencial. </t>
  </si>
  <si>
    <t xml:space="preserve">En cuanto a clima escolar,  para el siguiente trimestre se espera llevar a cabo la aplicación del pilotaje en calendario B, la cual se desarrollará entre el 15 de abril de 2024 y el 21 de junio de 2024. Durante la aplicación se hará un monitoreo constante del porcentaje de respuestas, para llevar un registro y adecuar así las estrategias de comunicación con las instituciones educativas. </t>
  </si>
  <si>
    <t xml:space="preserve">En el proyecto de clima escolar se gestionaron las actividades necesarias para el alistamiento de la aplicación para calendario B en 2024, como por ejemplo el formato de invitación para instituciones educativas y los insumos necesarios para la campaña de comunicaciones. También ee gestiono un tablero de monitoreo de respuestas en la encuesta para dicha aplicación. Sin embargo, es importante destacar que la aplicación quedo pausado desde finales de abril por la caída de sistemas del instituto, por lo cual no se cuenta con resultados de aplicación piloto para 2024.
Relacionado con el desarrollo del Informe de resultados de aplicación de los cuestionarios auxiliares en el marco del Informe Nacional de Resultados Saber 3579, se analizaron los resultados del cuestionario de Habilidades Socioemocionales y del Cuestionario de factores asociados, identificando diferencias a nivel de las distintas variables de desagregación (sexo, sector, zona). Del mismo modo, se analizaron los resultados en estos cuestionarios para los estudiantes de comunidades étnicas y en condición de discapacidad. Con estos insumos se construyó  el capítulo de Cuestionarios Auxiliares del Informe, que se encuentra en proceso de revisión y corrección de estilo. </t>
  </si>
  <si>
    <t>Para las evidencias, consultar la hoja: Índice de Enlaces</t>
  </si>
  <si>
    <t>Durante los primeros días de julio se consolidó la versión final del Informe de resultados de aplicación de cuestionarios auxiliares para su envió a diagramación. A finales de agosto se realizaron ajustes finales al informe con base en las observaciones realizadas por el equipo de la SAyD, así como la revisión de la corrección de estilo y la diagramación.</t>
  </si>
  <si>
    <t>DE-PAI-2</t>
  </si>
  <si>
    <t>Informe de procesamiento y análisis de resultados (primera medición) del instrumento de medición.
Reporte diagnóstico final de la consultoría para orientar el ejercicio hacia el futuro.
Adaptación de cuadernillos 
Pilotajes con comunidades NARP</t>
  </si>
  <si>
    <t>Porcentaje de avance en documentos técnicos  con carácter diferencial y territorial</t>
  </si>
  <si>
    <t xml:space="preserve">Avance efectivo en la construcción del documento 
 Avance proyectado de la construcción del documento </t>
  </si>
  <si>
    <t xml:space="preserve">En relación con el proyecto Sacúdete, durante este periodo se realizaron las actividades de procesamiento y análisis de resultados conducentes a la elaboración del Informe de procesamiento y análisis de resultados (primera medición) del instrumento de medición. También fue realizada una sesión de socialización del informe para promover su apropiación, a partir de la cual, se incorporando observaciones e inquietudes en su versión final. También fue elaborado el Reporte diagnóstico final de la consultoría para orientar el ejercicio hacia el futuro.
Por otro lado, en el primer trimestre frente pilotajes con NARP,  se generó un plan de adaptación para comunidades étnicas que  es parte de la actual oferta del sistema integral de evaluación. </t>
  </si>
  <si>
    <t>La consultoría de Sacúdete finalizó, por lo tanto, no se prevén más acciones en los siguientes períodos.
Frente a pilotajes con NARP,  se espera generar un plan de adaptación para comunidades étnicas y aplicarlo con Saber 9.</t>
  </si>
  <si>
    <t xml:space="preserve">Dentro del proceso de consultoría para el proyecto Sacúdete, durante los meses de abril y mayo, se hizo el seguimiento a las observaciones del BID sobre los informes previamente entregados (informe de procesamiento y análisis de resultados, y el reporte diagnóstico final). Durante este mismo lapso se realizaron los ajustes solicitados por el BID, que fueron relativos exclusivamente al informe de procesamiento y análisis de resultados (primera medición) del instrumento de habilidades del SXXI. La versión final de dicho informe fue entregada en el mes de mayo. 
Para el segundo trimestre del 2024, se llevan a cabo las siguientes actividades en el proyecto de Inclusión:
Realizar informes que detallen: 
1. Antecedentes y alcances de la implementación del enfoque diferencial de derechos en la evaluación de la calidad de la educación a nivel nacional e internacional, con base en el análisis de las fuentes académicas y legales pertinentes.
2.Antecedentes de estrategias y metodologías efectivas (incluyendo estudios de casos, investigaciones y prácticas exitosas) que han incorporado el enfoque diferencial de derechos en evaluaciones estandarizadas.
Se realizaron protocolos para ejecutar para entrevistas con expertos/as, educadores y actores clave de las diferentes poblaciones objetivo. 
Así mismo, se elaboró un primer borrador de un manual para la construcción y validación de ítems, así como recomendaciones para las diversas dependencias del Icfes. Lo anterior por parte del grupo de género
Así mismo, durante el periodo comprendido, se llevaron a cabo reuniones por subgrupos de trabajo (Género, Discapacidad, Interculturalidad y etnias, Diferencial-conceptual) para la revisión y discusión de referentes académicos y del marco legal y político en Colombia en los que se ha abordado el concepto de Enfoque Diferencial de Derechos y su aplicación a los contextos educativos.
Además se adelantaron unas primeras entrevistas con expertos/as, educadores y actores clave de las diferentes comunidades, por parte de los subgrupos de interculturalidad y de discapacidad para detectar sus imaginarios alrededor de la educación inclusiva y equitativa aplicada en la evaluación:
- Diversidad y Reconocimiento de la Diferencia
- Equidad y Justicia Social
- Acciones Afirmativas
</t>
  </si>
  <si>
    <t>Se realizan diferentes reuniones de los equipos: Género y diversidades; etnias y territorio, y discapacidades, con el fin de replantear el cronograma final avalado por el director de Evaluación. 
Por otro lado,  el equipo de inclusión se amplía e integra gestores de otras dependencias para atender las exigencias que desde la resolución la Resolución 000289 de 30 de junio del 2023, se solicita, en cuanto a la transversalización del enfoque de género y diversidad en los aspectos técnicos y procedimientos que impactan el diseño, aplicación, análisis y difusión de resultados de los instrumentos de evaluación que realiza el Icfes.</t>
  </si>
  <si>
    <t>DE-PAI-3</t>
  </si>
  <si>
    <t>Correos electrónicos
Comunicación a través de plataformas de los consorcios
Participación en eventos como NPM</t>
  </si>
  <si>
    <t>Porcentaje de pruebas internacionales monitoreadas</t>
  </si>
  <si>
    <t>Monitoreo efectuado a los procesos propios de evaluación para las pruebas  internacionales a realizar
Monitoreo planeado al alistamiento de los procesos propios de evaluación para pruebas internacionales a realizar</t>
  </si>
  <si>
    <t>Monitoreo efectuado a los procesos propios de evaluación para las pruebas  internacionales a realizar/ Monitoreo planeado al alistamiento de los procesos propios de evaluación para pruebas internacionales a realizar *100%</t>
  </si>
  <si>
    <t>Para el primer trimestre de 2024 se continuó el avance y monitoreo de las tareas correspondientes a los diferentes proyectos de pruebas internacionales teniendo los siguientes hitos por proyecto:
1. PISA: Para PISA 2025 se continuaron con las tareas de preparación de la aplicación del estudio piloto en varios frentes. Se avanzó casi totalmente con el proceso de revisión de instrumentos y cuestionarios de contexto. Se contactaron a los colegios seleccionados en la muestra para empezar el levantamiento de información de la población objetivo para realizar la segunda etapa del muestreo. A su vez se comenzó el contacto con organizaciones y secretarías de educación con el objetivo de presentar la posibilidad de aplicación de sobremuestras en el estudio principal de 2025.  Se finalizó toda la traducción y adaptación final del material de aplicación (manuales, listas y formatos).  Se contó con la asistencia presencial del codificador líder del dominio de Ciencias en la capacitación realizada en Bangkok, Tailandia. Los demás integrantes de los equipos de codificación de Lectura y Matemática asistieron de manera virtual al ciclo de capacitaciones a lo largo del mes de febrero. Se realizaron todas las validaciones necesarias al software y paquete de muestreo Maple con el soporte y asistencia de la empresa Westat y el equipo de ACER.
Para PISA 2022, se realizó la revisión y comentario del primer borrador del Vol III (Pensamiento Creativo) del informe de resultados internacionales.
2. SSES: A la espera de la publicación del primer volumen del reporte internacional de resultados para SSES 2023, se realizó una nueva revisión del borrador del reporte. A su vez se han venido recibiendo actualizaciones de las bases de datos de resultados internacionales.
3. TALIS: Para TALIS 2024 se continuó con las actividades de preparación de la aplicación de la encuesta principal para ambos módulos (Core Survey y Starting Strong). Esto a significado que para este primer trimestre del 2024 se finalizaron ambas versiones de los instrumentos y cuestionarios a aplicar (electrónicos y en papel). A su vez se recibió la actualización de la muestra realizada por la IEA, la cual fue revisada y validada. Con esta información ya confirmada se empezaron los contactos con los colegios, jardines y unidades de servicio seleccionadas en la muestra para confirmar su participación en el estudio y posterior levantamiento de la información de la población objetivo para la realización de la segunda etapa de muestreo.
4. ICCS: Se contó con la asistencia presencial de Rafael Benjumea como NCR de Colombia a la primera reunión de presentación del ciclo ICCS 2027 en Hamburgo, Alemania.  
5. ERCE: Para este primer trimestre se asistió a las reuniones virtuales de capacitación para el proceso de codificación de preguntas abiertas de la prueba de logro de Escritura para el piloto de ERCE 2025. Se mantuvo durante los primero dos meses de año una seguidilla de espacios para resolución de dudas sobre este tema en particular. El equipo de la SPI encargado del proceso de codificación ha estado preparando las actividades a desarrollarse durante el segundo trimestre del año 2024.</t>
  </si>
  <si>
    <t>Para acceder a esta evidencia, solicitar acceso a Julián Segura.</t>
  </si>
  <si>
    <t>Aplicación del estudio piloto de PISA 2025.
Aplicación del estudio principal de TALIS 2024.
Finalización de actividades y consolidación de base de datos nacional para el piloto de ERCE 2025.</t>
  </si>
  <si>
    <t>Para el segundo trimestre de 2024 se continuó el avance y monitoreo de las tareas correspondientes a los diferentes proyectos de pruebas internacionales teniendo los siguientes hitos por proyecto:
1. PISA: Durante el segundo trimestre se llevó a cabo la segunda etapa de muestreo para las 78 sedes seleccionadas en la muestra del piloto. Proceso necesario para la selección de estudiantes participantes en cada colegio. La venta oficial de aplicación se abrió el 15 de abril y se cerró el 14 de junio (luego de aprobada una solicitud de extensión de dos semanas). 
A su vez, se adelantó el proceso de digitación de la información de instrumentos y formatos de papel (cuestionario de padres y formatos de seguimiento respectivamente) para avanzar con el proceso de consolidación de la base de datos del piloto que será enviada durante el tercer trimestre del presente año. 
2. SSES: Luego de la publicación del primer volumen del reporte internacional de resultados el 26 de abril de 2024, se continuó durante el segundo trimestre con actividades de revisión de los primeros borradores del segundo volumen. 
Se asistió de manera virtual a la séptima reunión de National Project Managers los días 27 y 28 de junio de 2024.
3. TALIS: Para TALIS 2024 se abrieron las ventanas de aplicación de ambos módulos en Colombia (Core Survey y Starting Strong). Durante el segundo trimestre se continuaron con las tareas de levantamiento de información de listas para realizar la segunda etapa de muestreo. De manera paralela se aplicó la encuesta en los sitios (colegios, jardines y unidades de servicio) donde esta etapa se completó. Al corte de este reporte aún están abiertas ambas ventanas de aplicación (hasta finales de julio de 2024).
Se asistió de manera virtual a la tercera reunión del Informal Group de Starting Strong el día 26 de junio de 2024.
4. ERCE: Para este segundo trimestre se realizó la consolidación de las bases de datos nacionales del piloto para ser enviadas al LLECE. En particular se finalizaron las actividades de codificación de preguntas abiertas, escaneo de la prueba de escritura, consolidación de la base de muestreo y participación, digitación de toda la información correspondiente. El trabajo se finalizó durante el mes de junio. Para ser enviada la base consolidada durante la primera semana de julio de 2024.</t>
  </si>
  <si>
    <t>Para acceder a esta evidencia, solicitar acceso a la coordinación de pruebas internacionales.</t>
  </si>
  <si>
    <t>Para el tercer trimestre de 2024 se continuó el avance y monitoreo de las tareas correspondientes a los diferentes proyectos de pruebas internacionales teniendo los siguientes hitos por proyecto:
1. PISA: Durante el segundo trimestre se llevó prepararon los insumos y se acompañó al MEN a la difusión de resultados de PISA 2022 en diferentes webinars. 
Frente a procesos de preparación para PISA 2025: Se preparó el documento ST7 y ST8 como insumos para el Marco Muestral. Proceso necesario para la selección de estudiantes participantes en cada colegio (muestra) del Main Survey 2025. Asimismo, en el mes de agosto se realiza el proceso de Data cleaning correspondiente. 
Se reporta el 21 abril 2025 como fecha de inicio de aplicación del Main Survey. Asimismo, se adelantaron   procesos de revisión y verificación de diferentes instrumentos (workflows), entre ellos: ítems nuevos de prueba de ciencias, ítems trend de las pruebas de ciencias, matemáticas y lectura, proyección de SMAF para la revisión de materiales por colegio.  Para resolver dudas de estos flujos de trabajo, se asiste a la reunión virtual PISA 2025 Main Survey instruments preparation el 5 de septiembre
Por otro lado, el 5 de septiembre se asiste a una reunión con John Lopdell, líder de sampling de PISA, para conocer al equipo y compartir algunos comentarios de su parte y resolver dudas. 
Asimismo, se llevó a cabo el pre-piloto de PISA Accessibility, planeación iniciada el 22 de agosto con el insumo de revisión de los ítems que se presentarían, reuniones sobre proceso de codificación, insumos (credenciales, links y demás) para la presentación del test, y capacitaciones con el equipo que implementaría los forms de observación como de grupos focales en cada colegio seleccionado. Asimismo, el trabajo de campo se realizó del 23 al 30 de septiembre. 
Por otro lado, el 5 de septiembre se asiste a una reunión con John Lopdell, líder de sampling de PISA, para conocer al equipo y compartir algunos comentarios de su parte y resolver dudas. 
Finalmente, para el marco muestral se tiene en cuenta la sobremuestra de Bogotá
2. SSES: Luego de la publicación del primer y el segundo  volumen del reporte internacional de resultados, se continuó durante el segundo trimestre con actividades de revisión de las versiones preliminares  del segundo volumen. 
Se asistió de manera virtual a la   reunión de contexto (3rd) round of the OECD Survey on Social and Emotional Skills (2025-2027). el día 17 de septiembre. 
Asimismo, se asistió de manera presencial a la reunión  para conocer a Hanna (OCDE), una de las personas que lidera el proceso de la tercera ronda de SSES y a la directora de evaluación de la SED para contextualizar el interés y confirmar la participación de Bogotá en esta ronda.  Fecha: 24 de septiembre
3. TALIS: Para TALIS 2024 se abrieron las ventanas de aplicación de ambos módulos en Colombia (Core Survey y Starting Strong). Durante el tercer trimestre se continuaron con las tareas de levantamiento de información de listas para realizar la última etapa de muestreo. De manera paralela se aplicó la encuesta en los sitios (colegios, jardines y unidades de servicio) donde en esta etapa se  solicitó a la IEA plazo para lograr más respuestas por parte de los sitios.
Las fechas de aplicación se ajustaron de la siguiente manera:
TALIS estudio principal módulo Core Survey: ventana de aplicación 1 de marzo al 31 de mayo  ajustada hasta el 10 de agosto.
TALIS estudio principal módulo Starting Strong: ventana de aplicación 1 de abril al 2 de agosto ajustada Hasta el 23 de agosto 
Asimismo, se envía análisis de sesgo por no respuesta de Core Survey, y se realiza el proceso de Data Cleaning del mismo
4. ERCE: Para este tercer  trimestre se realizó la consolidación del informe nacional y se envía en agosto, y en el mismo mes se realiza la entrega de  Bases Piloto ERCE 2025 DME y WinW3S</t>
  </si>
  <si>
    <t>DE-PAI-4</t>
  </si>
  <si>
    <t xml:space="preserve">Informes de avance acerca del diseño, formulación e implementación del Banco de Innovación. 
Sistematización de las mesas técnicas con el seguimiento de los compromisos y estado de avance de los proyectos. 
</t>
  </si>
  <si>
    <t>Plan Anual de Adquisiciones  </t>
  </si>
  <si>
    <t xml:space="preserve">Porcentaje de avance de consolidación de mesas técnicas del laboratorio de evaluación encaminadas a gestionar la transferencia de conocimientos. </t>
  </si>
  <si>
    <t xml:space="preserve">Avance efectivo en las mesas técnicas
Avance proyectado de las mesas técnicas </t>
  </si>
  <si>
    <t>(Avance efectivo en las mesas técnicas / Avance proyectado  en las mesas técnicas ) * 100</t>
  </si>
  <si>
    <t>Se realizó la primera mesa técnica del año, a fin de instaurar el escenario como parte de la gestión del laboratorio y socializar los principales resultados de las cuatro mesas efectuadas durante el año 2023 y presentar el plan de trabajo para la vigencia actual. Así mismo, se adelantó el seguimiento a los proyectos postulados en el laboratorio. Las dependencias participantes en esta mesa fueron AOP; SPI, SE, OACM, SAyD, DTI, OAGPI, SDI y DE.  Con los participantes se compartieron los documentos como la presentación en Power Point, Informe de planeación estratégica del Laboratorio de Evaluación 2024-2027. Adicionalmente, se recopiló información acerca de  la propuesta de nombres para el laboratorio</t>
  </si>
  <si>
    <t xml:space="preserve">Se comenzará la consolidación de información y levantamiento del marco de referencia del banco de innovación, se adelantará el seguimiento a los proyectos, así como la definición de criterios de innovación, la identificación de proyectos bajo esos criterios de innovación,  y la sistematización de las mesas técnicas del laboratorio. </t>
  </si>
  <si>
    <t xml:space="preserve">Durante el periodo de reporte, se estructuró el índice extendido del documento que sustenta el laboratorio y el proyecto del banco de innovación, el cual fue compartido con el Director de Evaluación. El equipo nuclear realizó ocho (8) reuniones para ir consolidando los conceptos centrales del laboratorio. 
Frente a la mesa técnica, se elaboró la propuesta metodológica del encuentro programado para el día 25 de julio de 2024. </t>
  </si>
  <si>
    <t xml:space="preserve">En el mes de julio, se tenía proyectada la mesa técnica; sin embargo, las dependencias del Icfes no confirmaron asistencia y por falta de quórum se decidió aplazarla (al parecer por contingencia contractual las dependencias no contaban con personal disponible). Se proyecta para el mes de noviembre, retomar la mesa técnica, indagando previamente con los directores de área. 
En el mes de septiembre de 2024, se realizó seguimiento a los nueve proyectos registrados en el banco y se solicitó a las dependencias indagar sobre la identificación de nuevos proyectos que hayan surgido durante esta vigencia. 
</t>
  </si>
  <si>
    <t>DPO-PAI-1</t>
  </si>
  <si>
    <t>Soporte de cumplimiento de las actividades cargados en Plan view</t>
  </si>
  <si>
    <t xml:space="preserve">Gestión en la producción y aplicación de instrumentos </t>
  </si>
  <si>
    <t>eficacia</t>
  </si>
  <si>
    <t>1) Numero de actividades a cargo de la DPO realizadas en el trimestre por prueba
 2) Numero de actividades a cargo de la DPO proyectadas para el trimestre por prueba</t>
  </si>
  <si>
    <t xml:space="preserve">	Numero de actividades a cargo de la DPO realizadas en el trimestre por prueba/ Numero  de actividades a cargo de la DPO proyectadas para el trimestre por prueba * 100</t>
  </si>
  <si>
    <t>Fija</t>
  </si>
  <si>
    <t xml:space="preserve">Durante el primer trimestre de 2024 por parte de la Dirección de Producción y Operaciones se realizó seguimiento a la etapa precontractual y contractual de los proveedores de impresión y lectura, Logística de aplicación y transporte para la prueba Saber 11B, así mismo al cumplimento de las actividades operativas y logísticas para garantizar los recursos físicos y humanos necesarios para la realización de la prueba con corte al 31 de marzo de 2024.
Por otro lado, de manera paralela se realizo seguimiento al desarrollo de las etapas de planeación y alistamiento para los proyectos de evaluación proyectados para el primer y segundo semestre de 2024 y las pruebas Internacionales conforme a lo definido con los diferentes consorcios.
</t>
  </si>
  <si>
    <t>Plan  view cronograma por prueba</t>
  </si>
  <si>
    <t>Desde la Dirección de Producción y Operaciones se prevé para el segundo semestre de 2024 continuar con el seguimiento a las actividades que se desarrollan en la Dirección y sus subdirecciones en el marco de la Planeación y ejecución Operativa de las pruebas de estado y demás evaluaciones que requiera el Instituto, lo anterior conforme a los cronogramas institucionales previstos para la diferentes pruebas, por tal motivo se seguirán llevando a cabo las acciones necesarias para la realización de la prueba Saber 11B, Saber Pro y TYT primer semestre, proyectos de evaluación y pruebas (Consejo Superior de la Judicatura, 3579, Ponal, entre otros) y pruebas internacionales.</t>
  </si>
  <si>
    <t xml:space="preserve">Desde la Dirección de Producción y Operaciones en el segundo trimestre de 2024 se realizó el seguimiento a las actividades que se desarrollan en la Dirección y sus subdirecciones en el marco de la Planeación y ejecución Operativa para la aplicación de la prueba de estado Saber 11B y de los proyectos de evaluación del examen de Estado para ejercer la profesión de abogado dispuesto en la Ley 1905 de 2018 del CSJU y las pruebas psicotécnicas de conocimientos policiales, para el concurso de patrulleros previo al curso de capacitación para el ingreso al grado de Subintendente PONAL, lo anterior conforme a los cronogramas institucionales previstos.
A su vez en lo referente a las pruebas internacionales la DPO lidera el seguimiento logístico y operativo para el desarrollo de la aplicación de la fase piloto del Programa para la Evaluación Internacional de Alumnos, PISA y el Estudio Internacional sobre la Enseñanza y el Aprendizaje, TALIS, en su fase de estudio principal previstas para la vigencia 2024.
Para el tercer trimestre se continuará con el seguimiento a las pruebas de estado Saber Pro y Saber TYT primer semestre, Saber 11A, los proyectos de evaluación y las pruebas internacionales. </t>
  </si>
  <si>
    <t>Consultar evidencia con la dependencia</t>
  </si>
  <si>
    <t xml:space="preserve">Desde la Dirección de Producción y Operaciones en el tercer trimestre de 2024 se realizó el seguimiento a las actividades lideradas por la Dirección y sus subdirecciones en el marco de la Planeación y ejecución Operativa para la aplicación de las pruebas de estado, pruebas internacionales y los proyectos de evaluación de acuerdo con los calendarios de pruebas para la vigencia 2024.
Es así como en el mes de Julio se concluyó la etapa de planeación y alistamiento operativo para realizar la aplicación de las Pruebas Saber Pro y Saber TyT del primer semestre, en el mes de agosto para la aplicación de la Prueba Saber 11 calendario A y en el mes de septiembre la aplicación de las Pruebas Saber Pro y Saber TyT del segundo semestre
En lo referente a las pruebas internacionales la DPO realizó el despliegue logístico y operativo para la aplicación de la fase piloto del Programa para la Evaluación Internacional de Alumnos, PISA y el Estudio Internacional sobre la Enseñanza y el Aprendizaje TALIS en su fase de estudio principal, conforme a las ventanas de aplicación previstas para la vigencia 2024.
Con relación a los proyectos de evaluación se adelanto el seguimiento a la fase de planeación operativa y contractual para la ejecución del examen de Estado para ejercer la profesión de abogado dispuesto en la Ley 1905 de 2018 del CSJU, la prueba de trayectorias educativas 3579, entre otras, a aplicarse en el cuarto trimestre de la vigencia.
</t>
  </si>
  <si>
    <t>OACM-PAI-1</t>
  </si>
  <si>
    <t>Requerimiento al operador logístico, aprobación de presupuesto.</t>
  </si>
  <si>
    <t>Participación en eventos institucionales y del sector a nivel nacional y regional</t>
  </si>
  <si>
    <t>Número de eventos institucionales a los cuales se participo</t>
  </si>
  <si>
    <t>por demanda</t>
  </si>
  <si>
    <t>Si</t>
  </si>
  <si>
    <t>Actualmente la oficina se encuentra estructurando el proceso de contratación del proveedor de operación logística que va acompañar la vigencia, no obstante de acuerdo con el cronograma de eventos contemplado para el primer cuatrimestre del año la oficina en acompañamiento de la Dirección General adelanto las suscripción de una contratación directa del Contrato número ICFES 441-2024 por INMOV SAS con el fin de atender la operación logística del evento realizado del 3 al 5 de abril en San Andrés, Encuentro Regional sobre la evaluación de la educación.</t>
  </si>
  <si>
    <t>Evidencia de la actividad</t>
  </si>
  <si>
    <t xml:space="preserve">Planeación para eventos ya mapeados como el Seminario Internacional de Investigación sobre la Calidad de la Educación - SiiCE y Encuentro Nacional de Lideres y Lideresas. </t>
  </si>
  <si>
    <t>En este segundo trimestre en Santa Marta se realizó la presentación de la estrategia Icfes con las regiones en el Foro de Salud Mental y Bienestar de los Docentes de Santa Rosa de Osos (Antioquia)</t>
  </si>
  <si>
    <t>Presentación de la estrategia Icfes con las regiones</t>
  </si>
  <si>
    <t>En este tercer trimestre se participo en la feria #SomosLaRevoluciónDelCambioEnChocó en el municipio de Istmina.</t>
  </si>
  <si>
    <t>Evidencias de la actividad</t>
  </si>
  <si>
    <t xml:space="preserve">En el cuarto trimestre se participo en eventos como la 15ª versión del Seminario Internacional de Investigación sobre la Calidad en la Educación, Expoestudiantes 2024, </t>
  </si>
  <si>
    <t>OACM-PAI-2</t>
  </si>
  <si>
    <t>Documento de la estrategia y cinco actividades de relacionamiento en regiones con grupos de interés y grupos de valor</t>
  </si>
  <si>
    <t>Realización e implementación de la estrategia de comunicaciones externa regional</t>
  </si>
  <si>
    <t>Actividades ejecutadas 
Actividades planeadas</t>
  </si>
  <si>
    <t>Actividades ejecutadas / Actividades planeadas *100</t>
  </si>
  <si>
    <t>Desde la oficina de Asesora de Comunicaciones y Mercadeo en articulación con SAYD hemos venido diseñando la estrategia comunicacional de ICFES con las regiones, con la intención de dar conocer la misionalidad del Instituto en todos los niveles territoriales.</t>
  </si>
  <si>
    <t>No aplica</t>
  </si>
  <si>
    <t>Se tendrá consolidada la estrategia de comunicaciones y en ejecución</t>
  </si>
  <si>
    <t>Se realiza la estrategia de comunicaciones de Icfes con las regiones y se llevo a cabo  en Un guía (Choco) la socialización de Saber + con los estudiantes y docentes del grado once de instituciones educativas.</t>
  </si>
  <si>
    <t>Icfes con las regiones  en Un guía (Choco)</t>
  </si>
  <si>
    <t>Se llevaron a cabo  sesiones presenciales de Icfes por las Regiones en Sucre, Sincelejo y Montería</t>
  </si>
  <si>
    <t>0.25</t>
  </si>
  <si>
    <t>OACM-PAI-3</t>
  </si>
  <si>
    <t>Piezas comunicativas en medio de difusión del Instituto</t>
  </si>
  <si>
    <t>Realización e implementación de la estrategia de comunicación interna para la divulgación de la PPDA</t>
  </si>
  <si>
    <t>Se definió la estrategia de comunicación interna y se esta implementado de acuerdo a dichos lineamientos.</t>
  </si>
  <si>
    <t>Divulgación de la estrategia por los medios definidos para comunicación interna.</t>
  </si>
  <si>
    <t>Se realizaron piezas de comunicación en el boletín interno "Entre-Nos"</t>
  </si>
  <si>
    <t>Boletines Internos Entre-Nos</t>
  </si>
  <si>
    <t>Se realizaron y se divulgaron piezas de comunicación en el boletín interno "Entre-Nos"</t>
  </si>
  <si>
    <t>En este cuarto periodo se realizaron y se divulgaron piezas de comunicación en el boletín interno "Entre-Nos"</t>
  </si>
  <si>
    <t>OACM-PAI-4</t>
  </si>
  <si>
    <t>Protocolo aprobado e implementado</t>
  </si>
  <si>
    <t>Normalización e implementación del Protocolo en redes sociales</t>
  </si>
  <si>
    <t>eficiencia</t>
  </si>
  <si>
    <t xml:space="preserve">Documento normalizado y socializado a los colaboradores del Instituto </t>
  </si>
  <si>
    <t>Se cuenta con un documento preliminar y se planea tenerlo aprobado y socializado en junio</t>
  </si>
  <si>
    <t>Normalizar el documento en DARUMA y socializarlo en el Instituto</t>
  </si>
  <si>
    <t>El documento esta en proceso de normalizarse en DARUMA, en este momento esta en revisión.</t>
  </si>
  <si>
    <t>Aplicativo DARUMA</t>
  </si>
  <si>
    <t>Se normalizó y se socializó el documento en DARUMA</t>
  </si>
  <si>
    <t>OACM-PAI-5</t>
  </si>
  <si>
    <t>La política de comunicaciones aprobada, socializada e implementada</t>
  </si>
  <si>
    <t>Normalización e implementación de las Políticas de Comunicación en la entidad</t>
  </si>
  <si>
    <t>Documento normalizado y socializado a los colaboradores del Instituto</t>
  </si>
  <si>
    <t>Se cuenta con un documento preliminar, se esta socializando con la Dirección de Tecnología e información y con la Oficina Asesora de Planeación</t>
  </si>
  <si>
    <t>OACM-PAI-6</t>
  </si>
  <si>
    <t>Informe de análisis de  resultados de la encuesta semestral de comunicación interna formulada y aplicada a los colaboradores del Instituto</t>
  </si>
  <si>
    <t xml:space="preserve">Informe de análisis de resultados de la aplicación de la  encuesta de satisfacción de la estrategia de comunicación interna </t>
  </si>
  <si>
    <t>Semestral</t>
  </si>
  <si>
    <t>Se vienen trabajando en la elaboración de la encuesta para realizarla en el mes de junio de 2024, esta corresponde al primer semestre del presente año.</t>
  </si>
  <si>
    <t>Para el segundo trimestre se tiene la encuesta, resultados e informe.</t>
  </si>
  <si>
    <t>Se realizó la encuesta a los colaboradores del Instituto donde manifestaron su satisfacción con respecto a la información publicada en los canales internos.</t>
  </si>
  <si>
    <t>Medición de la Satisfacción con respecto a la información publicada en los canales internos</t>
  </si>
  <si>
    <t>Se esta trabajando en la encuesta que se realizará en el cuarto trimestre del presente año</t>
  </si>
  <si>
    <t>Se realizó la encuesta a los colaboradores del Instituto donde manifestaron que la información es oportuna y satisfactoria en los canales internos.</t>
  </si>
  <si>
    <t>OAP-PAI-1</t>
  </si>
  <si>
    <t>Implementación del modelo de Costeo del ICFES</t>
  </si>
  <si>
    <t>Matriz de costeo para pruebas de Estado y Proyectos de Evaluación</t>
  </si>
  <si>
    <t>Avance del Plan de Trabajo del Modelo de Costeo y el Esquema de Tarifas Diferenciales.</t>
  </si>
  <si>
    <t>Actividades del Cronograma</t>
  </si>
  <si>
    <t>Actividades del Plan de Trabajo realizadas / Actividades del Plan de Trabajo Planeadas</t>
  </si>
  <si>
    <t>A la fecha se cuenta con:
Un primer borrador del Cronograma, el cual se proyectó desde enero, y que ahora mismo se encuentra en actualización de fechas
La propuesta que será presentada a la Junta Directiva, que se trabajó en una reunión el lunes 22 de abril
El acta de la primera reunión de seguimiento a este tema, que se hará una vez por semana (los lunes), programadas hasta junio
El modelo de costeo y el esquema de tarifas diferenciales debe ser implementado este año para iniciar con las inscripciones de las Pruebas 11B, que inician en noviembre de 2024.</t>
  </si>
  <si>
    <t>Reuniones de seguimiento a las actividades del Plan</t>
  </si>
  <si>
    <t>Presentación a Dirección general de la primera propuesta del modelo de tarifas
Matriz consolidada de información entregada por parte del MEN y el Subdirección de Información del ICFES</t>
  </si>
  <si>
    <t>Evidencias en custodia de la OAP</t>
  </si>
  <si>
    <t>Presentación a la Junta  Directiva de la primera propuesta
Elaboración del documento técnico del modelo del nuevo esquema tarifario
Diseño de dos propuestas adicionales que permiten cubrir los costos de las pruebas de estado
Análisis de la estimación de recuperación del EBITDA Negativo
Modelación en Excel de los esquemas tarifarios con proyección a cinco (5) años</t>
  </si>
  <si>
    <t>Esquema de tarifas diferenciales</t>
  </si>
  <si>
    <t>Se actualizo el esquema tarifario mediante un enfoque diferencial y de focalización socioeconómica, promoviendo la equidad en las tarifas en cumplimiento de la Ley 1324 de 2009, que establece que “[l]os costos [de los exámenes aplicados por el Icfes] se recuperarán con el cobro directo a los evaluados, según su capacidad de pago” y garantizando así tanto la cobertura total de los costos como la sostenibilidad financiera de la Entidad. Aprobado por la Junta Directiva en sesión ordinaria del 23 de octubre de 2024 y según consta en el Acta No. 173 de 2024.</t>
  </si>
  <si>
    <t>OAP-PAI-11</t>
  </si>
  <si>
    <t>Monitoreo al Plan de Acción Institucional 2024</t>
  </si>
  <si>
    <t>Efectividad de cumplimiento de Plan de Acción Institucional 2024</t>
  </si>
  <si>
    <t>Acciones cumplidas incluidas en el PAI 2024</t>
  </si>
  <si>
    <t>Acciones cumplidas por trimestre en el PAI 2024 / Total de acciones PAI 2024</t>
  </si>
  <si>
    <t>Durante el primer seguimiento del año se realizaron los ajustes correspondientes a la versión 2, lo cual repercutió en los cambios del monitoreo. De un total de 108 actividades, y teniendo en cuenta los ajustes realizados,  se reportó el 100%</t>
  </si>
  <si>
    <t xml:space="preserve">Página web del Icfes, sitio de transparencia y acceso a la información pública: 4.3.3 Plan de acción Institucional - PAI </t>
  </si>
  <si>
    <t>Medición de indicadores con sus respectivas metas
Recopilación del Monitoreo a los trimestres restantes del año</t>
  </si>
  <si>
    <t>El Plan de Acción Institucional del segundo trimestre tuvo un rezago respecto al reporte de las actividades porque faltaron reportes de algunas dependencias. La idea es realizar los ajustes correspondientes</t>
  </si>
  <si>
    <t>Se cumplieron 67 de 105 actividades, se formula el plan de mejoramiento PA240-071 para procurar el cumplimiento del indicadores y las actividades del PAI para el cierre de la vigencia</t>
  </si>
  <si>
    <t>PAI 2024-III</t>
  </si>
  <si>
    <t>OAP-PAI-12</t>
  </si>
  <si>
    <t>Plan de Brechas MIPG con avanza y cumplimiento de actividades</t>
  </si>
  <si>
    <t xml:space="preserve"> Monitoreos de seguimiento del Plan de Cierre de Brechas</t>
  </si>
  <si>
    <t>Monitoreo Realizado al Pl</t>
  </si>
  <si>
    <r>
      <rPr>
        <u/>
        <sz val="12"/>
        <rFont val="Verdana"/>
        <family val="2"/>
      </rPr>
      <t>Monitoreos Realizados * 100</t>
    </r>
    <r>
      <rPr>
        <sz val="12"/>
        <rFont val="Verdana"/>
        <family val="2"/>
      </rPr>
      <t xml:space="preserve">
Monitoreos Programados</t>
    </r>
  </si>
  <si>
    <t xml:space="preserve">Para el primer trimestre de 2024, se realizó seguimiento al avance de los Planes de Cierre de Brechas de las Políticas del MIPG  con el fin de conocer su avance. Para lo anterior, se remitió correo solicitando a los responsables las actividades con el fin de que realizaran el correspondiente reporte con las correspondientes evidencias, el cual se consolida el 12 de abril.
De otra parte en el Icfes se encuentra  en este momento en el diligenciamiento del FURAG 2024 y de los autodiagnósticos de las políticas el cual se realizó bajo la estrategia de la RUTA MIPG 2024,  la cual se construyó un solo instrumentos que permita contar con este tipo de medición, que nos permita generar un plan de cierre de brechas a corto y mediano plazo que contribuya al logro de obtener 10 puntos en el cuatrienio 2024-2027. </t>
  </si>
  <si>
    <t>Correo OAP solicitud de reporte plan de brecha</t>
  </si>
  <si>
    <t>1. Realizar un primer reporte de monitoreo del plan de cierre de brechas de las actividades vigentes
2. Actualizar el plan de cierre de brechas de acuerdo con el contexto actual y el resultado de los autodiagnósticos así como el resultado del FURAG.
3. Presentar el Plan de cierre de brechas al Comité Institucional de Gestión y Desempeño -CIGD para su aprobación.
4. Incluir el plan de cierre de brechas en el modulo de planes de DARUMA por parte de cada responsable de Política MIPG.</t>
  </si>
  <si>
    <t>Durante el segundo trimestre del año se realizaron actualizaciones a los autodiagnósticos de las políticas por parte de los procesos involucrados. La idea es para el tercer trimestre del año presentar ante Comité Institucional de Gestión y Desempeño, y acorde con el resultado del IDI realizar los ajustes pertinentes.</t>
  </si>
  <si>
    <t>Autodiagnósticos MIPG alojados en el SharePoint de la OAP</t>
  </si>
  <si>
    <t>Se continuaron los trabajos para el fortalecimiento de las políticas MIPG a partir de los resultados del IDI y los autodiagnósticos. Se espera para el cierre de la vigencia realizar mayor socialización de las actividades que se realizan con las políticas, encaminadas hacia el 2025.
Dada la rotación del personal se ha afectado la presentación de estos elementos al Comité.</t>
  </si>
  <si>
    <t>OAP-PAI-13</t>
  </si>
  <si>
    <t>Inventario de fuentes de emisión
Alcance de huella de carbono documentado
Herramientas de recopilación y reporte de huella de carbono en uso
Informe de Auditorías Internas
Informe de Auditorías externas de verificación de huella de carbono</t>
  </si>
  <si>
    <t>Huella de Carbono Icfes</t>
  </si>
  <si>
    <t>Anual</t>
  </si>
  <si>
    <t>Porcentaje  de avances en la construcción del Inventario de Gases Efecto Invernadero verificado a conformidad</t>
  </si>
  <si>
    <t xml:space="preserve">Nro. de Actividades Ejecutadas / Nro. de Actividades planeadas </t>
  </si>
  <si>
    <t>Se adelanto la contratación del proceso ICFES-440-2024, con objeto "Contratar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
Dentro del cual se incluye la elaboración del Informe de GEI Bajo el estándar ISO 14064-1, Desarrollo de herramientas de cálculo, Definición de iniciativas de reducción  y verificación interna de la huella de carbono del Icfes.</t>
  </si>
  <si>
    <t>En este enlace se encuentra la información relacionada con el proceso contractual del proyecto de sostenibilidad  donde se incluye la medición de huella de carbono</t>
  </si>
  <si>
    <t>Elaboración de inventario de fuentes de emisión
Determinación de alcance de huella de carbono</t>
  </si>
  <si>
    <t>Se viene ejecutando el contrato ICFES-440-2024 para la elaboración del inventario de fuentes de emisión y huella de carbono.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t>
  </si>
  <si>
    <t>Seguimiento de entregables del contrato ICFES-440-2024, en custodia de la Oficina Asesora de Planeación</t>
  </si>
  <si>
    <t>Se viene ejecutando el contrato ICFES-440-2024 para la elaboración del inventario de fuentes de emisión y huella de carbono. Se continua con la revisión y ajuste de los entregables de contexto institucional, Identificación de grupos de valor e interés y modelo de relacionamiento. Se espera para el último trimestre realizar la revisión al completo de los entregables del proceso contractual</t>
  </si>
  <si>
    <t>OAP-PAI-14</t>
  </si>
  <si>
    <t>Mantenimiento de la certificación del Sistema de Gestión de Calidad: Caracterizaciones ajustadas.
Inventario base documental
Socializaciones SIGO
Gestión del Cambio
Control de Salidas no conformes.
Oportunidades.
Planes de Mejoramiento.
Gestión del Riegos
Revisión por la Dirección.
Auditorias Internas
Auditoria externas
Indicadores de Gestión</t>
  </si>
  <si>
    <t xml:space="preserve">Fortalecimiento Sistemas de Gestión </t>
  </si>
  <si>
    <t xml:space="preserve">trimestral </t>
  </si>
  <si>
    <t xml:space="preserve">Actividades realizadas para el fortalecimiento del SGC
Actividades Planeadas para el fortalecimiento del SGC
</t>
  </si>
  <si>
    <t>% de cumplimiento en el fortalecimiento del SGC  = 
(Actividades realizadas para el fortalecimiento del SGC / Actividades Planeadas para el fortalecimiento del SGC)×100</t>
  </si>
  <si>
    <t xml:space="preserve">Durante este primer trimestre de la vigencia, se han realizado acciones pertinentes para  el mantenimiento del Sistema de Gestión De Calidad, que fortalecen la gestión como : Actualización de las caracterizaciones y Bases documentales de los procesos 
Revisión y Seguimiento a los Riesgos de Gestión y Corrupción de los procesos, 
Seguimiento a los Planes de Mejoramiento, por  diferentes fuentes de Auditoria (ICONTEC;OCI;DANE entre otras)  que permiten implementar acciones de mejora a los procesos  del Icfes. 
Seguimiento a las Salidas No Conformes, en pro de mejorar la conformidad de los Productos y Servicios del Instituto </t>
  </si>
  <si>
    <t>Las evidencias se pueden consultar en el espacio compartido que se trabaja en la OAP. Para consultarlo, contactarse con Marcela Borda (mbordar@icfes.gov.co)</t>
  </si>
  <si>
    <t>Contar con el Producto de Contexto / Grupos de Valor y De Interés con la identificación de Necesidades y Expectativas 
Realizar Revisión Por la Dirección 2023  
Presentar en Comité Institucional de Gestión y Desempeño el estado del Sistema de Gestión</t>
  </si>
  <si>
    <t>Para este periodo, se avanzo en la planeación de los ajustes de las caracterizaciones de los procesos articulados con el PEI; se remitió las bases de documentales de los 20 procesos para la planificación de los cambios de los documentos, se realizaron  6  socializaciones y transferencias de conocimiento a los Gestores SIGO, se adelantó la construcción y revisión del contexto del instituto y se adelantaron actividades para la caracterización de los grupos de valor e interés, se realizo monitoreo a las gestión del riesgo, planes e indicadores, así como también se remitieron a los avance de los planes de mejoramiento; se ajustaron el procedimiento del procedimiento de planes de mejoramiento así como la actualización de la Guía de Información documentada. Se esta en proceso de planeación del proceso contactura para la realización de la auditoria interna de calidad y adicionalmente se planificaron los lineamientos para la revisión por la dirección.</t>
  </si>
  <si>
    <t>Evidencias relacionadas en el gestor documental DARUMA, sección de documentos del Sistema</t>
  </si>
  <si>
    <t>El segundo trimestre del año estuvo dedicado a la preparación de las jornadas de auditoría interna y externa para el Sistema de Gestión de Calidad</t>
  </si>
  <si>
    <t>Documentos de Preparación para los procesos de Auditoría al SGc 2024</t>
  </si>
  <si>
    <t>Durante este periodo se avanzo con los siguientes actividades:
- En octubre se realizo la revisión por la dirección al sistema de gestión de calidad.
- Durante noviembre se realizo la auditoria  interna y la externa al sistema de gestión de calidad por parte de ICONTEC.
- Como resultado de la auditoria externa el ICONTEC, concluye que recomienda mantener el certificado del sistema de gestión de calidad.
- Se formulan los planes de mejoramiento de las dos no conformidades resultantes de la auditoria interna, es decir, para la gestión del riesgos e indicadores.</t>
  </si>
  <si>
    <t>Informes de auditoría interna y externa al SGC</t>
  </si>
  <si>
    <t>OAP-PAI-15</t>
  </si>
  <si>
    <t>Reporte de seguimiento del plan de implementación y documentación del SIG Icfes</t>
  </si>
  <si>
    <t>Avance de integración de los sistemas de gestión</t>
  </si>
  <si>
    <t>trimestral</t>
  </si>
  <si>
    <t xml:space="preserve"> - Actividades de integración del SIGO planteadas 
 - Actividades de integración del SIGO ejecutadas</t>
  </si>
  <si>
    <t>Planes de Trabajo para la integración del SIGO: ( N° actividades ejecutadas en el periodo / N° actividades planificadas 2024)</t>
  </si>
  <si>
    <t>Se formuló plan de trabajo de integración del SIGO con aportes de los diferentes líderes de los sistemas de gestión, especialmente de los sistemas que esta liderando la OAP como Calidad, Seguridad y Privacidad de la Información, Ambiental y MIPG</t>
  </si>
  <si>
    <t>Las evidencias se pueden consultar en el espacio compartido que se trabaja en la OAP. Para consultarlo, contactarse con Luisa Sanchez (lfsanchez@icfes.gov.co)</t>
  </si>
  <si>
    <t>Revisión por la dirección integrada, política integrada aprobada y resolución de conformación del SIGO aprobada</t>
  </si>
  <si>
    <t>En el marco de la integración del SIGO en el mes de Mayo se emitió la Resolución 258 de 2024 con el cual el instituto reglamenta el Modelo Integrado de Planeación y Gestión, funciones del Comité Institucional de Gestión y Desempeño, y se conforma  Sistema Inteligente para la Gestión Organizacional - SIGO.</t>
  </si>
  <si>
    <t>NORMOGRAMA</t>
  </si>
  <si>
    <t>Durante el mes de septiembre se realizaron actividades en el marco del "Mes Sigo", con el fin de socializar la estructura del modelo y hacer una preparación para las auditorías a desarrollar en el mes de Octubre</t>
  </si>
  <si>
    <t>Evidencias Mes SIGO</t>
  </si>
  <si>
    <t xml:space="preserve"> SISTEMA INTELIGENTE PARA LA GESTIÓN ORGANIZACIONAL	DES -MN001	Versión 002</t>
  </si>
  <si>
    <t>OAP-PAI-16</t>
  </si>
  <si>
    <t xml:space="preserve"> - Informe de línea base para el informe de sostenibilidad
 - Informe de análisis de materialidad
 - Listado de asuntos materiales del Icfes
 - Lineamientos sostenibles para contratación documentados</t>
  </si>
  <si>
    <t xml:space="preserve">Reporte de Sostenibilidad </t>
  </si>
  <si>
    <t>Porcentaje de Avance en  la consolidación de reporte de sostenibilidad del Icfes</t>
  </si>
  <si>
    <t>Se adelanto la contratación del proceso ICFES-440-2024, con objeto "Contratar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t>
  </si>
  <si>
    <t>En este enlace se encuentra la información relacionada con el proceso contractual del proyecto de sostenibilidad</t>
  </si>
  <si>
    <t xml:space="preserve">Levantamiento de línea base para el informe de sostenibilidad
 </t>
  </si>
  <si>
    <t>Se viene ejecutando el contrato ICFES-440-2024 para la elaboración del informe de sostenibilidad del Instituto.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t>
  </si>
  <si>
    <t>Se viene ejecutando el contrato ICFES-440-2024 para la elaboración del informe de sostenibilidad del Instituto. e continua con la revisión y ajuste de los entregables de contexto institucional, Identificación de grupos de valor e interés y modelo de relacionamiento. Se espera para el último trimestre realizar la revisión al completo de los entregables del proceso contractual</t>
  </si>
  <si>
    <t>OAP-PAI-3</t>
  </si>
  <si>
    <t>Informe de resultados Rueda de Negocios internacional</t>
  </si>
  <si>
    <t>Porcentaje de avance</t>
  </si>
  <si>
    <t xml:space="preserve">Actividades planeadas y ejecutadas </t>
  </si>
  <si>
    <t>(Actividades ejecutadas  / Actividades planeadas )* 100%</t>
  </si>
  <si>
    <t>Este trimestre se realizó las siguientes actividades: Estructuración el evento 
Construir base de datos  invitados nacionales e internacionales, dando como resultado un avance del 20%</t>
  </si>
  <si>
    <t>Repositorio de la OAP</t>
  </si>
  <si>
    <t xml:space="preserve">Realizar alistamiento de evento </t>
  </si>
  <si>
    <t xml:space="preserve">Actividades desarrolladas en el trimestre. Estructura del evento, se efectuó modificación de la fecha al 23 de octubre de 2024. Actualización e ingresos de nuevos datos de contacto de entidades internacionales en la base de datos de invitados nacionales e internacionales
Realizar alistamiento de evento. Se han realizado reuniones con el equipo de la Oficina Asesora de Comunicaciones para validar la estructura técnica y operativa del evento, así como las temáticas a tratar.
</t>
  </si>
  <si>
    <t>Indicadores PEI_GC</t>
  </si>
  <si>
    <t>Se espera confirmar las fechas de la rueda de negocio por temas de Presupuesto</t>
  </si>
  <si>
    <t>Evidencias GC</t>
  </si>
  <si>
    <t>Evidencia correo Rueda de Negocios pospuesta 2025.pdf</t>
  </si>
  <si>
    <t>OAP-PAI-4</t>
  </si>
  <si>
    <t>Informe de divulgación de portafolio</t>
  </si>
  <si>
    <t>Este trimestre se realizaron las siguientes actividades: Construir estrategia de comunicaciones, Construir y/o actualizar base de datos de clientes, dando como resultado un avance de 43%</t>
  </si>
  <si>
    <t xml:space="preserve">Construir piezas de información 
Ejecutar estrategia de comunicación para divulgación  </t>
  </si>
  <si>
    <t xml:space="preserve">Sumando al resultado de alcance el primer trimestre de 44 invitados al Encuentro Regional de San Andrés, durante el trimestre se realizó el envió del portafolio de servicios a 4 entidades internacionales, concretando 1 reunión comercial. Se ejecutó la campaña de divulgación interna del portafolio de servicios alcanzando 94 visitas </t>
  </si>
  <si>
    <t>Actividad Finalizada</t>
  </si>
  <si>
    <t>En 2024, las actividades de divulgación del portafolio de servicios del Icfes, tanto internas como externas, han fortalecido la comunicación institucional y mejorado su posicionamiento. La divulgación interna mediante la prensa ha mantenido informados a los colaboradores, fomentando un sentido de pertenencia. Externamente, una campaña de correo electrónico ha aumentado la visibilidad de los servicios, consolidando al Icfes como referente educativo. Además, la participación en el Encuentro Regional sobre Evaluación de la Educación ha fortalecido relaciones estratégicas y ha destacado al Icfes como líder en evaluación educativa.</t>
  </si>
  <si>
    <t>monitor</t>
  </si>
  <si>
    <t>OAP-PAI-5</t>
  </si>
  <si>
    <t>Modulo de consultoría pagina web actualizado</t>
  </si>
  <si>
    <t>En este trimestre se realizó la siguiente actividad: Actualización del portafolio descargable versión 2024, dando como resultado un avance de 43%</t>
  </si>
  <si>
    <t xml:space="preserve">Actualizar el contenido de los servicios institucionales
Actualización del apartado gráfico de la interfaz </t>
  </si>
  <si>
    <t xml:space="preserve">El porcentaje de avance se ha visto afectado por la inestabilidad de la página, para el siguiente Q de jul-sep., se planea dejar actualizado el espacio de gestión comercial. En cuanto al portafolio de servicios, esta actualizado a junio al 100% </t>
  </si>
  <si>
    <t>La actualización de la sección de Consultoría alcanzó un avance del 100%, aunque el proceso se vio afectado por la inestabilidad de la página, la versión liviana y la no disponibilidad de la sección. A pesar de estos inconvenientes, se realizaron los ajustes solicitados por DTI y OACM.</t>
  </si>
  <si>
    <t>Evidencias</t>
  </si>
  <si>
    <t>OAP-PAI-6</t>
  </si>
  <si>
    <t>Cumplimiento de 40 actividades establecidas en el plan</t>
  </si>
  <si>
    <t>Cumplimiento del plan SGSPI</t>
  </si>
  <si>
    <t>actividades ejecutadas / actividades programadas</t>
  </si>
  <si>
    <t>(Numero actividades ejecutadas / Numero actividades programadas) * 100</t>
  </si>
  <si>
    <t>Se realizó el registro y actualización de las bases de datos que contienen datos personales en el aplicativo de la Superintendencia de Industria y Comercio- SIC.
- Se definió el plan de concienciación de seguridad y privacidad de la información
- Se elaboró la herramienta para realizar el diagnostico bajo la norma ISO 27001:2022</t>
  </si>
  <si>
    <t>Realizar gestión de activos de información
Realizar Gestión de eventos e incidentes de seguridad de la información
Realizar Sensibilizaciones en SGSPI
Generar el reporte de seguimiento de implementación del SGSPI</t>
  </si>
  <si>
    <t>Creación DES -PR011: Gestión de Activos de información
DES -GU009 Identificación, clasificación y valoración de activo de información
DES -GU010 Etiquetado a la información
Respuesta del 06 de mayo entrega de temas de SGSPI por parte del jefe OAP a la DTI</t>
  </si>
  <si>
    <t>Se cuenta con el Oficial de Seguridad de la Información, con quien se viene evaluando las actividades planeadas para el Plan de Seguridad y Privacidad de la Información en lo que resta del año</t>
  </si>
  <si>
    <t>OAP-PAI-7</t>
  </si>
  <si>
    <t>Cumplimiento de 5 actividades establecidas en el plan</t>
  </si>
  <si>
    <t>Cumplimiento del plan de gestión de riesgos de SGSPI</t>
  </si>
  <si>
    <t>semestral</t>
  </si>
  <si>
    <t>El equipo de seguridad y privacidad de la información ha participado en las mesas de trabajo para la definición de ala metodología de riesgos</t>
  </si>
  <si>
    <t>Definir  la metodología para la gestión de riesgos
realizar Monitoreo de riesgos de SGSPI</t>
  </si>
  <si>
    <t>Se cuenta con el memorando 202430001738: Respuesta a memorando 202430001438,  y hace referencia a la entrega de temas de Seguridad y Privacidad de la Información de la Dirección de Tecnología de la Información a la OAP</t>
  </si>
  <si>
    <t>Memorando para consulta en gestor documental Mercurio</t>
  </si>
  <si>
    <t>Se cuenta con el Oficial de Seguridad de la Información, con quien se viene evaluando las actividades planeadas para el Plan de Tratamiento de Riesgos de Seguridad y Privacidad de la Información en lo que resta del año</t>
  </si>
  <si>
    <t>OAP-PAI-8</t>
  </si>
  <si>
    <t>Definir tablero de indicadores para medir el nivel de implementación de los diferentes dominios del SGSPI</t>
  </si>
  <si>
    <t>Tablero de indicadores de para medir el nivel de implementación de los diferentes dominios del SGSPI.</t>
  </si>
  <si>
    <t>Instrumento de medición de implementación de los dominios del SGSI</t>
  </si>
  <si>
    <t>único</t>
  </si>
  <si>
    <t>Cumplimiento diseño del tablero</t>
  </si>
  <si>
    <t>Herramienta para medir los controles de ISO 27001:2022</t>
  </si>
  <si>
    <t>Se elaboró la herramienta para realizar el diagnostico bajo la norma ISO 27001:2022 para la medición de los dominios del SGSPI</t>
  </si>
  <si>
    <t>Estas actividades se reportaran a partir del tercer trimestre</t>
  </si>
  <si>
    <t>Estas actividades se reportaran en el último trimestre del año</t>
  </si>
  <si>
    <t>OAP-PAI-9</t>
  </si>
  <si>
    <t>Medición de indicadores del SGSPI de acuerdo con las evidencias suministradas por los líderes. (T2)</t>
  </si>
  <si>
    <t>Porcentaje de implementación del SGSPI</t>
  </si>
  <si>
    <t>Cumplimiento de controles ISO 27001:2022</t>
  </si>
  <si>
    <t>Grado de cumplimiento controles / total controles ISO 27001:2022</t>
  </si>
  <si>
    <t>En abril se inicia la medición usando el instrumento diseñado</t>
  </si>
  <si>
    <t>Medir el grado de implementación de los controles y dominios de la ISO 27001:2022</t>
  </si>
  <si>
    <t>OAP-PAI-10</t>
  </si>
  <si>
    <t>Archivo en Excel con el reporte de seguimiento del plan de austeridad y gestión ambiental 2024.</t>
  </si>
  <si>
    <t>Programa de Sostenibilidad</t>
  </si>
  <si>
    <t>Porcentaje de avance en la ejecución de actividades</t>
  </si>
  <si>
    <t>Se estableció la Circular 007 de 2024, donde se abordan los temas asociados a la implementación de buenas prácticas ambientales para uso de  agua y energía, así como  la implementación  de lineamientos para la austeridad en el marco de la Directiva presidencial 001 de 2024 y el Decreto 199 de 2024</t>
  </si>
  <si>
    <t>Circula 007 de 2014 del Icfes.</t>
  </si>
  <si>
    <t>Programa de Sostenibilidad en el Marco del Sistema de Gestión Ambiental</t>
  </si>
  <si>
    <t>Se realizaron actividades de socialización respecto temas de gestión ambiental y sostenibilidad, publicados principalmente en el Entre-Nos, de la siguiente manera:
01 de abril: Información sobre el día de la movilidad sostenible
22 de abril: Información sobre el día de la Tierra
29 de abril: Información para el racionamiento de agua
06 de mayo: información sobre reciclaje
12 de junio: información para la toma de conciencia sobre la disposición de residuos
17 de junio: Tips para el ahorro de energía
24 de junio: recomendaciones para el uso de bicicleta como un medio de transporte sostenible</t>
  </si>
  <si>
    <t>Boletines Entre-Nos con información del Sistema de Gestión Ambiental</t>
  </si>
  <si>
    <t>Se realizaron actividades de socialización respecto temas de gestión ambiental y sostenibilidad, publicados principalmente en el Entre-Nos, con temas como la información sobre el calendario de racionamiento en el Instituto, Reciclaje en casa (08 de julio y 05 de agosto), Reducción de plásticos de un solo uso (16 de julio), Programa de consumo sostenible (22 de julio), Tips para reducir el consumo de energía (12 de agosto), Consejos para cuidar el agua (20 de agosto) y  Movilidad sostenible (05 de septiembre)</t>
  </si>
  <si>
    <t>OAJ-PAI-1</t>
  </si>
  <si>
    <t>Actas del comité de conciliación con los resultados</t>
  </si>
  <si>
    <t>Encuesta anual evaluación controles PQRSD</t>
  </si>
  <si>
    <t>Encuesta aplicada</t>
  </si>
  <si>
    <t># encuestas aplicadas / 1</t>
  </si>
  <si>
    <t>Su diseño esta previsto para el segundo trimestre de 2024 con aplicaciones para los terceros trimestres de 2024 y 2025.</t>
  </si>
  <si>
    <t>N/A</t>
  </si>
  <si>
    <t>Encuesta diseñada</t>
  </si>
  <si>
    <t>La encuesta será diseñada durante el tercer trimestre</t>
  </si>
  <si>
    <t>Se tiene previsto el envió de la encuesta para el segundo comité de conciliación del mes de octubre.</t>
  </si>
  <si>
    <t>OAJ-PAI-2</t>
  </si>
  <si>
    <t>Documento en el sistema de gestión de calidad de la Entidad aprobado</t>
  </si>
  <si>
    <t>Diseño guía formulación PPDA</t>
  </si>
  <si>
    <t>Guía diseñada</t>
  </si>
  <si>
    <t xml:space="preserve"># guías diseñadas / 1 </t>
  </si>
  <si>
    <t>Se espera para el ultimo trimestre contar con la guía, lo que permitirá la formulación de futuras políticas</t>
  </si>
  <si>
    <t>Avance en documento guía</t>
  </si>
  <si>
    <t>La guía será diseñada en el tercer trimestre</t>
  </si>
  <si>
    <t>La guía será publicada en el ultimo trimestre</t>
  </si>
  <si>
    <t>OAJ-PAI-3</t>
  </si>
  <si>
    <t>Informes de la PPDA y actas del comité de gestión y desempeño en donde conste su presentación.</t>
  </si>
  <si>
    <t>Informes de desempeño de la PPDA</t>
  </si>
  <si>
    <t>Informes presentados</t>
  </si>
  <si>
    <t># informes presentados / 2</t>
  </si>
  <si>
    <t>Conforme a la PPDA se realizan los informes semestrales</t>
  </si>
  <si>
    <t>Repositorio OAJ, Actas comité de conciliación: Solicitar permisos a cbayona@icfes.gov.co</t>
  </si>
  <si>
    <t>Informe 1 semestre</t>
  </si>
  <si>
    <t>El reporte del semestre se realizará en el mes de julio</t>
  </si>
  <si>
    <t>El reporte del semestre se realizará en el ultimo trimestre.</t>
  </si>
  <si>
    <t>OCI-PAI-1</t>
  </si>
  <si>
    <t>Informes finales de Auditorías y Seguimientos</t>
  </si>
  <si>
    <t>Porcentaje de avance de auditorías y seguimientos en el Plan Anual de Auditoría</t>
  </si>
  <si>
    <t>No. de Informes de Auditoría y Seguimiento realizados
No. de Informes de Auditoría y Seguimiento programados</t>
  </si>
  <si>
    <t>(No. de Informes de Auditoría y Seguimiento realizados / No. de Informes de Auditoría y Seguimiento programados en el PAA - vigencia 2024) *100%</t>
  </si>
  <si>
    <t>Se encuentran en ejecución las Auditorías  a los procesos Gestión Comercial y Gestión Jurídica, así como la Auditoría sobre la presunta fuga de información en la aplicación de las pruebas Ponal 2023. Además se han realizado 7 de los informes de seguimiento programados para la vigencia 2024</t>
  </si>
  <si>
    <t>Seguimiento Plan Anual de Auditoría - OCI vigencia 2024</t>
  </si>
  <si>
    <t>Seguir ejecutando las auditorías y seguimientos programados en el PAA vigencia 2024</t>
  </si>
  <si>
    <t>Informes finales de Auditorías y Seguimientos: Se realizaron 3 auditorías de las 11 programadas y se ejecutaron 13 informes de 28 programados.</t>
  </si>
  <si>
    <t>Archivo denominado: Seguimiento Plan Anual de Auditoria 2024 v4 al 27-06-2024. Ubicado en Disco duro de la Jefe de la OCI</t>
  </si>
  <si>
    <t>Informes finales de Auditorías y Seguimientos: Se realizaron 5 auditorías de las 11 programadas y se ejecutaron 19 informes de 28 programados.</t>
  </si>
  <si>
    <t>Archivo denominado: Seguimiento Plan Anual de Auditoria 2024 v5 Sept 2024. Ubicado en Disco duro de la Jefe de la OCI</t>
  </si>
  <si>
    <t>Informes finales de Auditorías y Seguimientos: Se realizaron 11 auditorías de las 11 programadas y se ejecutaron 28 informes de 28 programados.</t>
  </si>
  <si>
    <t>Archivo denominado: Seguimiento Plan Anual de Auditoria 2024 v7 Diciembre 2024. Ubicado en Disco duro de la Jefe de la OCI</t>
  </si>
  <si>
    <t>OGPI-PAI-1</t>
  </si>
  <si>
    <t xml:space="preserve"> Sitio web de investigaciones anidado en portal Icfes:
https://www.icfes.gov.co/investigaciones </t>
  </si>
  <si>
    <t>Porcentaje de productos de investigación generados durante la vigencia</t>
  </si>
  <si>
    <t xml:space="preserve">Trimestral </t>
  </si>
  <si>
    <t>V1 = Número de productos generados durante el periodo 
V2 = Número de productos programados para generar en el periodo</t>
  </si>
  <si>
    <t>(V1 /V2)*100</t>
  </si>
  <si>
    <t xml:space="preserve">Durante el periodo se realizaron productos asociados  a los siguientes productos de investigación: 
 Definición metodología del proyecto : Distancia geográfica como factor asociado al rendimiento en prueba Saber 11°
Definición metodología del proyecto: Impactos del acuerdo de paz en el desempeño académico de los municipios PDET
Identificación de practicas y experiencias de evaluación en territorios rurales del país Exploración y consolidación de las primeras bases de datos del proyecto de deserción y género Exploración y consolidación de las primeras bases de datos del proyecto de movilidad y territorio
Consolidación de base de datos y avance de resultados para el proyecto institucional de trayectorias 
Consolidación de base de datos implementación del Icfes-Bot 2021, ejercicios de balanceo y regresiones preliminares de efecto de acceso a educación superior  </t>
  </si>
  <si>
    <t>Investigación interna - SharePoint OGPI 
Para acceso contactar  Fabio Andres Medina</t>
  </si>
  <si>
    <t xml:space="preserve">Se encuentra programados 03  de productos generados de investigación para el periodo  </t>
  </si>
  <si>
    <t>Durante el periodo se realizaron productos asociados  a los siguientes productos de investigación: 
Se construyen las diferentes fichas técnicas de investigación y se avanza en el primer hito de los proyectos de investigación de todas las investigaciones vigentes consignadas en la agenda de investigación 2024 del Icfes.</t>
  </si>
  <si>
    <t xml:space="preserve">Durante el periodo se realizaron productos asociados  a los siguientes productos de investigación: 
Se construyen las diferentes fichas técnicas de investigación y se avanza en el segundo hito de los proyectos de investigación de todas las investigaciones vigentes consignadas en la agenda de investigación 2024 del Icfes. </t>
  </si>
  <si>
    <t xml:space="preserve">Investigación interna - SharePoint OGPI </t>
  </si>
  <si>
    <t>OGPI-PAI-2</t>
  </si>
  <si>
    <t>Porcentaje de productos  de investigación divulgado y/o socializados  durante el periodo</t>
  </si>
  <si>
    <t>V1 = Número de productos  divulgados y/o socializados  durante el periodo 
V2 = Número de productos programados para  divulgados y/o socializados en el periodo</t>
  </si>
  <si>
    <t xml:space="preserve">Durante  se realizó la divulgación de los siguientes productos  asociados  a los proyectos de investigación: 
Consideraciones sobre la producción escrita. Producto elaborado por SPI asesorado por OAGPI
Análisis de la codificación del módulo de Escritura de las pruebas Saber 5.°,7.°,9.° . Producto elaborado por SPI asesorado por OAGPI
Publicación de infografía del proyecto de 4xUno
Evaluación de Impacto de la Normatividad Específica para las Licenciaturas (2015-2017) en los Resultados del Examen Saber Pro </t>
  </si>
  <si>
    <t>Portal Icfes: Investigación 
https://www.icfes.gov.co/web/guest/infografias1
https://www.icfes.gov.co/web/guest/saber-investigar</t>
  </si>
  <si>
    <t xml:space="preserve">Se encuentra programados 02 de productos socializados y/o divulgados de investigación para el periodo  </t>
  </si>
  <si>
    <t xml:space="preserve">   Durante la vigencia se realizaron los siguientes ejercicios de divulgación:
•⁠  ⁠Convocatoria de financiación de proyectos de investigación para 2024 por redes sociales y a través de correo electrónico a bases de datos
•⁠  ⁠Socialización del proyecto ICFES Rural con los docentes y rectores del proyecto para presentar los resultados de la estrategia
-  Lanzamiento de la Actualización del Dataicfes para acceder a las bases de Saber Pro, Saber TyT y Saber 11º</t>
  </si>
  <si>
    <t xml:space="preserve">Durante el periodo  se realizaron los siguientes ejercicios de divulgación:
Socializaron 6 infografías de proyectos, 1 saber investigar publicado y 1 carrusel de dataicfes en Instagram </t>
  </si>
  <si>
    <t>Investigación interna - SharePoint OGPI 
Para las evidencias, consultar la hoja: Índice de Enlaces</t>
  </si>
  <si>
    <t>OGPI-PAI-3</t>
  </si>
  <si>
    <t>Porcentaje de propuestas presentadas  a convocatorias de investigación alineadas a las líneas de investigación del ICFES</t>
  </si>
  <si>
    <t>V1 = Número de propuestas presentadas  a convocatorias  abiertas de investigación asociadas a las líneas de investigación del ICFES
V2 = Número de convocatorias abiertas disponibles para  desarrollo de investigación asociadas a las líneas de investigación del ICFES</t>
  </si>
  <si>
    <t>Durante  el periodo se realizan dos de propuestas  a convocatorias  abiertas de investigación asociadas a las líneas de investigación del ICFES: 
1. Contrato de aporte condicionado Fundación WWB Colombia
2. Pre-oferta ACIEM</t>
  </si>
  <si>
    <t xml:space="preserve">
Investigación interna - SharePoint OGPI</t>
  </si>
  <si>
    <t xml:space="preserve">No se encuentra programado un número de propuestas  a razón que surgen por oferta disponible de convocatorias abiertas disponibles </t>
  </si>
  <si>
    <t>Durante  el periodo se realizan dos de propuestas  a convocatorias  abiertas de investigación asociadas a las líneas de investigación del ICFES: 
1. Contrato de aporte condicionado Fundación WWB Colombia firmado y con otro si de aclaración 
2.  Formalización de proyecto ACIEM</t>
  </si>
  <si>
    <t>"""
Investigación interna - SharePoint OGPI""
ACIEM: Cargado para seguimiento en Plan View - para fase de ejecución."</t>
  </si>
  <si>
    <t>Durante el periodo no se realizaron postulaciones a convocatorias de investigación: No se encuentra programado un número de propuestas  a razón que surgen por oferta disponible de convocatorias abiertas disponibles</t>
  </si>
  <si>
    <t>OGPI-PAI-4</t>
  </si>
  <si>
    <t>Nivel de avance en el rediseño de la estrategia</t>
  </si>
  <si>
    <t xml:space="preserve">V1 = Número de actividades  realizadas del plan de trabajo de la estrategia de fomento a la investigación externa con el uso de datos Icfes 
V2 =  Número de actividades programadas en plan de trabajo de la estrategia de fomento a la investigación externa con el uso de datos Icfes </t>
  </si>
  <si>
    <t xml:space="preserve">Se realizaron durante el periodo avance de actividades de diseño de estrategia de fomento a la investigación: 
Publicación de nuevas bases de datos de DataIcfes
Plan de trabajo de DataIcfes
Publicación de piezas con datos curiosos de DataIcfes
Reestructuración términos de referencia y documentación anexa para convocatoria piloto
Apertura convocatoria piloto
Evaluación y selección ganadores convocatoria piloto
Rediseño convocatoria tradicional
</t>
  </si>
  <si>
    <t xml:space="preserve">Se encuentra programado  terminar la propuesta de rediseño de la estrategia para el periodo  </t>
  </si>
  <si>
    <t>Se realizaron durante el periodo avance de actividades de diseño de estrategia de fomento a la investigación: 
Reestructuración términos de referencia y documentación anexa para convocatoria piloto
Apertura convocatoria piloto
Evaluación y selección ganadores convocatoria piloto</t>
  </si>
  <si>
    <t>Avances en la estrategia de fomento a la investigación</t>
  </si>
  <si>
    <t>Actividad no vigente para el periodo</t>
  </si>
  <si>
    <t>OGPI-PAI-5</t>
  </si>
  <si>
    <t>Nivel de avance en la implementación de la estrategia de fomento</t>
  </si>
  <si>
    <t xml:space="preserve">V1 = Número de actividades  realizadas de plan de trabajo de la implementación de la estrategia de fomento a la investigación externa con el uso de datos Icfes 
V2 =  Número de actividades programadas de plan de trabajo de implementación de la estrategia de fomento a la investigación externa con el uso de datos Icfes </t>
  </si>
  <si>
    <t>Se tiene prevista la actividad para segundo semestre2024</t>
  </si>
  <si>
    <t xml:space="preserve">Se realiza la publicación de bases de datos en DataIcfes como instrumento de datos abiertos de fomento a la investigación 
Se seleccionan los ganadores de convocatorias de financiación de investigaciones y se inicia proceso de reconocimiento de incentivos
</t>
  </si>
  <si>
    <t>SASG-PAI-1</t>
  </si>
  <si>
    <t>Archivo en Excel con el reporte de seguimiento del plan de trabajo del PINAR 2024.</t>
  </si>
  <si>
    <t>% de ejecución del plan Institucional de Archivos - PINAR de la vigencia</t>
  </si>
  <si>
    <t>"El cálculo del indicador se realiza teniendo en cuenta el avance y la culminación de las actividades planeadas en el PINAR aprobado para la vigencia 2024;  enfocado en dar cumplimiento a 3 proyectos, cada proyecto se desglosa en actividades principales y secundarias calculando porcentualmente el avance de cada una para obtener el avance por proyecto.
(P1: 2,5%)+(P2: 21,8%)+(P3: 1,25%)</t>
  </si>
  <si>
    <t>∑ de ejecución Proyecto 1 + Proyecto 2 + Proyecto 3</t>
  </si>
  <si>
    <t>Para el primer trimestre se dio cumplimiento con un 25% de las actividades programadas para la vigencia 2024, la publicación de los instrumentos archivísticos prevista para este trimestre.
Igualmente se da cumplimiento a la elaboración y aprobación de los planes, se inicia las actividades de los planes de seguimiento a la intervención de la TRD, plan de intervención de archivos, plan de capacitación. Por último se realiza la eliminación documental prevista para este trimestre.</t>
  </si>
  <si>
    <t>Continuar con la ejecución del plan de capacitación, plan de intervención de archivos, plan de seguimiento a la implementación de la TRd. Igualmente, se continuará con la actualización de instrumentos y procedimientos de gestión documental.</t>
  </si>
  <si>
    <t>La meta inicial para este trimestre es de 24%, una vez revisada la ficha de seguimiento del PINAR, se pudo evidenciar que la fecha de entrega del Programa de Archivos Descentralizados y el Procedimiento de Valoración Documental se encontraban contemplados para este semestre pero la fecha de inicio y final no correspondía a la entrega de los documentos oficializados, por esta razón se reprograma la fecha de entrega final para el último trimestre variando para ello en el cumplimiento de los porcentajes. Sin embargo, el programa ya se encuentra elaborado para ser enviados a la Oficina Asesora de Planeación para revisión lo cual se puede constar en la carpeta de las evidencias.
De esta forma se logro cumplir con un 20% del 21% total de las actividades modificando las fechas anteriormente mencionadas.
Se da cumplimiento al 100% de las actividades del plan de visitas de implementación de la TRD, el plan de capacitación y el plan de intervención de archivos.
Así mismo, se inicia con la actualización de los instrumentos archivísticos como: Política de Gestión Documental, diagnóstico integral de archivos, diagnóstico de disposición final de la TRD, Programa de archivos descentralizados y programa de emergencias para documentos.
El 1% pendiente para el cumplimiento de la meta corresponde a las actividades de preservación que no se han ejecutado en su totalidad, toda vez que, la Dirección de Tecnologías de la Información no ha asignado el profesional de preservación.</t>
  </si>
  <si>
    <t>Las actividades se encuentran programadas se encuentran plasmadas en el plan general publicado en el enlace de esta celda</t>
  </si>
  <si>
    <t>Para el tercer trimestre, una vez revisada la ficha de seguimiento del PINAR, se pudo evidenciar que se le dio cumplimiento a las actividades programadas de la implementación del Plan de Conservación Documental, acercamientos con OCI para integrar las auditorías de GD en el Programa de Auditorías,  presentación del informe final de seguimiento a la implementación de la TRD y el seguimiento a la ejecución del plan de intervención de archivos</t>
  </si>
  <si>
    <t>SASG-PAI-2</t>
  </si>
  <si>
    <t>Archivo en Excel con el reporte de seguimiento del plan de Conservación Documental 2024.</t>
  </si>
  <si>
    <t>% de ejecución del Plan de Conservación Documental de la vigencia</t>
  </si>
  <si>
    <t>"El cálculo del indicador se realiza teniendo en cuenta el avance y la culminación de las actividades planeadas en el Plan de Conservación Documental  aprobado para la vigencia 2024;  enfocado en dar cumplimiento a 6 programas, cada proyecto se desglosa en actividades principales y secundarias calculando porcentualmente el avance de cada una para obtener el avance por proyecto.
(P1: 11,86%)+(P2: 8%)+(P3:6%)+(P4:2,5%)+(P5:4,58%)+(P6:0,5%)</t>
  </si>
  <si>
    <t>∑ de ejecución Proyecto 1 + Proyecto 2 + Proyecto 3 + Proyecto n</t>
  </si>
  <si>
    <t>Para el primer trimestre se dio cumplimiento en un 33,4% de  las actividades programadas, el total de las actividades fueron ejecutadas acorde al cronograma dentro de las cuales se encuentra el informe de monitoreo de condiciones ambientales.</t>
  </si>
  <si>
    <t>Continuar con la ejecución del plan de capacitación, el seguimiento a los diferentes planes establecidos en el plan de conservación documental-</t>
  </si>
  <si>
    <t xml:space="preserve">Se logro cumplir con 29,6% de  las actividades programadas para el  primer trimestre de 2024, el total de las actividades fueron ejecutadas acorde al cronograma entre las que se tiene las siguientes:
*Seguimiento al plan de inspección y mantenimiento del archivo de gestión y central
*Seguimiento al plan de saneamiento ambiental
*Programa de capacitación  sensibilización
*Se culmina con la elaboración del Programa de emergencias y atención de desastres en documentos el cual se encuentra para revisión y posterior envío a la Oficina Asesora de Planeación.
Se logra el cumplimiento de la meta establecida para el segundo trimestre  del 63% </t>
  </si>
  <si>
    <t>No se registra reporte de esta actividad</t>
  </si>
  <si>
    <t>Se cumple con el 100% de la meta propuesta para el periodo del 2024 para el SIC.</t>
  </si>
  <si>
    <t>SASG-PAI-3</t>
  </si>
  <si>
    <t>Archivo en Excel con el reporte de seguimiento del plan de preservación digital 2024.</t>
  </si>
  <si>
    <t>% de ejecución del Plan de Preservación Digital de la vigencia</t>
  </si>
  <si>
    <t>"El cálculo del indicador se realiza teniendo en cuenta el avance y la culminación de las actividades planeadas en el Plan de Preservación Digital aprobado para la vigencia 2024;  enfocado en dar cumplimiento a 6 programas, cada proyecto se desglosa en actividades principales y secundarias calculando porcentualmente el avance de cada una para obtener el avance por proyecto.
(P1: 2,5%)+(P2: 0%)+(P:0%)+(P4:0%)+(P5:0%)+(P6:0%)</t>
  </si>
  <si>
    <t xml:space="preserve">Para el trimestre se dio cumplimiento en un 2,5%, dentro de las actividades programadas y próximas a desarrollar se encuentra la capacitación de documentos con características longevas bajo plan de capacitación. </t>
  </si>
  <si>
    <t xml:space="preserve">Continuar con la ejecución del plan de capacitación, el seguimiento a los diferentes planes establecidos en el plan de preservación digital a largo plazo.
</t>
  </si>
  <si>
    <t>Se logro cumplir con 5% de  las actividades programadas para el  segundo trimestre de 2024. Igualmente se dictó la capacitación de documentos electrónicos pendiente del primer trimestre para un total del 10%., el cumplimiento de las demás actividades programadas se encuentran pendiente de cumplimiento toda vez que, la Dirección de Tecnología de la Información no cuenta con el profesional de preservación para la ejecución de las mismas.
Sin embargo desde el proceso de Gestión Documental a la fecha se ha logado identificar aproximadamente 9.000 medios técnicos entre los cuales  se encuentran CDs, UBs, Micro USB, disco duros para solicitar concepto a la DTI sobre su disposición final de los mismos.</t>
  </si>
  <si>
    <t xml:space="preserve">No se registra reporte de esta actividad:
Las actividades planificadas para la vigencia se vieron afectadas en el  cumplimiento debido a los diferentes recortes presupuestales, que inciden en la disponibilidad del recurso humano para la ejecución de las tareas. Dentro de ello se requiere un profesional idóneo con experiencia y conocimientos en preservación digital y documento electrónico. </t>
  </si>
  <si>
    <t>SASG-PAI-4</t>
  </si>
  <si>
    <t>Archivo en Excel con el reporte de seguimiento del Anual de Adquisiciones 2024.</t>
  </si>
  <si>
    <t>% de seguimiento al cumplimiento del Plan Anual de Adquisiciones de la vigencia</t>
  </si>
  <si>
    <t xml:space="preserve">Líneas comprometidas durante el trimestre
Líneas programadas para la vigencia </t>
  </si>
  <si>
    <t>Cantidad de líneas comprometidas durante el trimestre / Cantidad de líneas programadas para la vigencia  * 100</t>
  </si>
  <si>
    <t>Para el presente trimestre de un total de 1049 líneas programadas en la versión vigente del Plan Anual de Adquisiciones, se han desarrollado 453 líneas equivalentes a contratos celebrados por parte del Instituto y representado en un 43% de cumplimiento del PAA.</t>
  </si>
  <si>
    <t>Continuar con el seguimiento al cumplimiento de las fechas en el desarrollo de los procesos de adquisición de bienes y servicios programados para la vigencia.</t>
  </si>
  <si>
    <t>Para el presente trimestre de un total de 1078 líneas programadas en la versión vigente del Plan Anual de Adquisiciones, se han desarrollado 537 líneas equivalentes a contratos celebrados por parte del Instituto y representado en un 50% de cumplimiento del PAA.</t>
  </si>
  <si>
    <t>Desarrollo del PAA</t>
  </si>
  <si>
    <t>Para el presente trimestre de un total de 1078 líneas programadas en la versión vigente del Plan Anual de Adquisiciones, se han desarrollado 780 líneas equivalentes a contratos celebrados por parte del Instituto y representado en un 72% de cumplimiento del PAA.</t>
  </si>
  <si>
    <t>Consultar la evidencia con la dependencia directamente</t>
  </si>
  <si>
    <t>SAD-PAI-1</t>
  </si>
  <si>
    <t>Informe de balance de los hallazgos y recomendaciones recogidos de los CTAs</t>
  </si>
  <si>
    <t>Difusión CTA-LabSAyD</t>
  </si>
  <si>
    <t>Porcentaje de Comités Técnicos de Área Incluidos en el Informe</t>
  </si>
  <si>
    <t>((número de CTAs reportados)/2)x100</t>
  </si>
  <si>
    <t>No se han iniciado actividades, una vez que la contratación del operador logístico es necesario para el contacto y compensación de los asesores externos. Adicionalmente, por consideración de SDI, SAyD solo va a participar en dos (2), en lugar de cinco (5) CTAs durante 2024</t>
  </si>
  <si>
    <t>Inicio de actividades, una vez se contrate operador logístico para programar actividades con la Subdirección de Diseño de Instrumentos.</t>
  </si>
  <si>
    <t>Debido a planeación de actividades de la Subdirección de Diseño de Instrumentos, aun se están definiendo los Comités en los cuales se requiera contar con la participación de la Subdirección de Análisis y Divulgación.</t>
  </si>
  <si>
    <t>Se acompañaron dos comités técnicos de área del examen Saber TyT y Saber Pro para los módulos genéricos de Lectura Crítica y Razonamiento cuantitativo.</t>
  </si>
  <si>
    <t>NA</t>
  </si>
  <si>
    <t>SAD-PAI-10</t>
  </si>
  <si>
    <t>Expedientes individualizados de cada sesión: listado de asistencia, presentaciones y materiales, informe de la sesión.</t>
  </si>
  <si>
    <t>Difusiones Saber 3579</t>
  </si>
  <si>
    <t>V1: sesiones ejecutadas
V2: Sesiones contratadas</t>
  </si>
  <si>
    <t>((sesiones ejecutadas/sesiones contratadas))x100</t>
  </si>
  <si>
    <t>No ha iniciación ejecución, dado que no se ha firmado contrato con el MEN.</t>
  </si>
  <si>
    <t xml:space="preserve">Actividades de preparación de contenidos, talleres y rutas. </t>
  </si>
  <si>
    <t>No ha iniciado ejecución de la sesiones dado que no se ha firmado contrato con el MEN. No obstante, se avanzó con el entregable 1: Documento de la estrategia de difusión y socialización de resultados.</t>
  </si>
  <si>
    <t>entregable 1: Documento de la estrategia de difusión y socialización de resultados</t>
  </si>
  <si>
    <t xml:space="preserve">Se realizaron 7 talleres presenciales de socialización y apropiación de resultados de las Pruebas Saber 3579 - aplicación 2023. </t>
  </si>
  <si>
    <t>SAD-PAI-11</t>
  </si>
  <si>
    <t>Divulgaciones Nacionales de Resultados</t>
  </si>
  <si>
    <t>Número de divulgaciones finalizados</t>
  </si>
  <si>
    <t>((número de informes finalizados)/4)x100</t>
  </si>
  <si>
    <t xml:space="preserve">Se están realizando actividades de planeación, mientras se autoriza la publicación de resultados para las difusiones. </t>
  </si>
  <si>
    <t>Realización de las divulgaciones de PISA e ICCS.</t>
  </si>
  <si>
    <t>Se estructuró y realizó la sesión de difusión del informe nacional de resultados del examen Saber 11º.</t>
  </si>
  <si>
    <t xml:space="preserve">Se realizaron 3 webinar de socialización de resultados de PISA aplicación 2022. </t>
  </si>
  <si>
    <t>En el marco de los encuentros regionales se realizaron las divulgaciones de Saber 11º, ICCS y PISA. Adicional, se realizó el envío virtual por correo masivo de los informes de cada medición y evaluación a las entidades territoriales.</t>
  </si>
  <si>
    <t>SAD-PAI-12</t>
  </si>
  <si>
    <t>Apuntes del Icfes para la política educativa</t>
  </si>
  <si>
    <t>Notas de política</t>
  </si>
  <si>
    <t>Número de notas de política publicadas</t>
  </si>
  <si>
    <t>((número de notas de política publicadas)/12) x100</t>
  </si>
  <si>
    <t>Desarrollo y publicación de 3 notas de política en el primer trimestre del año:
1. Docentes: Radiografía del desempeño de las y los futuros docentes en Colombia: un análisis desde los exámenes Saber
2. PDET Superior: Retos en el aprendizaje para los municipios focalizados por el Programa de Desarrollo con Enfoque Territorial de Colombia (PDET) en Educación Superior
3. Resultados Saber Pro y TyT: Resultados de los exámenes Saber TyT y Saber Pro Publicación preliminar de resultados individuales 2023</t>
  </si>
  <si>
    <t>Elaboración y publicación de 3 notas de política educativa con los resultados de las pruebas nacionales</t>
  </si>
  <si>
    <t>Desarrollo y publicación de 2 notas de política en el segundo trimestre del año:
1. Migrantes  Resultados de la población migrante en el examen Saber 11
2. Alimentos: Relación entre la frecuencia del consumo de alimentos y los resultados del examen Saber 11°.</t>
  </si>
  <si>
    <t>1. Migrantes - 2. Alimentos</t>
  </si>
  <si>
    <t>Se encuentran en desarrollo las notas de política
6. PISA: Brechas en el aprendizaje desde las pruebas internacionales
7. ICCS: Competencias cívicas y ciudadanas de los y las estudiantes en Colombia</t>
  </si>
  <si>
    <t>SAD-PAI-13</t>
  </si>
  <si>
    <t>Difusiones proyectos especiales</t>
  </si>
  <si>
    <t xml:space="preserve">Se han gestionado, acompañado y realizado 28 sesiones de divulgación del proyectó prepárate con el Icfes con las diferentes entidades territoriales. </t>
  </si>
  <si>
    <t xml:space="preserve">Realización de agendamientos y divulgaciones con las demás entidades territoriales. </t>
  </si>
  <si>
    <t>Se realizaron 60 sesiones de socialización y presentación del proyecto a las entidades territoriales por lo que se sobre cumplió la meta proyectada en el año.</t>
  </si>
  <si>
    <t xml:space="preserve">La meta se cumplió desde el segundo trimestre </t>
  </si>
  <si>
    <t>Realización del informe de las 30 sesiones de difusión del contrato MEN 2024.</t>
  </si>
  <si>
    <t>SAD-PAI-14</t>
  </si>
  <si>
    <t>ENLE 2024</t>
  </si>
  <si>
    <t>No. de eventos realizados con los LE de las 97 SE Certificadas del país</t>
  </si>
  <si>
    <t>((número de eventos masivos realizados)/1)x100</t>
  </si>
  <si>
    <t>Está programado para el ll trimestre.</t>
  </si>
  <si>
    <t>Planeación y definición de fechas.</t>
  </si>
  <si>
    <t>El cumplimiento de esta actividad está programado para el tercer trimestre.</t>
  </si>
  <si>
    <t>Esta programado para el cuarto trimestre.</t>
  </si>
  <si>
    <t>No se realizó por temas presupuestales. En comité los directivos plantearon la realización de 6 ERLE para compensar la no realización del ENLE en el 2024.</t>
  </si>
  <si>
    <t>SAD-PAI-15</t>
  </si>
  <si>
    <t>Sesiones de gestión de conocimiento</t>
  </si>
  <si>
    <t>Número de notas de sesiones de gestión del conocimiento</t>
  </si>
  <si>
    <t>((número de sesiones de GC)/7) x100</t>
  </si>
  <si>
    <t>Se realizó la primera sesión de Evaluación Formativa en el sistema educativo colombiano.</t>
  </si>
  <si>
    <t xml:space="preserve">Generar nuevos espacios de gestión de conocimiento. </t>
  </si>
  <si>
    <t>Se realizaron 4 sesiones de gestión del conocimiento durante el trimestre.</t>
  </si>
  <si>
    <t>Sesiones de gestión del conocimiento</t>
  </si>
  <si>
    <t>SAD-PAI-16</t>
  </si>
  <si>
    <t>Alianzas desarrolladas</t>
  </si>
  <si>
    <t>Número de alianzas por la Apropiación Social de los resultados</t>
  </si>
  <si>
    <t>((número de alianzas)/4) x100</t>
  </si>
  <si>
    <t xml:space="preserve">Se establecieron tres alianzas con: Fundación de Área Andina - Sede Valledupar, Fundación Alquería para Chía y Cajicá. </t>
  </si>
  <si>
    <t>Gestionar una alianza adicional para el cumplimiento de a meta.</t>
  </si>
  <si>
    <t>Se establecieron dos alianzas con: Universidad Francisco de Paula Santander y Asociación Red Papaz.</t>
  </si>
  <si>
    <t>Se cumplió la meta de cuatro alianzas desde el segundo trimestre de realizar y ejecutar 4 alianzas.</t>
  </si>
  <si>
    <t xml:space="preserve">Esta actividad se cumplió en el primer semestre. Fundación de Área Andina - Sede Valledupar, Fundación Alquería para Chía y Cajicá. Universidad Francisco de Paula Santander y Asociación Red Papaz. </t>
  </si>
  <si>
    <t>SAD-PAI-17</t>
  </si>
  <si>
    <t>Actividades para el fortalecimiento de la Comunidad de Aprendizaje del Icfes</t>
  </si>
  <si>
    <t>Actividades desarrolladas
Actividades proyectadas</t>
  </si>
  <si>
    <t>((actividades desarrolladas/actividades proyectadas))*100</t>
  </si>
  <si>
    <t>Se han realizado 8 sistematizaciones de buenas prácticas y se inició con la actualización del sitio web de comunidad de aprendizaje.</t>
  </si>
  <si>
    <t xml:space="preserve">Iniciar la ejecución de las sesiones de divulgación de las buenas prácticas sistematizadas. </t>
  </si>
  <si>
    <t>Acción 1: Se realizaron 2 sesiones de la estrategia juntanzas del Saber para Sociales y Ciudadanas. 
Acción 2: Se realizaron dos acompañamientos a las ETC Vaupés, ETC Ibagué y PTA Magangué.</t>
  </si>
  <si>
    <t>Se realizaron 3 sistematizaciones y acompañamientos de CdA. Adicional, se realizaron 4 Juntanzas de saberes con la comunidad educativa.</t>
  </si>
  <si>
    <t>Se realizó el encuentro nacional compartir saberes de forma virtual en dónde se reconocieron las buenas practicas 2024. 
No se pudo avanzar en el funcionamiento y puesta en marcha el sitio web de comunidad de aprendizaje, dado que no se tiene estabilización de los servicios digitales del instituto y no se desarrollo el sitio propuesto por el operador de DTI.</t>
  </si>
  <si>
    <t>SAD-PAI-18</t>
  </si>
  <si>
    <t>Calendarios realizados</t>
  </si>
  <si>
    <t xml:space="preserve">Mensual </t>
  </si>
  <si>
    <t xml:space="preserve">Se han realizado 3 calendarios de divulgación. </t>
  </si>
  <si>
    <t xml:space="preserve">Proyección mensual de calendarios. </t>
  </si>
  <si>
    <t>Se realizaron 3 calendarios de divulgación para los meses de marzo, abril y mayo.</t>
  </si>
  <si>
    <t>Se realizaron 3 calendarios de divulgación para los meses de julio, agosto y septiembre.</t>
  </si>
  <si>
    <t>SAD-PAI-19</t>
  </si>
  <si>
    <t>Eventos técnicos de apoyo</t>
  </si>
  <si>
    <t>Eventos apoyados</t>
  </si>
  <si>
    <t>((eventos apoyados/eventos proyectados))*100</t>
  </si>
  <si>
    <t xml:space="preserve">Se brindó apoyo en tres eventos: 
1. Villa de Leyva - Icfes con las regiones: Encuentro Nacional de SE - MEN.
2. Cartagena - Icfes con las regiones: Congreso Nacional de Municipios.
3. San Andrés: Encuentro regional de evaluación de la educación. </t>
  </si>
  <si>
    <t>Se apoyarán 2 eventos más durante el segundo trimestre.</t>
  </si>
  <si>
    <t>Se brindó apoyo en cinco eventos: 
1. Oferta Icfes en La Dorada.
2. Feria del libro 2024.
3. ASCOFADE 2024. 
4. Universidad de Córdoba.
5. UNESCO / LLECE - Icfes: evento virtual</t>
  </si>
  <si>
    <t>SAD-PAI-2</t>
  </si>
  <si>
    <t>Planes de medios</t>
  </si>
  <si>
    <t>Plan de medios para informes naciones e internacionales</t>
  </si>
  <si>
    <t>Número de informes finalizados</t>
  </si>
  <si>
    <t>((número de difusión de informes)/2)x100</t>
  </si>
  <si>
    <t xml:space="preserve">Se diseñó la estrategia del informe Saber Superior y se dejó lista para su aplicación a la hora de la publicación del informe superior </t>
  </si>
  <si>
    <t>Implementar  la difusión del plan de medios. A través de los diferentes canales del instituto (wp, mail, y redes sociales)</t>
  </si>
  <si>
    <t>Se implementó la difusión del plan de medios a través de los diferentes canales del instituto (wp, mail y redes sociales).</t>
  </si>
  <si>
    <t>Se diseñó la estrategia de plan de medios de las cápsulas , parrilla y videos del informe SSES 2023</t>
  </si>
  <si>
    <t>SAD-PAI-20</t>
  </si>
  <si>
    <t xml:space="preserve">Encuentros regionales - Ruta del Saber </t>
  </si>
  <si>
    <t>Número de encuentros regionales realizados</t>
  </si>
  <si>
    <t>((número de Jornadas reportadas)/40)x100</t>
  </si>
  <si>
    <t>Se han realizado 3 encuentros regionales con la ETC Uribia, ETC Sogamoso y ETC Barrancabermeja.</t>
  </si>
  <si>
    <t>Realizar 12 encuentros regionales en el segundo trimestre en las ETC focalizadas.</t>
  </si>
  <si>
    <t>Se han realizado 17 encuentros regionales con diferentes ETC alrededor del país.</t>
  </si>
  <si>
    <t>Se realizaron cinco encuentros regionales con las ETC: Manizales, Valle del Cauca, Tolima y Sahagún.</t>
  </si>
  <si>
    <t>SAD-PAI-21</t>
  </si>
  <si>
    <t xml:space="preserve">1 Informe de gestión de las 10 jornadas de capacitación realizadas (enlace de grabación, material empleado en las sesiones, registro de asistencia y encuesta de satisfacción). </t>
  </si>
  <si>
    <t>Externalización TEDI</t>
  </si>
  <si>
    <t>Porcentaje de Jornadas Incluidas en el Informe</t>
  </si>
  <si>
    <t>((número de Jornadas reportadas)/10)x100</t>
  </si>
  <si>
    <t>No se han iniciado actividades, una vez que la contratación del equipo de personal experto en enfoque diferencial e inclusión no ha sido contratado.</t>
  </si>
  <si>
    <t>Inicio de actividades, una vez se contrate el equipo de contratistas expertos en enfoque diferencial e inclusión.</t>
  </si>
  <si>
    <t xml:space="preserve">Desde la SAyD esta actividad se replantea en el marco de la Resolución 289 de 2023; debido a la operativización del plan de acción que se regula de manera transversal; dado por dicha norma interna. Para ello la oficina de gestión de investigación de proyectos operativizó la Mesa de Diversidad e Inclusión en el mes de  Junio. Este proceso ha sido esencial, ya que por medio de esta dependencia se determina la operativización del Comité con base a las reuniones técnicas, el accionar y la articulación dentro del plan de acción de dicha Mesa. La propuesta del Plan de acción evidencia en el link.  </t>
  </si>
  <si>
    <t>De acuerdo con lo dispuesto en el nuevo plan de acción del proyecto de inclusión estas actividades serán reportadas desde la oficina de investigaciones</t>
  </si>
  <si>
    <t>/ En proceso de reporte /</t>
  </si>
  <si>
    <t>SAD-PAI-22</t>
  </si>
  <si>
    <t>1 Informe de gestión de la implementación de asistencia técnica para la transversalización del enfoque diferencial en SAyD.</t>
  </si>
  <si>
    <t>Asistencia TEDI</t>
  </si>
  <si>
    <t>Porcentaje de Asistencias Incluidas en el Informe</t>
  </si>
  <si>
    <t>((número de asistencias reportadas)/4)x100</t>
  </si>
  <si>
    <t>Se realizaron dos (2) reuniones con el equipo de enfoque diferencial de la Dirección de Evaluación, donde se presentaron los productos realizados a poblaciones diferenciales desde la Subdirección de Análisis y Divulgación.</t>
  </si>
  <si>
    <t>Planeación del trabajo integrado entre el equipo de Transversalización del Enfoque Diferencial e Inclusión de la Subdirección de Análisis y Divulgación, y el equipo de Enfoque Diferencial de la Dirección de Evaluación.</t>
  </si>
  <si>
    <t>Para el cumplimiento a esta actividad se realiza un borrador de recomendaciones las cuales se retroalimentan por parte de las Subdirectora, con el fin de lograr estructurar los contenidos en el marco del producto final, para su cumplimiento a finales del mes de Julio.</t>
  </si>
  <si>
    <t>SAD-PAI-23</t>
  </si>
  <si>
    <t xml:space="preserve">Informes de resultados </t>
  </si>
  <si>
    <t>Informes de resultados</t>
  </si>
  <si>
    <t>((número de informes finalizados)/14)x100</t>
  </si>
  <si>
    <t xml:space="preserve">1. Desarrollo del informe internacional de resultados ICCS 2022 para Colombia (en diagramación).
2. Desarrollo del informe internacional de resultados PISA 2022 para Colombia (en diagramación)
3. Desarrollo  del informe nacional de resultados Saber 11º 2023
</t>
  </si>
  <si>
    <t>Publicación de los informes:
Informe ICCS 2022
Informe PISA 2022
Informe nacional Saber 11 2023
Envío de informe a INPEC:
Informe Saber 11 Inpec 2023
Envío de informe al MEN:
Informe Saber 3,5,7 y 9</t>
  </si>
  <si>
    <t xml:space="preserve">
4. Desarrollo del informe del examen Saber 11º y Validación del Bachillerato 2023 al INPEC.                                                                                                                                
5. Desarrollo del informe Sacudeté - BID e ICBF</t>
  </si>
  <si>
    <t>Se desarrollaron los informes:
6. Informe de resultados Saber TyT Poblacional - SENA
7. Informe de resultados Saber TyT Institucional - SENA
8. Informe de resultados Saber TyT y Saber Pro - INPEC
9. Informe resultados Saber 3, 5, 7 y 9 2023 - MEN</t>
  </si>
  <si>
    <t>SAD-PAI-24</t>
  </si>
  <si>
    <t xml:space="preserve">1 Informe de la investigación: Documentación del pilotaje para la apropiación social de los resultados con enfoque diferencial realizado en 10 EE. </t>
  </si>
  <si>
    <t>Internalización TEDI</t>
  </si>
  <si>
    <t>Desde la SAyD esta actividad se replantea en el marco de la Resolución 289 de 2023; debido a la operativización del plan de acción que se regula de manera transversal; dado por dicha norma interna. Para ello la oficina de gestión de investigación de proyectos operativizó la Mesa de Diversidad e Inclusión en el mes de  Junio. Este proceso ha sido esencial, ya que por medio de esta dependencia se determina la operativización del Comité con base a las reuniones técnicas, el accionar y la articulación dentro del plan de acción de dicha Mesa. La propuesta del Plan de acción evidencia en el link; y la actividad para a describirse en el nuevo plan de acción.</t>
  </si>
  <si>
    <t xml:space="preserve">Documento plan de acción
</t>
  </si>
  <si>
    <t>SAD-PAI-25</t>
  </si>
  <si>
    <t>1 Documento orientador para la apropiación social de los resultados de la evaluación de la educación con enfoque diferencial.</t>
  </si>
  <si>
    <t>Lineamientos TEDI</t>
  </si>
  <si>
    <t>Finalización del Documento Orientador (Si/No)</t>
  </si>
  <si>
    <t>Aprobación (Sí / No) del documento orientador elaborado</t>
  </si>
  <si>
    <t>Para el desarrollo de esta actividad requiere una comprensión profunda y una adaptación cuidadosa de prácticas , las cuales para dar lugar a este documento ,se debe ir ejecutando la actividad que antecede (Pilotaje en 10 establecimientos educativos). Ya que en su fase de ejecución debe implicar una evaluación constante y la realización de ajustes necesarios, para así lograr una adecuada transversalización del Enfoque diferencial. Actividad Priorizada en el nuevo plan de acción.</t>
  </si>
  <si>
    <t>SAD-PAI-26</t>
  </si>
  <si>
    <t>Informes de las metodologías aplicadas y los análisis de datos correspondientes</t>
  </si>
  <si>
    <t>Innovación LabSAyD</t>
  </si>
  <si>
    <t>Porcentaje de proyectos optimizados reportados en el Informe</t>
  </si>
  <si>
    <t>((número de proyectos reportados)/2)x100</t>
  </si>
  <si>
    <t>Planeación de las actividades referentes a Comunidad de Aprendizaje.
Reuniones iniciales de la planeación para los recursos a incluir en Saber +, enmarcado en la estrategia Icfes en las Regiones</t>
  </si>
  <si>
    <t>Comunidad de Aprendizaje: Caracterizar y depurar contenidos y públicos objetivo.
Saber +: Inicio de investigaciones sobre contenidos y estructura de los recursos a incluir.</t>
  </si>
  <si>
    <t>Planeación y ejecución del proceso de Design Thinking para mejorar la implementación del Visor de Datos de Instituciones de Educación Superior, desarrollado por el equipo de Análisis.</t>
  </si>
  <si>
    <t>Sin descripción de reporte</t>
  </si>
  <si>
    <t>SAD-PAI-27</t>
  </si>
  <si>
    <t>Informes en Excel de seguimiento de PQRSF procesado y con semáforo de alertas de respuestas contestadas.</t>
  </si>
  <si>
    <t>Gestión PQRS SAyD</t>
  </si>
  <si>
    <t>Porcentaje de PQRS gestionadas por el área</t>
  </si>
  <si>
    <t>(número de PQRS gestionadas/número de PQRS asignadas)*x100</t>
  </si>
  <si>
    <t>Seguimiento y gestión de las PQRS asignadas al área mediante CRM y Mercurio</t>
  </si>
  <si>
    <t>Dar continuidad al seguimiento y respuesta de las solicitudes asignadas a la Subdirección de Análisis y Divulgación</t>
  </si>
  <si>
    <t>Seguimiento y gestión de las PQRS asignadas al área mediante CRM y Mercurio.</t>
  </si>
  <si>
    <t>Seguimiento CRM.xlsx</t>
  </si>
  <si>
    <t>SAD-PAI-28</t>
  </si>
  <si>
    <t>Documento de análisis del comportamiento de los indicadores durante el año.</t>
  </si>
  <si>
    <t>Evaluación LabSAyD</t>
  </si>
  <si>
    <t>Porcentaje de Indicadores Finalizados y Reportados en el Informe</t>
  </si>
  <si>
    <t>((número de indicadores reportados)/2)x100</t>
  </si>
  <si>
    <t xml:space="preserve">Apropiación de los Resultados: 
Análisis de los resultados del pilotaje de 2023; análisis de la evaluación de parte del equipo de Divulgación ;propuesta basada en resultados de piloto y la evaluación. 
Percepción de los Productos:
Análisis de la evaluación de parte del equipo de Divulgación ;propuesta basada en resultados de piloto y la evaluación. </t>
  </si>
  <si>
    <t>Planeación de pilotajes de los dos indicadores, incluyendo productos y poblaciones objetivos.</t>
  </si>
  <si>
    <t>1. Apropiación de los Resultados: Análisis de la evaluación de parte del equipo de Divulgación; propuesta basada en resultados de piloto y la evaluación. 
2. Percepción de los Productos: Puesta en marcha del pilotaje del indicador mediante su incorporación en el Informe PISA.
3. Calidad de los Productos: Avance con la estructuración del componente de "Inclusión".</t>
  </si>
  <si>
    <t>SAD-PAI-29</t>
  </si>
  <si>
    <t>Visores</t>
  </si>
  <si>
    <t>Visores de resultados</t>
  </si>
  <si>
    <t>Número de visores desarrollados</t>
  </si>
  <si>
    <t>((número de visores desarrollados)/2)x100</t>
  </si>
  <si>
    <t xml:space="preserve">Elaboración del visor de resultados de clasificación de planteles y agregados de Saber 11º para 2023 </t>
  </si>
  <si>
    <t>Visor de clasificación de planteles 2023</t>
  </si>
  <si>
    <t>Elaboración del visor de resultados de educación superior Saber Pro y Saber TyT con datos de 2023</t>
  </si>
  <si>
    <t>Se avanzó en la planeación para la elaboración del visor de resultados de educación superior Saber Pro y Saber TyT con datos de 2023.</t>
  </si>
  <si>
    <t>Desarrollo de visor de resultados pruebas Saber 3, 5, 7 y 9</t>
  </si>
  <si>
    <t>SAD-PAI-3</t>
  </si>
  <si>
    <t>Multimedia interactivas</t>
  </si>
  <si>
    <t>Estrategia Saber más</t>
  </si>
  <si>
    <t>Esta actividad se tiene programada para el 2,3 y 4 trimestre del año</t>
  </si>
  <si>
    <t>Se debe realizar la planeación y ejecución de estos productos a partir del 2 trimestre de acuerdo a los insumos aportados por el equipo de análisis</t>
  </si>
  <si>
    <t>Planeación didáctica y pedagógica de las multimedias:
1. Multimedia SSES 
2. Multimedia PISA</t>
  </si>
  <si>
    <t xml:space="preserve">Diseño, desarrollo, implementación y creación de las multimedias;
1. Multimedia INPEC Superior
2. Multimedia INPEC Saber 11°
3. Multimedia SENA
4. Multimedia Saber 3,5,7,9
</t>
  </si>
  <si>
    <t>Diseño, desarrollo, implementación y creación de las multimedias;
1. MultimediaPISA - Bogotá
2. Multimedia SSES</t>
  </si>
  <si>
    <t>SAD-PAI-30</t>
  </si>
  <si>
    <t xml:space="preserve">Resúmenes infográficos </t>
  </si>
  <si>
    <t>RI Clientes</t>
  </si>
  <si>
    <t>Número de resúmenes finalizados</t>
  </si>
  <si>
    <t>((número de resúmenes finalizados)/4)x100</t>
  </si>
  <si>
    <t>Alistamiento y avance en el desarrollo de insumos para el resumen infográfico para el INPEC 2023</t>
  </si>
  <si>
    <t>Avance en los resúmenes infográficos con los clientes acordados para 2024</t>
  </si>
  <si>
    <t>Resumen infográfico para el INPEC Superior y Sena (Ambos productos están asociados a los exámenes Saber Pro y TyT).</t>
  </si>
  <si>
    <t>Se desarrollaron 2 resúmenes infográficos para clientes externos SENA e INPEC</t>
  </si>
  <si>
    <t>SAD-PAI-31</t>
  </si>
  <si>
    <t>RI Icfes</t>
  </si>
  <si>
    <t>((número de resúmenes finalizados)/5)x100</t>
  </si>
  <si>
    <t xml:space="preserve">Desarrollo y entrega final de dos resúmenes infográficos:
1.  Saber 11º resultados 2023
2.  Saber TyT Y Pro resultados 2023 </t>
  </si>
  <si>
    <t>Resumen infográfico de los resultados Saber 3,5,7 y 9</t>
  </si>
  <si>
    <t>4. Entrega final del resumen infográfico Saber 11º resultados 2024 Calendario B.</t>
  </si>
  <si>
    <t>5. Desarrollo del resumen infográfico de resultados de las pruebas Saber TyT y Saber Pro aplicación 2024 primer semestre</t>
  </si>
  <si>
    <t>SAD-PAI-32</t>
  </si>
  <si>
    <t xml:space="preserve">Documento de formulación de la estrategia / Estrategia digital / Calendario de publicaciones </t>
  </si>
  <si>
    <t>Apoyo a la difusión de resultados</t>
  </si>
  <si>
    <t>((número de piezas reportadas)/2)x100</t>
  </si>
  <si>
    <t>1. Se diseñaron y planearon los contenidos de las fechas especiales del todo el año , y se realizo la propuesta de contenidos del mes de abril
2. Estrategia mes de abril
3. Estrategia de Icfes con las regiones</t>
  </si>
  <si>
    <t>Diseñar el resto piezas que apoyan toda la implementación de la totalidad de la  estrategia durante todo el año</t>
  </si>
  <si>
    <t>Se diseñaron y planearon los contenidos de las fechas especiales de todo el año y se realizó la propuesta de contenidos de los mes de mayo y junio.</t>
  </si>
  <si>
    <t>Diseño de contenidos y planeación de la parrilla y copys  para las campañas de expectativa del informe PISA sobremuestra Bogotá 2022</t>
  </si>
  <si>
    <t>Esta actividad se llevó a cabo en colaboración con la OACM, donde se diseñó una estrategia de contenidos con un lenguaje cercano y claro para divulgar la cobertura y la diversidad de los productos realizados por la SAyD del Icfes en 2024. El objetivo fue fomentar la apropiación social de los resultados de evaluación y promover su uso en el mejoramiento de la calidad educativa en Colombia y sus regiones.
La estrategia incluyó la producción y creación de diversos materiales, como parrillas para redes sociales, videocápsulas, recursos interactivos y mapas dinámicos, entre otros.</t>
  </si>
  <si>
    <t>SAD-PAI-33</t>
  </si>
  <si>
    <t>Cápsulas interactivas</t>
  </si>
  <si>
    <t>((número de cápsulas reportadas)/2)x100</t>
  </si>
  <si>
    <t xml:space="preserve">Se realizó la planeación pedagógica de las tres primeras cápsulas interactivas:
1. Tema: Contexto general del informe superior – Exámenes Saber PRO y TyT 
2. Tema: Caracterización – Exámenes Saber PRO y TyT 
3. Tema: ETNIAS – Exámenes Saber PRO y TyT </t>
  </si>
  <si>
    <t>Se iniciaran con el proceso de producción de estas cápsulas que se realizan durante todo el año</t>
  </si>
  <si>
    <t>Se realizó la producción de las cápsulas de:
1. Tema: Contexto general del informe superior – Exámenes Saber PRO y TyT 
2. Tema: Caracterización – Exámenes Saber PRO y TyT 
3 - Informe PISA</t>
  </si>
  <si>
    <t>Se realizó la producción de las cápsulas de:
1. Campañas expectativa PISA sobremuestra Bogotá 2022 - Caracterización
2. Campañas expectativa PISA sobremuestra Bogotá 2022 - Datos 
3 - Campañas expectativa PISA sobremuestra Bogotá 2022 - Invitación</t>
  </si>
  <si>
    <t>Se realizaron la producción de las videocápsulas de:
1- SSES dominios 
2- SSES entornos escolares seguros
3- SSES contexto</t>
  </si>
  <si>
    <t>SAD-PAI-34</t>
  </si>
  <si>
    <t xml:space="preserve">Mailyng o piezas gráficas </t>
  </si>
  <si>
    <t>Se diseñaron y diagramaron piezas para Mailyng sobre los siguientes temas:
1. Análisis tipo de resultados
2.  Piezas de alianzas en las regiones
3. Piezas día de la mujer
4.  Piezas día del hombre
5. Piezas Alquería
6. piezas Clasificación de Planteles
7. Encuentro Rutas Saber
8. Piezas día de las Matemáticas</t>
  </si>
  <si>
    <t>Seguir con el apoyo permanente con el diseño de contenidos y construcción de las piezas de difusión durante todo el año</t>
  </si>
  <si>
    <t xml:space="preserve">Se diseñaron y apoyaron la difusión a través de mailing los siguientes piezas:
1 - Encuentros regionales Abril 
2 - Día de la Salud
3 - Día del Idioma
4 - Juntanza de saberes
5 - Dia del Maestro 
6 - Encuentros regionales mayo
7 -Junatazas Junio </t>
  </si>
  <si>
    <t xml:space="preserve">Se diseñaron y apoyaron la difusión a través de mailing los siguientes piezas:
1 - Encuentros regionales Chinavita
2 - Compartir saberes Lectura Crítica 
3 - Evaluación integral
4- Webinars Informe PISA País
5 - Piezas de invitación y datos , divulgación informe PISA - PAIS  2022
6 - Lectura Crítica en la Juntanza de Saberes
7- Matemáticas en la Juntanza de Saberes
8 - Ciencias Naturales en la Juntanza de Saberes
9 - Piezas campaña de expectativa informe sobre muestra PISA Bogotá 2022
10 - Examen Saber 11°: Contextualización, resultados y Caja de Herramientas.
11- Estación ruta saber Sucre, Tolima, Sahagún </t>
  </si>
  <si>
    <t>Se diseñaron y apoyaron la difusión a través de mailing los siguientes piezas:
1. Invitación IES Ibagué Encuentros Regionales
2. Invitación Ibagué
3. Portada YT SED
4. Taller Socialización de Resultados PISA 2022 Bogotá
5. Invitación Presencial SAYD
6. Resumen Encuentros Regionales
7. Encuesta Saber 3579</t>
  </si>
  <si>
    <t>SAD-PAI-4</t>
  </si>
  <si>
    <t xml:space="preserve">Micrositios de gamificación </t>
  </si>
  <si>
    <t>((número de videojuegos reportados)/2)x100</t>
  </si>
  <si>
    <t>Se realizó y construyó el diseño instruccional y  la planeación pedagógica de la primera estrategia de gamificación sobre la Prueba Saber 11°</t>
  </si>
  <si>
    <t>Se debe realizar la implementación tecnológica</t>
  </si>
  <si>
    <t>Se construyó el diseño instruccional y  la planeación pedagógica de la primera estrategia de gamificación sobre la Prueba Saber 11°. La implementación se llevará a cabo una vez se cuente con más recursos de producción.</t>
  </si>
  <si>
    <t>Se inicio la producción de gamificación sobre la Prueba Saber 11°. La implementación se llevará a cabo una vez se cuente con más recursos de producción.</t>
  </si>
  <si>
    <t>Implementación del recurso de gamificación en la prueba Saber 11°. Además, se incorporaron elementos de gamificación en las multimedias de PISA Bogotá 2022 y el Informe SSES 2023. Estas multimedias incluyeron juegos interactivos y contenido multimedia destacado por el uso estratégico de la gamificación.</t>
  </si>
  <si>
    <t>SAD-PAI-5</t>
  </si>
  <si>
    <t>Actualización Página</t>
  </si>
  <si>
    <t>Apropiación social del conocimiento</t>
  </si>
  <si>
    <t>Aprobación (Sí / No) del sitio</t>
  </si>
  <si>
    <t xml:space="preserve">Se realizó la construcción del design system que será el apoyo para la implementación del nuevo micrositio de Comunidad de Aprendizaje </t>
  </si>
  <si>
    <t xml:space="preserve">Se debe realizar la implementación tecnológica del nuevo micrositio antes del segundo trimestre </t>
  </si>
  <si>
    <t>Se realizó la construcción del design system que será el apoyo para la implementación del nuevo micrositio de Comunidad de Aprendizaje.</t>
  </si>
  <si>
    <t>Se realizó los wireframes y look and feel del home y de las secciones institucionales del nuevo portal</t>
  </si>
  <si>
    <t>SAD-PAI-6</t>
  </si>
  <si>
    <t>Aplicación móvil APP del Saber</t>
  </si>
  <si>
    <t>Se realizó la primera actividad relacionada con la actualización gráfica de las pantallas del prototipo según los nuevos lineamientos gráficos y de marca institucionales</t>
  </si>
  <si>
    <t>Se debe esperar al desarrollo del App por parte de aplicaciones para proceder con la actualización y curaduría de contenidos</t>
  </si>
  <si>
    <t>Se realizó la primera actividad relacionada con la actualización gráfica de las pantallas del prototipo según los nuevos lineamientos gráficos y de marca institucionales.</t>
  </si>
  <si>
    <t>SAD-PAI-7</t>
  </si>
  <si>
    <t>Documentos producto del análisis de y difusión de resultados de la información derivada de las exámenes nacionales e internacionales</t>
  </si>
  <si>
    <t>((número de informes reportados)/2)x100</t>
  </si>
  <si>
    <t>Se realizó el diseño, diagramación e implementación del informe ICCS</t>
  </si>
  <si>
    <t>Implementar  la difusión del plan de medios a través de los diferentes canales del instituto (wp, mail, y redes sociales)</t>
  </si>
  <si>
    <t>Se realizó el diseño, diagramación e implementación de los informes:
1. PISA 2022
2. Inpec Saber 11°
3. Saber 11° 2023</t>
  </si>
  <si>
    <t>Se realizó el diseño, diagramación e implementación de los informes:
1. Informe SENA POBLACIONAL
2. Informe  SENA INSTITUCIONAL
3.  Informe de calificación PONAL - Patrulleros 2024
4.  Infografías Saber 3,5,7,9: Ciencias naturales, Lectura crítica, Pensiento Critico, Lectura Critica</t>
  </si>
  <si>
    <t>SAD-PAI-8</t>
  </si>
  <si>
    <t xml:space="preserve">Multimedia y productos digitales a la medida </t>
  </si>
  <si>
    <t>((número de multimedia reportadas)/2)x100</t>
  </si>
  <si>
    <t>Se inició la producción a nivel instruccional de la multimedia Inpec Saber 11°.</t>
  </si>
  <si>
    <t>Esta actividad paso directamente a investigaciones y la OACM</t>
  </si>
  <si>
    <t>Esta actividad pasó directamente a Investigaciones y la OACM. De acuerdo con los nuevos lineamientos establecidos y la reestructuración fijada, la producción debe trabajarse desde la SAyD, mientras que la construcción de contenidos corresponde a Investigaciones.</t>
  </si>
  <si>
    <t>SAD-PAI-9</t>
  </si>
  <si>
    <t>Documento de Portafolio de Evaluación</t>
  </si>
  <si>
    <t>Portafolio LabSAyD</t>
  </si>
  <si>
    <t>Porcentaje de metodologías centralizadas y valorizadas</t>
  </si>
  <si>
    <t>((número de metodologías reportadas)/7)x100</t>
  </si>
  <si>
    <t>Se estructuró el portafolio en partes: documento teórico, documento matriz, y documentos con protocolos de las metodologías.</t>
  </si>
  <si>
    <t>Socialización con el equipo de Análisis y Divulgación el documento, detallando metodologías, y programando pilotajes de acuerdo a las necesidades de la subdirección.</t>
  </si>
  <si>
    <t>1. Planteamiento, ejecución y análisis de resultados de la metodología Mapa de Afinidad, en el marco del Taller Marco de Transformación Educativa UNESCO + Icfes. En la ruta de la evidencia se encuentra la carpeta con el documento de descripción de la metodología, el protocolo adaptado para el evento, y una sub-carpeta con los resultados y los datos recogidos.
2. Estructuración y recolección de datos del Test de Experiencia de Usuario de la plataforma donde se aloja la Encuesta de Caracterización Curricular de Educación Artística y Cultural. En la carpeta se recogen la propuesta y los resultados entregados al cliente interno (DE).</t>
  </si>
  <si>
    <t xml:space="preserve">1. Se consolidó el documento general del portafolio de metodologías de investigación del Laboratorio. 
2. Se consolidó un total de diez (10) protocolos de los instrumentos que conforman el portafolio de investigación. </t>
  </si>
  <si>
    <t>SAI-PAI-1</t>
  </si>
  <si>
    <t>Directora de la Dirección de Producción y Operaciones</t>
  </si>
  <si>
    <t xml:space="preserve">Aplicación de pruebas </t>
  </si>
  <si>
    <t xml:space="preserve">1) Numero de pruebas aplicadas en el trimestre
2) Numero de pruebas proyectadas para aplicarse en el trimestre </t>
  </si>
  <si>
    <t>Numero de pruebas aplicadas en el trimestre / Numero de pruebas proyectadas para aplicarse en el trimestre *100</t>
  </si>
  <si>
    <t>Durante el primer trimestre de 2024 por parte de la Subdirección de Aplicación de Instrumentos se llevó a cabo la construcción de los documentos técnicos para la contratación de los proveedores de impresión y lectura, Logística de aplicación y transporte para la prueba Saber 11B, de acuerdo con esto se iniciaron las actividades operativas y logísticas para garantizar los recursos físicos y humanos necesarios para la realización de la prueba.
Adicionalmente se realizaron las actividades de gestión de sitios y citación, para la garantía de los sitios de aplicación requeridos conforme a la población a aplicar la prueba Saber 11B y la distribución a nivel nacional.
Por otro lado, se adelantó la fase de planeación y construcción de documentos técnicos en el marco de los proyectos de evaluación a desarrollarse durante el primer semestre de la vigencia 2024.</t>
  </si>
  <si>
    <t>Desde la Subdirección de Aplicación de Instrumentos para el segundo trimestre del 2024 se proyecta continuar con la planeación y desarrollo operativo de las diferentes pruebas de estado y proyectos de evaluación  requeridos por el instituto. Conforme a lo anterior, en alineación con los cronogramas institucionales, el 14 de abril se llevará a cabo la aplicación de la prueba Saber 11B, por lo cual se espera el normal desarrollo de las actividades previas y posteriores relacionadas con la prueba.
En cuanto a la prueba Saber Pro y TyT primer semestre a aplicarse del 15 de junio al 23 de junio de 2024, se proyecta concluir con la fase de planeación y contratación de proveedores, para de esta manera llevar a cabo los procesos operativos y logísticos requeridos dentro de los tiempos establecidos.
A su vez se continuará adelantando las actividades de planeación etapa precontractual y desarrollo operativo de los proyectos de evaluación del Consejo Superior de la Judicatura, 3579, Ponal, entre otros.</t>
  </si>
  <si>
    <t>Desde la Subdirección de Aplicación de Instrumentos para el segundo trimestre del 2024 se continuo con la planeación y desarrollo operativo de las diferentes pruebas de estado, razón por la cual el 14 de abril se llevó a cabo la aplicación de la prueba Saber 11B en modalidad papel y lápiz. En relación con los proyectos de evaluación el 26 de mayo se aplicó el examen de Estado para ejercer la profesión de abogado dispuesto en la Ley 1905 de 2018 del CSJU en modalidad electrónica y el 09 de mayo las pruebas psicotécnicas de conocimientos policiales, para el concurso de patrulleros previo al curso de capacitación para el ingreso al grado de Subintendente PONAL en modalidad papel y lápiz Conforme con los cronogramas institucionales. 
En cuanto a la prueba Saber Pro y Saber TyT y Saber Pro y Saber TyT Exterior del primer semestre a aplicarse ente el 06 y 07 de julio y el 13 y 14 de julio de 2024 de manera hibrida, modalidad papel y lápiz, electrónica en sitio y electrónica en casa, se concluyó con la fase de planeación y contratación de proveedores, para dar continuidad a la fase de desarrollo operativo y logístico previos a la aplicación.
Conforme a lo anterior, se espera para el tercer trimestre de la vigencia continuar adelantando las actividades de planeación para etapa precontractual de la prueba Saber 11A y de los proyectos de evaluación que requiera el instituto.</t>
  </si>
  <si>
    <t>Evidencia para consulta de la dependencia</t>
  </si>
  <si>
    <t>De acuerdo con el calendario de pruebas, durante el tercer trimestre de 2024 desde la Subdirección de Aplicación de Instrumentos se lidero el despliegue operativo para las Pruebas de estado Saber Pro y Saber TyT primer semestre, Saber 11 calendario A y Saber Pro y Saber TyT segundo semestre.
Con relación a la Prueba Saber Pro y Saber TyT a nivel nacional y exterior correspondientes al primer semestre, se realizaron de manera hibrida (modalidad papel y lápiz, electrónica en sitio y electrónica en casa), las pruebas fueron aplicadas entre el 06 y el 14 de julio de 2024.
De igual manera el 18 de agosto de 2024 se realizó la aplicación de la Prueba Saber 11 calendario A en modalidad papel y lápiz la cual incluyo Pre saber, validación del bachillerato, y Saber 11 Insor.
Así mismo el 29 de septiembre se llevo a cabo la aplicación de las Pruebas Saber Pro y Saber TyT del segundo semestre, estas pruebas se realizaron en modalidad papel y lápiz en 107 municipios a nivel nacional.
Por otro lado, durante el trimestre se continuo con la etapa de planeación operativa y la fase de planeación contractual de proveedores para la realización de los proyectos de evaluación requeridos en el segundo semestre como el examen de Estado para ejercer la profesión de abogado dispuesto en la Ley 1905 de 2018 del CSJU, la prueba de trayectorias educativas 3579, entre otras. 
Conforme a lo anterior, para el cuarto trimestre de la vigencia se espera la culminación de la fase de desarrollo operativo y logístico, así como la aplicación los proyectos de evaluación previsto para el último trimestre del año.</t>
  </si>
  <si>
    <t>SDA-PAI-1</t>
  </si>
  <si>
    <t>Envío de notificaciones por correo electrónico y mensaje de texto en sede electrónica:
 - Requerimientos funcionales (abril).
 - Aprobación de los requerimientos (abril)
 - Desarrollo - Acta de HU Desplegadas en pruebas (mayo)
 - Certificado de Pruebas (junio)
 - Acta de comité de cambios y certificación post- paso a producción (julio)
Módulo de administración de la sede electrónica:
 - Requerimientos técnicos y funcionales (Abril).
 - Aprobación de los requerimientos (Abril).
 - Desarrollo - Acta de HU desplegadas en pruebas. (may)
 - Certificado de pruebas (jun)
 - Acta de comité de cambios y certificación post paso a producción (jul)
Autogestión de inscripciones a los roles de programa y directivos de las IES:
 - Requerimientos funcionales (abr).
 - Aprobación de los requerimientos (Abr).
 - Desarrollo - Acta de HU desplegadas en pruebas. (May)
 - Certificado de pruebas (Jun)
 - Acta de comité de cambios y certificación post paso a producción (Jul)
Interoperabilidad MEN Cubrimiento de Programas (SNIES):
 - Requerimientos funcionales (abr).
 - Aprobación de los requerimientos (abr).
 - Desarrollo - Acta de HU desplegadas en pruebas. (may)
 - Certificado de pruebas (jun)
 - Acta de comité de cambios y certificación post paso a producción (jul)
Interoperabilidad Ministerio de Salud (Registro de Discapacidad):
 - Requerimientos funcionales (may).
 - Aprobación de los requerimientos (may).
 - Desarrollo - Acta de HU desplegadas en pruebas. (jul)
 - Certificado de pruebas (ago)
 - Acta de comité de cambios y certificación post paso a producción (sep)
Interoperabilidad Migración Colombia Consulta de tipos de documento (CE, PPT):
 - Requerimientos funcionales (jun).
 - Aprobación de los requerimientos (jun).
 - Desarrollo - Acta de HU desplegadas en pruebas. (jul)
 - Certificado de pruebas (ago)
 - Acta de comité de cambios y certificación post paso a producción (sep)
Interoperabilidad UARIV – Validación de registro de personas como víctimas
 - Requerimientos funcionales (abr).
 - Aprobación de los requerimientos (abr).
 - Desarrollo - Acta de HU desplegadas en pruebas. (may)
 - Certificado de pruebas (jun)
 - Acta de comité de cambios y certificación post paso a producción (jul)
Interoperabilidad MinInterior - Servicio de Resguardos y comunidades indígenas:
 - Requerimientos funcionales (jun).
 - Aprobación de los requerimientos (jun).
 - Desarrollo - Acta de HU desplegadas en pruebas. (jul)
 - Certificado de pruebas (ago)
 - Acta de comité de cambios y certificación post paso a producción (sep)
Interoperabilidad MinInterior - Servicio de identificación de personas Afrodescendientes:
 - Requerimientos funcionales (jun).
 - Aprobación de los requerimientos (jun).
 - Desarrollo - Acta de HU desplegadas en pruebas. (jul)
 - Certificado de pruebas (ago)
 - Acta de comité de cambios y certificación post paso a producción (sep)
Módulos de resultados de las pruebas de estado:
 - Requerimientos funcionales (abr)
 - Aprobación de los requerimientos (abr).
 - Desarrollo - Acta de HU desplegadas en pruebas. (jun)
 - Certificado de pruebas (jul)
 - Acta de comité de cambios y certificación post paso a producción (ago)
Gestionar sitios con procesos de georreferenciación:
 - Requerimientos funcionales (abr).
 - Aprobación de los requerimientos (abr).
 - Desarrollo - Acta de HU desplegadas en pruebas. (may)
 - Certificado de pruebas (jun)
 - Acta de comité de cambios y certificación post paso a producción (jul)</t>
  </si>
  <si>
    <t>Nivel de eficacia del proyecto</t>
  </si>
  <si>
    <t>Numero de productos entregados en el trimestre
Total de productos planeados para el trimestre</t>
  </si>
  <si>
    <t>Numero de productos entregados en el trimestre / Total de productos planeados para el trimestre *100</t>
  </si>
  <si>
    <t>Iniciativa que se reportará a partir de Trimestre 2.
Se pasaron a producción algunas funcionalidades desarrolladas para el proyecto sede electrónica y en paralelo se realizan actividades para su estabilización. Adicionalmente se está trabajando en los nuevos requerimientos que fortalecerán este proyecto y que se presentaran a partir del trimestre 2.</t>
  </si>
  <si>
    <t>Envío de notificaciones por correo electrónico y mensaje de texto en sede electrónica:
- Requerimientos funcionales (abril).
 - Aprobación de los requerimientos (abril)
 - Desarrollo - Acta de HU Desplegadas en pruebas (mayo)
 - Certificado de Pruebas (junio)
Módulo de administración de la sede electrónica:
- Requerimientos técnicos y funcionales (Abril).
 - Aprobación de los requerimientos (Abril).
 - Desarrollo - Acta de HU desplegadas en pruebas. (may)
 - Certificado de pruebas (jun)
Autogestión de inscripciones a los roles de programa y directivos de las IES
- Requerimientos funcionales (abr).
 - Aprobación de los requerimientos (Abr).
 - Desarrollo - Acta de HU desplegadas en pruebas. (May)
 - Certificado de pruebas (Jun)
Interoperabilidad MEN Cubrimiento de Programas (SNIES)
- Requerimientos funcionales (abr).
 - Aprobación de los requerimientos (abr).
 - Desarrollo - Acta de HU desplegadas en pruebas. (may)
 - Certificado de pruebas (jun)
Interoperabilidad Ministerio de Salud (Registro de Discapacidad). 
- Requerimientos funcionales (may).
 - Aprobación de los requerimientos (may).
Interoperabilidad Migración Colombia Consulta de tipos de documento (CE, PPT) 
- Requerimientos funcionales (jun).
 - Aprobación de los requerimientos (jun).
Interoperabilidad UARIV – Validación de registro de personas como víctimas
- Requerimientos funcionales (abr).
 - Aprobación de los requerimientos (abr).
 - Desarrollo - Acta de HU desplegadas en pruebas. (may)
 - Certificado de pruebas (jun)
Interoperabilidad MinInterior - Servicio de Resguardos y comunidades indígenas
- Requerimientos funcionales (jun).
 - Aprobación de los requerimientos (jun).
Interoperabilidad MinInterior - Servicio de identificación de personas Afrodescendientes
- Requerimientos funcionales (jun).
 - Aprobación de los requerimientos (jun).
Módulos de resultados de las pruebas de estado:
- Requerimientos funcionales (abr)
 - Aprobación de los requerimientos (abr).
 - Desarrollo - Acta de HU desplegadas en pruebas. (jun)
Gestionar sitios con procesos de georreferenciación:
- Requerimientos funcionales (abr).
 - Aprobación de los requerimientos (abr).
 - Desarrollo - Acta de HU desplegadas en pruebas. (may)
 - Certificado de pruebas (jun)</t>
  </si>
  <si>
    <t>Sin reporte para este trimestre</t>
  </si>
  <si>
    <t>SDA-PAI-2</t>
  </si>
  <si>
    <t>Identificación Problemática y Definición de Requerimientos:
 - Revisión de la problemática en conjunto con áreas funcionales - informe (abr)
- Definición de requerimientos técnicos - Documento (abr)
 - Definición del piloto de la solución (may)
 - Acta de aprobación de los usuarios funcionales (may)
Contratación de la solución:
 - Definición estudios precontractuales técnicos (may)
 - Contratación de la solución - Contrato y acta de inicio (may)
 - Informe primer mes al seguimiento contractual (jun)
 - Informe segundo mes al seguimiento contractual (jul)
Entrega del producto e Integración con sistemas de información internos:
 - Informe de recepción de la solución (ago)
 - Integración de la solución con prisma (ago)
 - Acta de resultados pruebas UAT (ago)
 - Acta de capacitación usuarios funcionales y equipo de operación TI (ago)
 - Acta de comité de cambios y certificación post paso a producción (ago)</t>
  </si>
  <si>
    <t>Iniciativa que se reportará a partir de Trimestre 2.
Se ha avanzado en la planeación de la identificación de la problemática y definición de requerimientos con las áreas funcionales para ir definiendo el anexo técnico que permitirá la contratación de la solución</t>
  </si>
  <si>
    <t>Identificación Problemática y Definición de Requerimientos
- Revisión de la problemática en conjunto con áreas funcionales - informe (abr)
- Definición de requerimientos técnicos - Documento (abr)
 - Definición del piloto de la solución (may)
 - Acta de aprobación de los usuarios funcionales (may)
Contratación de la solución
- Definición anexo técnico (may)
 - Contratación de la solución - Contrato y acta de inicio (may)
 - Informe primer mes al seguimiento contractual (jun)</t>
  </si>
  <si>
    <t>SDA-PAI-3</t>
  </si>
  <si>
    <t>Producción de meta prueba, meta examen, plan de construcción, construcción de ítems (8 tipos de interacciones bajo estándar QTI Versión 3.0):
 - Informe de aplicación en ambiente preproductivo (Abril)
 - Actas de las sesiones demo con usuarios y consolidado de solicitudes de mejora (Abril)
 - Acta post implementación para construcción de nuevos ítems (Mayo) 
Estabilización PRISMA Versión 2.0 en los módulos de Instrumentos, Cuestionarios Auxiliares y Producción Editorial:
 - instructivo de reporte - Documento e instructivo de reporte y escalamiento de incidentes y solicitudes (Marzo)
Estabilización PRISMA Versión 2.0 en los módulos de Instrumentos, Cuestionarios Auxiliares y Producción Editorial:
 - Informe mensual del estado de estabilización (T2)
 - Informe mensual del estado de estabilización (T3)
 - Informe mensual del estado de estabilización (T4)
Adquisición Licencias de Ckeditor: 
 - Documento certificación de licencia Ckeditor activas (Mayo)
Cargue armado de sabana para calificar:
 - Historias de usuario aprobadas por el usuario (abr)
 - Desarrollo (may)
 - Certificación de Pruebas post implementación (jun)
 - Aprobación de usuario final y control de cambios (jun)
Cambio de clave del ítem armado, banco y estadística:
 - Historias de usuario aprobadas por el usuario (may)
 - Desarrollo (Jul)
 - Certificación de Pruebas post implementación (Ago)
 - Aprobación de usuario final (ago)
Ficha técnica y Ruta Express:
 - Requerimientos. (Abr)
 - Acta de probación de historias de usuario. (may)
 - Desarrollo - Acta de HU desplegadas en pruebas. (jul)
 - Acta capacitación funcional y técnica al equipo de operación. (oct)
 - Acta post implementación funcionalidad  (nov)
Implementar workflow para mejorar la presentación de tareas y actividades en el sistema, de manera que sean más intuitivas, de fácil interacción para los usuarios, sincronizada y completa:
 - Requerimientos. (Abr)
 - Acta de probación de historias de usuario. (may)
 - Desarrollo - Acta de HU desplegadas en pruebas. (jul)
 - Acta capacitación funcional y técnica al equipo de operación. (oct)
 - Acta post implementación funcionalidad (nov)</t>
  </si>
  <si>
    <t>Para este trimestre se realizó el documento SDA - Instructivo de Escalamiento de Solicitudes de la Cadena de Valor, el cual detalla cómo se pueden escalar los incidentes y requerimientos en los entornos de Preproducción y Producción para el proyecto fortalecimiento del ciclo de vida del ítem.</t>
  </si>
  <si>
    <t>Documento SDA- Instructivo escalamiento solicitudes cadena de valor</t>
  </si>
  <si>
    <t>Producción de meta prueba, meta examen, plan de construcción, construcción de ítems (8 tipos de interacciones bajo estándar QTI Versión 3.0)
- Informe de aplicación en ambiente preproductivo (Abril)
 - Actas de las sesiones demo con usuarios y consolidado de solicitudes de mejora (Abril)
 - Acta post implementación para construcción de nuevos ítems (Mayo)
Estabilización PRISMA Versión 2.0 en los módulos de Instrumentos, Cuestionarios Auxiliares y Producción Editorial:
- Informe mensual del estado de estabilización (T2)
Adquisición Licencias de Ckeditor: 
Documento certificación de licencia Ckeditor activas (Mayo)
Cargue armado de sabana para calificar:
- Historias de usuario aprobadas por el usuario (abr)
 - Desarrollo (may)
 - Certificación de Pruebas post implementación (jun)
 - Aprobación de usuario final y control de cambios (jun)
Cambio de clave del ítem armado, banco y estadística
- Historias de usuario aprobadas por el usuario (may)
Ficha técnica y Ruta Express.
- Requerimientos. (Abr)
 - Acta de probación de historias de usuario. (may)
Implementar workflow para mejorar la presentación de tareas y actividades en el sistema, de manera que sean más intuitivas, de fácil interacción para los usuarios, sincronizada y completa.
- Requerimientos. (Abr)
 - Acta de probación de historias de usuario. (may)</t>
  </si>
  <si>
    <t>SDA-PAI-4</t>
  </si>
  <si>
    <t>Proceso de configuración que permita especificar cómo se requiere generar la biblia dependiendo de la especificación del examen:
 - Documento diagnostico mód. aprovisionamiento (abr)
 - Requerimientos y prototipos (may)
 - Acta aprobación de historias de usuario. (may)
 - Entrega desarrollo - actas HU desplegadas en pruebas. (ago)
 - Certificado de pruebas (sep)
 - Acta capacitación al equipo de operación (sep)
 - Acta de comité de cambios y certificación post paso a producción (sep)
Funcionalidad de configuración de validaciones de la información requerida para la generación de las biblias:
 - Documento diagnostico generación biblias (abr)
 - Requerimientos y prototipos (may)
 - Acta aprobación de historias de usuario. (May)
 - Entrega desarrollo - actas HU desplegadas en pruebas. (Jul)
 - Certificado de pruebas (ago)
 - Acta capacitación al equipo de operación (ago)
 - Acta de comité de cambios y certificación post paso a producción (ago)
Funcionalidad de la generación automática de las credenciales para las pruebas electrónicas:
 - Definición ajustes (may)
 - Requerimientos y prototipos (may)
 - Acta aprobación de historias de usuario. (may)
 - Entrega desarrollo - actas HU desplegadas en pruebas. (jun)
 - Certificado de pruebas (jul)
 - Acta capacitación al equipo de operación (jul)
 - Acta de comité de cambios y certificación post paso a producción (jul)
Modelo integral para la identificación de cambios efectuados en la inscripción y citación inicial:
 - Diagnóstico. (abr)
 - Diseño modelo (abr)
 - Requerimientos y prototipos (may)
 - Acta aprobación de historias de usuario. (may)
 - Entrega desarrollo - actas HU desplegadas en pruebas. (jul)
 - Certificado de pruebas (ago)
 - Acta capacitación al equipo de operación (ago)
 - Acta de comité de cambios y certificación post paso a producción (ago)
Funcionalidad que permita la generación de la biblia adicional donde se identifiquen los cambios (citación, el material o examen) posterior a la entrega de la biblia principal a op:
 - Requerimientos y prototipos (mayo)
 - Acta aprobación de historias de usuario. (may)
 - Entrega desarrollo - actas HU desplegadas en pruebas. (jul)
 - Certificado de pruebas (ago)
 - Acta capacitación al equipo de operación (ago)
 - Acta de comité de cambios y certificación post paso a producción (ago)</t>
  </si>
  <si>
    <t>Iniciativa que se reportará a partir de Trimestre 2.
Se han realizado avances en la planificación de las funcionalidades que se requieren para la actualización del módulo de aprovisionamiento y que se empezaran a desarrollar en abril.</t>
  </si>
  <si>
    <t>Proceso de configuración que permita especificar cómo se requiere generar la biblia dependiendo de la especificación del examen:
- Documento diagnostico mód. aprovisionamiento (abr)
 - Requerimientos y prototipos (may)
 - Acta aprobación de historias de usuario. (May)
Funcionalidad de configuración de validaciones de la información requerida para la generación de las biblias:
- Documento diagnostico generación biblias (abr)
 - Requerimientos y prototipos (may)
 - Acta aprobación de historias de usuario. (may)
Funcionalidad de la generación automática de las credenciales para las pruebas electrónicas:
- Definición ajustes (may)
 - Requerimientos y prototipos (may)
 - Acta aprobación de historias de usuario. (may)
 - Entrega desarrollo - actas HU desplegadas en pruebas. (jun)
Modelo integral para la identificación de cambios efectuados en la inscripción y citación inicial:
- Diagnóstico. (abr)
 - Diseño modelo (abr)
 - Requerimientos y prototipos (may)
 - Acta aprobación de historias de usuario. (may)
Funcionalidad que permita la generación de la biblia adicional donde se identifiquen los cambios (citación, el material o examen) posterior a la entrega de la biblia principal a op: 
- Requerimientos y prototipos (may)
 - Acta aprobación de historias de usuario. (may)</t>
  </si>
  <si>
    <t>SDA-PAI-5</t>
  </si>
  <si>
    <t>Documento de principios de construcción de los sistemas seguros y documentación anexa que deben cumplir las fábricas de desarrollo externas y equipos internos
 - Documento principios de construcción segura (mar)
 - Publicación documento en DARUMA (may)
 - Acta Socialización documento (jun)
Implementación documento Principios de construcción de los sistemas seguros y documentación anexa 
 - Informe T3
 - Informe T4
Seguimiento a gestión de vulnerabilidad en el código - plan de trabajo:
 - Plan de trabajo para la gestión de las vulnerabilidades técnicas en desarrollo  (abr)
Seguimiento a gestión de vulnerabilidad en el código:
 - Informe de tratamiento y solución de vulnerabilidades técnicas en desarrollo  (T2)
 - Informe de tratamiento y solución de vulnerabilidades técnicas en desarrollo  (T3)
 - Informe de tratamiento y solución de vulnerabilidades técnicas en desarrollo  (T4)
Saber más:
 - Requerimientos funcionales (marzo).
 - Aprobación de los requerimientos (abril).
 - Desarrollo - Acta de HU desplegadas en pruebas. (abril)
 - Certificado de pruebas (mayo)
 - Acta de comité de cambios y certificación post paso a producción (junio)
Análisis, desarrollo, y puesta en producción del proceso de cargue de nombramiento por parte del Rol coordinador módulo Informe Aplicación:
 - Aprobación de las HU . (Abril)
 - certificación post-implementación (Mayo)
 - Acta de entrega a operaciones (Junio)
Migración de las aplicaciones de Interactivo críticas a ser migradas de acuerdo con diagnóstico:
 - Diagnóstico de las aplicaciones de interactivo a migrar (Mayo)
 - Certificación post-implementación e informe de resultados (Junio)
Implementación de configuración de aplicaciones mixtas:
 - Certificación post-implementación (Mayo)</t>
  </si>
  <si>
    <t>Se entrega documento SDA - Principios de Construcción Segura finalizado, donde se abordan las mejores prácticas adicionales como OWSAP y la manera como pueden ser incorporadas en el ciclo de vida del desarrollo de software.
Por otro lado, se realiza la definición y el levantamiento de los requerimientos plasmados en las historias de usuario para la aplicación Saber + a través de 8 historias de usuario</t>
  </si>
  <si>
    <t>Documento SDA- Principios de construcción segura</t>
  </si>
  <si>
    <t>Documento de principios de construcción de los sistemas seguros y documentación anexa que deben cumplir las fábricas de desarrollo externas y equipos internos
- Publicación documento en DARUMA (may) 
 - Acta Socialización documento (jun)
Seguimiento a gestión de vulnerabilidad en el código - plan de trabajo
- Plan de trabajo para la gestión de las vulnerabilidades técnicas en desarrollo  (abr)
Seguimiento a gestión de vulnerabilidad en el Código
- Informe de tratamiento y solución de vulnerabilidades técnicas en desarrollo  (T2)
Saber más
- Aprobación de los requerimientos (abril).
 - Desarrollo - Acta de HU desplegadas en pruebas. (abril)
 - Certificado de pruebas (mayo)
 - Acta de comité de cambios y certificación post paso a producción (junio)
Análisis, desarrollo, y puesta en producción del proceso de cargue de nombramiento por parte del Rol coordinador módulo Informe Aplicación.
- Aprobación de las HU . (Abril)
 - certificación post-implementación (Mayo)
 - Acta de entrega a operaciones (Junio)
Migración de las aplicaciones de Interactivo críticas a ser migradas de acuerdo con diagnóstico.
- Diagnóstico de las aplicaciones de interactivo a migrar (Mayo)
 - Certificación post-implementación e informe de resultados (Junio)
Implementación de configuración de aplicaciones mixtas
- Certificación post-implementación (Mayo)</t>
  </si>
  <si>
    <t>SDA-PAI-8</t>
  </si>
  <si>
    <t>% de Avance en la implementación de Proyecto de Habilitación Tecnológica.</t>
  </si>
  <si>
    <t>Alcance y funcionalidades de la aplicación móvil:
 - Documento con alcance del proyecto, funcionalidades principales y características específicas para el desarrollo de la aplicación móvil (Sede electrónica; Caja de Herramientas; Saber Más) (Abr)
Diseño prototipo y arquitectura:
 - Acta de aprobación del prototipo, diseño y alcance del APP. (Abr)
 - Acta aprobación de la definición de la arquitectura. (Abr)
 - Cronograma del proyecto APP. (Abr)
Desarrollo y pruebas de la Aplicación móvil:
 - Requerimientos funcionales (Mayo).
 - Aprobación de los requerimientos (Mayo).
 - Desarrollo y uso de microservicios sede electrónica - Acta de HU desplegadas en pruebas. (Agosto)
 - Certificado de pruebas (ago)
Prelanzamiento aplicación móvil:
 - Informe de Prelanzamiento del piloto (sep)
Lanzamiento y control de cambios:
 - Informe de puesta en producción (oct)
 - Acta de comité de cambios y certificación post paso a producción (Octubre)
Evaluación y mejora continua:
 - Informe de seguimiento al APP en producción. (nov)</t>
  </si>
  <si>
    <t>Iniciativa que se reportará a partir de Trimestre 2.
Se esta trabajando en la definición del alcance y funcionalidades de la aplicación móvil.</t>
  </si>
  <si>
    <t>Alcance y funcionalidades de la aplicación móvil
- Documento con alcance del proyecto, funcionalidades principales y características específicas para el desarrollo de la aplicación móvil (Sede electrónica; Caja de Herramientas; Saber Más) (Abr)
Diseño prototipo y arquitectura
- Acta de aprobación del prototipo, diseño y alcance del APP. (Abr)
 - Acta aprobación de la definición de la arquitectura. (Abr)
 - Cronograma del proyecto APP. (Abr)
Desarrollo y pruebas de la Aplicación móvil
- Requerimientos funcionales (Mayo).
 - Aprobación de los requerimientos (Mayo).</t>
  </si>
  <si>
    <t>SDI-PAI-6</t>
  </si>
  <si>
    <t>Ítems adaptados con las particularidades requeridas por parte de las comunidades étnicas.</t>
  </si>
  <si>
    <t>Ejecución del proceso de adaptación de cuadernillos a comunidades étnicas</t>
  </si>
  <si>
    <t xml:space="preserve">- Fases del proceso de adecuación de cuadernillos a comunidades étnicas gestionados.
- Cantidad total de fases del proyecto de adecuación de cuadernillos a comunidades étnicas.
</t>
  </si>
  <si>
    <t>(Fases del proceso de adecuación de cuadernillos a comunidades étnicas gestionados / Cantidad total de fases del proyecto de adecuación de cuadernillos a comunidades étnicas) *100</t>
  </si>
  <si>
    <t>Durante el primer trimestre de la vigencia 2024 la Subdirección de Diseño de Instrumentos realizó la fase de planeación de la adaptación de los ítems que conformarán los cuadernillos de aplicación para las comunidades étnicas. Allí, se derivó el primer producto de la fase de planeación denominado "Plan de trabajo 2024 - Adaptación de cuadernillos Icfes a comunidades étnicas", donde se estableció el contexto, justificación, objetivos, población objetivo, fases de adaptación, estrategia de comunicación de resultados, productos y duración proyectada de los procedimientos.
Igualmente, allí se estableció las fases de ejecución del proceso iterativo de adaptación, las cuales, se establecieron en 3:
1. Realización de talleres de construcción de preguntas para docentes de las comunidades participantes.
2. Aplicación de entrevistas cognitivas a docentes y de protocolos de pensar en voz alta a estudiantes.
3. Recolección de datos cualitativos (posibles fuentes de sesgo, y ajustes formales y de contenidos realizados para desarrollar nuevas versiones de la prueba).</t>
  </si>
  <si>
    <t>Durante el segundo trimestre de la vigencia 2024 se espera completar la primera fase de la ejecución del proceso iterativo de adaptación, la cual, consiste en la realización de talleres de construcción de preguntas para docentes de las comunidades participantes. 
De allí, se espera contar con las primeras versiones de ítems generados en las comunidades, como producto final de la fase.</t>
  </si>
  <si>
    <t>El desarrollo de la primera fase del proceso de adaptación de cuadernillos para comunidades étnicas, denominada "Realización de talleres de construcción de preguntas para docentes
de las comunidades participantes"  está directamente relacionada con la ejecución del componente transversal de enfoque étnico descrito en el contrato de evaluación de la calidad inicial suscrito con el Ministerio de Educación Nacional y, teniendo en cuenta que dicho contrato inició después de lo previsto inicialmente, no ha sido posible desarrollar las fases del proceso iterativo de adaptación de cuadernillos para comunidades étnicas dentro de los tiempos inicialmente planeados.
Por esta razón, se solicitará un ajuste en las metas de esta actividad, con el propósito de poder evidenciar la ejecución y desarrollo de esta de acuerdo con la realidad organizacional.</t>
  </si>
  <si>
    <r>
      <t xml:space="preserve">Para el desarrollo de esta actividad se planteó inicialmente 3 fases, las cuales presentan los siguientes avances:
</t>
    </r>
    <r>
      <rPr>
        <b/>
        <sz val="12"/>
        <rFont val="Verdana"/>
        <family val="2"/>
      </rPr>
      <t>1. Realización de talleres de construcción de preguntas para docentes de las comunidades participantes:</t>
    </r>
    <r>
      <rPr>
        <sz val="12"/>
        <rFont val="Verdana"/>
        <family val="2"/>
      </rPr>
      <t xml:space="preserve"> Se llevó a cabo el taller de construcción de preguntas en Soacha, donde se contó con la cooperación de la Secretaría de Educación del municipio. Allí se convocaron 120 docentes con representatividad de las 4 áreas básicas (ciencias sociales, ciencias naturales, matemáticas y lenguaje). 
</t>
    </r>
    <r>
      <rPr>
        <b/>
        <sz val="12"/>
        <rFont val="Verdana"/>
        <family val="2"/>
      </rPr>
      <t>2. Aplicación de entrevistas cognitivas a docentes y de protocolos de pensar en voz alta a estudiantes:</t>
    </r>
    <r>
      <rPr>
        <sz val="12"/>
        <rFont val="Verdana"/>
        <family val="2"/>
      </rPr>
      <t xml:space="preserve"> Durante la vigencia 2024 se realizó reuniones virtuales de con las partes interesadas (docentes y líderes) para planear la etapa de ejecución de las entrevistas cognitivas, sin embargo, esta actividad no ha presentado un avance adicional.
</t>
    </r>
    <r>
      <rPr>
        <b/>
        <sz val="12"/>
        <rFont val="Verdana"/>
        <family val="2"/>
      </rPr>
      <t xml:space="preserve">3. Recolección de datos cualitativos (posibles fuentes de sesgo, y ajustes formales y de contenidos realizados para desarrollar nuevas versiones de la prueba): </t>
    </r>
    <r>
      <rPr>
        <sz val="12"/>
        <rFont val="Verdana"/>
        <family val="2"/>
      </rPr>
      <t xml:space="preserve"> Para la recolección de datos cualitativos se programó una agenda de dos sesiones (cada una de dos días), donde se aplicará el protocolo "Pensar en voz alta". Adicionalmente, se está adelantando la logística necesaria de  las ciudades donde se llevará a cabo estas sesiones. 
Sin embargo, a la fecha de este reporte estas actividades todavía no se han llevado a cabo.  </t>
    </r>
  </si>
  <si>
    <t>SDI-PAI-7</t>
  </si>
  <si>
    <t>Diseños de armado con adecuaciones para personas con discapacidad.</t>
  </si>
  <si>
    <t>Adecuación de diseños de armado de exámenes de Estado para población con discapacidad</t>
  </si>
  <si>
    <t>- Diseños de Armado de exámenes de Estado adaptados
- Diseños de Armado de exámenes de Estado por aplicar durante la vigencia</t>
  </si>
  <si>
    <t>(No. de Diseños de Armado de exámenes de Estado adaptados / No. de Diseños de Armado de exámenes de Estado por aplicar durante la vigencia)*100</t>
  </si>
  <si>
    <t>La Subdirección de Diseño de Instrumentos proyectó adecuar para la población con discapacidad  los 6 exámenes de Estado que se aplicarán durante la vigencia 2024, representado en los siguientes exámenes, Saber TyT 2024-1, Saber Pro 2024-1, Saber 11 2024 A, Saber TyT 2024-2, Saber Pro 2024-2 y Saber 11 B 2025.
De acuerdo con lo anterior, durante el primer trimestre de la vigencia 2024 la Subdirección de Diseño de Instrumentos adaptó 2 exámenes de Estado correspondiente a Saber TyT 2024-1 y Saber Pro 2024-1.
Teniendo en cuenta que se adaptó 2 de los 6 exámenes de Estado, durante el primer trimestre de la vigencia 2024 se obtuvo un avance del 33% de la actividad.</t>
  </si>
  <si>
    <t>Los diseño de armado de los exámenes de Estado, así como la adaptación para personas con discapacidad que allí se incluyeron representan activos de carácter confidencial para el Icfes. Por esta razón, se almacenan en el banco de pruebas e ítems en cumplimiento de los protocolos de seguridad y su información únicamente puede ser consultada previa autorización escrita y expresa por parte de autoridad competente del Icfes.
De  acuerdo con lo anterior, no es viable relacionar en este espacio un link de evidencia a la información.</t>
  </si>
  <si>
    <t>Durante el segundo trimestre de la vigencia 2024, la Subdirección de Diseño de Instrumentos espera adecuar para la población con discapacidad el diseño de armado del examen de Estado Saber 11 2024 A. Así, teniendo en cuenta que durante el primer trimestre se logró adecuar 2 exámenes de Estado, para el segundo trimestre se contaría con la adecuación total de 3 de los 6 exámenes de Estado por aplicar, esperando así un avance del 50% de la actividad.</t>
  </si>
  <si>
    <t>Durante el segundo trimestre de la vigencia 2024 la Subdirección de Diseño de Instrumentos construyó y adaptó los diseños de armado de los exámenes Saber TyT 2024-1, Saber Pro 2024-1 y Saber 11 2024 A, los cuales se aplicaron durante el primer semestre de la vigencia. Teniendo  en cuenta que para el año se requiere aplicar 6 exámenes, durante el primer semestre se adaptaron 3 por lo cual se obtuvo en un logro en la meta del 50%, meta esperada para este corte.
Las adaptaciones realizadas consisten en la elaboración de formas de prueba específicas para población con una discapacidad no motora y son especialmente dirigidas a los módulos genéricos de los exámenes de Estado. Estas formas de prueba son más cortas, y se procura que los ítems seleccionados cumplan con los criterios del diseño universal; este último criterio es verificado por los gestores de pruebas en el banco de pruebas e ítems durante la  revisión de cada uno de los ítems. En particular, en Saber 11 se cuenta con una acomodación adicional, ya que las pruebas de Matemáticas, Sociales y Ciudadanas, Ciencias Naturales y Lectura Crítica cuentan con traducción a Lengua de Señas Colombiana.</t>
  </si>
  <si>
    <t>Con corte al tercer trimestre de la vigencia 2024 la Subdirección de Diseño de Instrumentos construyó y adaptó los diseños de armado de los exámenes Saber TyT 2024-1, Saber Pro 2024-1, Saber 11 2024 A, Saber TyT 2024-2 y Saber Pro 2024-2,  los cuales se aplicaron durante los primeros nueve meses de la vigencia. Teniendo  en cuenta que para el año se requiere aplicar 6 exámenes, durante el primer semestre se adaptaron 5 por lo cual se obtuvo en un logro en la meta del 83%, meta esperada para este corte.
De acuerdo con lo anterior, para el cuarto trimestre de la vigencia 2024 únicamente queda pendiente por adaptar el diseño del armado del examen Saber 11B 2025.
Las adaptaciones realizadas consisten en la elaboración de formas de prueba específicas para población con una discapacidad no motora y son especialmente dirigidas a los módulos genéricos de los exámenes de Estado. Estas formas de prueba son más cortas, y se procura que los ítems seleccionados cumplan con los criterios del diseño universal; este último criterio es verificado por los gestores de pruebas en el banco de pruebas e ítems durante la  revisión de cada uno de los ítems. En particular, en Saber 11 se cuenta con una acomodación adicional, ya que las pruebas de Matemáticas, Sociales y Ciudadanas, Ciencias Naturales y Lectura Crítica cuentan con traducción a Lengua de Señas Colombiana.</t>
  </si>
  <si>
    <t>SE-PAI-1</t>
  </si>
  <si>
    <t>Informe con las discusiones y propuestas de mejora sugeridas por los expertos.
Materiales de apoyo utilizados durante la presentación.</t>
  </si>
  <si>
    <t xml:space="preserve">Porcentaje de exámenes calificados </t>
  </si>
  <si>
    <t>Número de exámenes calificados: Representa la cantidad de exámenes de estado que han sido procesados  correctamente de acuerdo a los procedimientos definidos y el cronograma institucional.
Número de exámenes calificar: Indica el total de exámenes de estado que deben ser evaluadas o calificadas en el periodo.</t>
  </si>
  <si>
    <t>Porcentaje de exámenes calificados =(N° de numero calificados /N° de exámenes a calificar)*100%
Porcentaje de exámenes calificados:
(2/2)*100%=100%</t>
  </si>
  <si>
    <t xml:space="preserve">
Durante el primer trimestre, se llevaron a cabo las calificaciones de los siguientes exámenes:
1. Saber Pro  (2023-2do semestre)
2. Saber TyT (2023-2do semestre) 
Para ello, se realizaron actividades relacionadas con el análisis del comportamiento de los ítems y la asignación de puntajes de acuerdo con los procedimientos establecidos, asegurando el cumplimiento del cronograma institucional. Las bases de datos procesadas se remitieron de manera oportuna a la Subdirección de Información para su posterior proceso de publicación. Además, se garantizó la calidad de estas bases de datos mediante la aplicación de listas de verificación, y se documentaron las etapas desarrolladas en los manuales de calificación y procesamiento de cada prueba.</t>
  </si>
  <si>
    <t>Carpeta de OneDrive en la que se encuentran los siguientes archivos para cada examen:
-Listas de verificación de la calidad de las bases de datos.
-Correo de carga de resultados.
-Manual de calificación y procesamiento</t>
  </si>
  <si>
    <t>Para el siguiente trimestre está previsto la calificación de los exámenes: 
1.Saber 11    (Calendario B) e Insor
2. Pre Saber  (Calendario B)
3.Validantes (Calendario B)</t>
  </si>
  <si>
    <t>Se realizó la calificación de los exámenes de estado Saber 11, Presaber, INSOR y Validantes calendario B. Para ello se realizaron actividades de análisis de comportamiento de ítems y de asignación de puntajes, la cual se cumplió exitosamente con la entrega de la calificación a la subdirección de información de la siguiente manera: 
-  Saber 11: Se enviaron los resultados de  95.324 evaluados de los 95.325 inscritos. 
-Presaber: Se enviaron los resultados de  22.305 evaluados de los  22.305 inscritos. 
- INSOR: Un total de 16 evaluados de los cuales no se presentan novedades.
-Validantes: Se enviaron los resultados de 4724 evaluados.</t>
  </si>
  <si>
    <t>En la siguiente carpeta de OneDrive donde se encuentran:
-Listas de verificación de la calidad de las bases de datos.
-Correo de carga de resultados.
-Manual de calificación y procesamiento de cada uno de los exámenes.</t>
  </si>
  <si>
    <t>Durante el tercer trimestre, se llevaron a cabo diversas actividades clave relacionadas con las pruebas Saber Pro y Saber TyT 2024 (primer semestre). Estas actividades incluyeron la validación y preprocesamiento de los datos, el análisis de ítems y la detección de posibles casos de copia. En la etapa de calificación, se realizaron revisiones de marcas, verificando la completitud de las bases de datos. Además, se implementó el Manual de Calificación, el cual estandarizó el proceso, y se generaron muestras y listas de chequeo para garantizar la precisión en la entrega de los resultados de los exámenes. Se estima entregar la totalidad de las calificaciones el 4/10/2024 a la subdirección de información el correspondiente tramite para publicación de resultados.</t>
  </si>
  <si>
    <t>Carpeta de OneDrive donde se encuentran:
-Correo soporte de entrega de las calificaciones para publicación</t>
  </si>
  <si>
    <t>Saber 11, Presaber, validantes  e Insor Calendario A, se realizó el proceso de calificación y se remitió las base de datos el 28 de octubre de 2024 y 01 de noviembre  (validantes y Presaber) a la subdirección de información para su posterior publicación el 1 y 8 de noviembre de 2024. Para ello se realizaron actividades de análisis de comportamiento de ítems y de asignación de puntajes, la cual se cumplió exitosamente.</t>
  </si>
  <si>
    <t>SI-PAI-2</t>
  </si>
  <si>
    <t>Implementación Modelo del Centro de analítica de Datos:
 - Documento Interno definición del Modelo Centro Analítica de Datos (abril)
 - Documento Interno modelo explotación de datos (Junio)
 - Documento interno Modelo Control Fuentes Analítica (octubre)
 - Evidencias de divulgación del centro de analítica (noviembre)
Reportes automatizados con información relacionada a los resultados de los examinandos:
 - Informe de los reportes automatizados con información relacionada a los resultados de los examinandos (Septiembre)
Implementación tableros de control:
 - Levantamiento de requerimientos visualizaciones procesos - Documento de requerimientos (Mayo)
 - Análisis Requerimientos y priorización - elaboración de prototipos visualizaciones - Documento con priorización (Junio)
 - Prototipos visualizaciones procesos - Mockups de tableros (julio)
 - Pruebas visualizaciones Procesos - Informe con aprobación de tableros por área funcional (Agosto)
 - Despliegue en Producción visualizaciones Procesos - Acta Post implementación (septiembre)
Plan de Apertura de Datos:
 - Plan Apertura de Datos (plataforma para el acceso a los datos)  (Junio)
 - Informes de seguimiento a la implementación del plan de Apertura de datos (Septiembre)
 - Informes de seguimiento a la implementación del plan de Apertura de datos (Diciembre)</t>
  </si>
  <si>
    <t>Iniciativa que se reportará a partir de Trimestre 2.
Se ha estado trabajando en el documento Interno para la  definición del Modelo Centro Analítica de Datos que será entregado en el mes de abril y que define los lineamientos para su implementación y gestión.</t>
  </si>
  <si>
    <t>Implementación Modelo del Centro de analítica de Datos 
- Documento Interno definición del Modelo Centro Analítica de Datos (abril)
 - Documento Interno modelo explotación de datos (Junio)
Implementación tableros de control
- Levantamiento de requerimientos visualizaciones procesos - Documento de requerimientos (Mayo)
 - Análisis Requerimientos y priorización - elaboración de prototipos visualizaciones - Documento con priorización (Junio)
Plan de Apertura de Datos
- Plan Apertura de Datos (plataforma para el acceso a los datos)  (Junio)</t>
  </si>
  <si>
    <t>SI-PAI-3</t>
  </si>
  <si>
    <t>Actualización de los equipos de computo fase I:
 - Informe de Priorización y asignación de equipos (mar)
 - Informe de implementación (jul)</t>
  </si>
  <si>
    <t>Se presentó informe con la priorización de equipos de acuerdo con el análisis de necesidades realizado e información acerca de cómo se realizara esta implementación</t>
  </si>
  <si>
    <t xml:space="preserve"> PRIORIZACIÓN Y ASIGNACIÓN EQUIPOS DE COMPUTO</t>
  </si>
  <si>
    <t>Siguiente reporte en T3</t>
  </si>
  <si>
    <t>SI-PAI-4</t>
  </si>
  <si>
    <t>Plan de Mantenimiento de Servicios Tecnológicos Cumplimiento de 61 actividades establecidas en el plan:
 - Check list cumplimiento T1 (mar)
 - Check list cumplimiento T2 (mar)
 - Check list cumplimiento T3 (mar)
 - Check list cumplimiento T4 (mar)</t>
  </si>
  <si>
    <t>Se realiza ejecución de 11 actividades correspondientes al Plan de Mantenimiento de Servicios Tecnológicos planeadas para el primer trimestre, las cuales son evidenciadas en las rutas destinadas para su ubicación y constituyen el 19 % del plan de mantenimiento de servicios tecnológicos 2024</t>
  </si>
  <si>
    <t>Se colocan evidencias asociadas a plan de mantenimiento con énfasis en: 
CMDB, directorio Activo, Estado de equipos, indicador Mesa, Internet Tigo,  Matriz Capacidades, Planes y remediación vulnerabilidades</t>
  </si>
  <si>
    <t>Plan de Mantenimiento de Servicios Tecnológicos: Cumplimiento de 61 actividades establecidas en el plan
- Check list cumplimiento T2 (mar)</t>
  </si>
  <si>
    <t>SI-PAI-5</t>
  </si>
  <si>
    <t>Plan de trabajo de vulnerabilidades apps e infraestructura:
 - Plan de trabajo para el seguimiento de vulnerabilidades apps e infraestructura - Cronograma (Marzo)
 - Informes trimestrales de implementación del Plan de trabajo de vulnerabilidades apps e infraestructura (T2).
 - Informes trimestrales de implementación del Plan de trabajo de vulnerabilidades apps e infraestructura (T3).
 - Informes trimestrales de implementación del Plan de trabajo de vulnerabilidades apps e infraestructura (T4).
Seguimiento al cumplimiento del plan de Preservación Digital al Largo Plazo en cuanto a las actividades ejecutadas por la DTI:
 - Informe trimestral al Plan de Preservación Digital al Largo Plazo (T2)
 - Informe trimestral al Plan de Preservación Digital al Largo Plazo (T3)
 - Informe trimestral al Plan de Preservación Digital al Largo Plazo (T4)
Tablero de control y seguimiento del nombramiento de cada aplicación para que cada coordinador lo pueda visualizar:
 - Diseño del prototipo (Marzo)
 - Desarrollo del prototipo (Mayo)
 - Acta de comité de cambios (junio)
Documentación del proceso interno de nombramiento:
 - Definición del proceso nombramiento como documento interno de operaciones (Abril)
 - Diagramas del flujo del nombramiento (Abril)
 - Socialización al interior del equipo (Mayo)
 - Retroalimentación y Ajustes al documento (Junio)</t>
  </si>
  <si>
    <t xml:space="preserve">Se realiza cronograma para la remediación de las vulnerabilidades de aplicaciones e infraestructura en donde se evidencian las actividades a ejecutar, así como las condiciones en que se ejecutaran las actividades.
Por otro lado, se realizó el prototipo borrador del tablero de control del nombramiento de cada aplicación y se espera aprobación de usuario para el desarrollo </t>
  </si>
  <si>
    <t>Cronograma Vulnerabilidades 2023
CRONOGRAMA_REMEDICION_VULNERABILIDADES 2022
Borrador_prototipo</t>
  </si>
  <si>
    <t>Plan de trabajo de vulnerabilidades apps e infraestructura:
- Informes trimestrales de implementación del Plan de trabajo de vulnerabilidades apps e infraestructura (T2).
- Informe trimestral al Plan de Preservación Digital al Largo Plazo (T2)
Seguimiento al cumplimiento del plan de Preservación Digital al Largo Plazo en cuanto a las actividades ejecutadas por la DTI
- Desarrollo del prototipo (Mayo)
- Acta de comité de cambios (junio)
Tablero de control y seguimiento del nombramiento de cada aplicación para que cada coordinador lo pueda visualizar:
Documentación del proceso interno de nombramiento:
- Definición del proceso nombramiento como documento interno de operaciones (Abril)
- Diagramas del flujo del nombramiento  (Abril)
- Socialización al interior del equipo (Mayo)
- Retroalimentación y Ajustes al documento (Junio)</t>
  </si>
  <si>
    <t>SI-PAI-7</t>
  </si>
  <si>
    <t>Monitoreo de Servicios en  x-road y servicios de resultados para entidades externas:
 - Informe seguimiento de la implementación del ajuste  (Abril)
 - Acta Comité Cambios para paso a producción de monitoreo y generación de estadísticas (junio)
Diseño de consumo de servicio para Consulta de cédulas de extranjería y permiso por Protección temporal:
 - Diagrama Modelo Conceptual de la Solución (abril)
 - Documento de diseño de consumo de Consulta de cédulas de extranjería y permiso de protección temporal (Mayo)
 - Informe seguimiento implementación VPN entre Migración Colombia e Icfes (junio)
Diseño de consumo del servicio de Resguardos y comunidades indígenas. (Min Interior):
 - Informe generación de mesas de interoperabilidad con la AND (Abril)
 - Informe validación de requerimientos de conectividad y acceso (Mayo)
 - Documento de diseño del consumo del servicio. (Mayo)
Diseño de consumo del servicio de identificación de personas Afrodescendientes (Min Interior):
 - Informe generación de mesas de interoperabilidad con la AND (Abril)
 - Documento validación de requerimientos de conectividad y acceso (mayo)
 - Documento de diseño del consumo del servicio.(Junio)
Diseño de consumo de servicio de consulta de personas en condición de discapacidad (Min Salud):
 - Resumen de compromisos de mesas de interoperabilidad con la AND (Abril)
 - Documento validación de requerimientos de conectividad y acceso (Mayo)
 -  Documento de diseño del consumo del servicio. (junio)
Análisis y verificación para la exposición del certificado de asistencia en la Carpeta Ciudadana:
 - Resumen de compromisos de mesas de interoperabilidad con la AND (junio)
 - Informe validación de requerimientos de conectividad y acceso (Julio)
 - Documento de diseño del consumo del servicio (Agosto).
Informe del Comportamiento de los servicios que salieron a producción en 2023 y puestos en producción a la fecha:
 - Trimestre 3
 - Trimestre 4
Procesos de intercambio de información con entidades con convenio y solicitudes de entidades externas (Flujo análisis de necesidades, Anexos técnicos, Minuta del Convenio, Acuerdo de Confidencialidad..):
 - Documentos gestión de procesos de intercambio de información en el trimestre T1
 - Documentos gestión de procesos de intercambio de información en el trimestre T2
 - Documentos gestión de procesos de intercambio de información en el trimestre T3
 - Documentos gestión de procesos de intercambio de información en el trimestre T4
Procedimiento de entrega de información para definir lineamientos sobre la documentación a realizar en caso de entregas frecuentes:
 - Diagrama del flujo de ajuste del proceso (Julio)
 - Formatos asociados. (Agosto)
 - Acta de aprobación del procedimiento (Septiembre)
 - Documento actualizado del procedimiento de entrega de información. (Octubre)</t>
  </si>
  <si>
    <t>Se realiza la gestión de procesos de intercambio de información así: 
- Entrega de información de Saber 11 del 2023 para las entidades que se tiene convenio. 
 - Se gestionaron las necesidades de información de discapacidad para solicitud de convenio con MIN Salud.
 - Se realizó versión preliminar del estudio previo para acuerdo de intercambio de información con Atenea. 
 - Se gestionó la entrega de oficio para la entrega de la minuta con ajustes para ser aprobada por Migración Colombia. 
 - Se gestionó la solicitud para renovación del acuerdo con el ICETEX. 
 - Se realizaron mesas de trabajo para actualizar el protocolo de intercambio de información con el MEN.</t>
  </si>
  <si>
    <t>Protocolo para intercambio de información Definitivo_18032024.docx,202410004469_migracioncolombia (1).pdf, 202410009709 _ICETEX(1).pdf, Anexo_técnico-ICFES_Atenea_V1_2_enviadoatenea_26032024.docx, Borrador estudio previo Atenea26032024.docx Borrador estudio previo Atenea26032024.docx,Entrega_saber112023_DNP.pdf, Entrega_UARIV_Saber11_2023.pdf, Envio_base_saber11__fultbright.pdf,Envio_base_saber11_ICBF.pdf, Envio_comunicacion_MigraciocColombia_convenio.pdf,Protocolo para intercambio de información Definitivo_18032024.docx</t>
  </si>
  <si>
    <t>Monitoreo de Servicios en  x-road y servicios de resultados para entidades externas.
- Informe seguimiento de la implementación del ajuste  (Abril)
 - Acta Comité Cambios para paso a producción de monitoreo y generación de estadísticas (junio)
Diseño de consumo de servicio para Consulta de cédulas de extranjería y permiso por Protección temporal.
- Diagrama Modelo Conceptual de la Solución (abril)
 - Documento de diseño de consumo de Consulta de cédulas de extranjería y permiso de protección temporal (Mayo)
 - Informe seguimiento implementación VPN entre Migración Colombia e Icfes (junio)
Diseño de consumo del servicio de Resguardos y comunidades indígenas. (Min Interior)
- Informe generación de mesas de interoperabilidad con la AND (Abril)
 - Informe validación de requerimientos de conectividad y acceso (Mayo)
 - Documento de diseño del consumo del servicio. (Mayo)
Diseño de consumo del servicio de identificación de personas Afrodescendientes (Min Interior). 
- Informe generación de mesas de interoperabilidad con la AND (Abril)
 - Documento validación de requerimientos de conectividad y acceso (mayo)
 - Documento de diseño del consumo del servicio.(Junio)
Diseño de consumo de servicio de consulta de personas en condición de discapacidad (Min Salud).
- Resumen de compromisos de mesas de interoperabilidad con la AND (Abril)
 - Documento validación de requerimientos de conectividad y acceso (Mayo)
 -  Documento de diseño del consumo del servicio. (junio)
Análisis y verificación para la exposición del certificado de asistencia en la Carpeta Ciudadana.
 - Resumen de compromisos de mesas de interoperabilidad con la AND (junio)
Procesos de intercambio de información con entidades con convenio y solicitudes de entidades externas (Flujo análisis de necesidades, Anexos técnicos, Minuta del Convenio, Acuerdo de Confidencialidad..)
- Documentos gestión de procesos de intercambio de información en el trimestre T2</t>
  </si>
  <si>
    <t>SI-PAI-8</t>
  </si>
  <si>
    <t xml:space="preserve"> - Se realiza la primera mesa técnica de gobierno de datos del año donde participaron las diferentes áreas que lo conforman tocando entre otro temas, lo relacionado con cargue del DIIN y la parametrización de los nuevos permisos.
 - Se realizó el documento interno con la definición de los cambios que se requieren en el catálogo de unidades de información respecto con los lineamientos del Modelo de Gobierno y el PNID Plan Nacional de Infraestructura de Datos del MinTic.
 - Se modificó el catálogo de unidades de información, realizando los cambios generales definidos según el PNID Plan Nacional de Infraestructura de Datos del MinTic
 - Se realizó definición y levantamiento del Catálogo de Datos Maestros y de Referencia.
 - Se definen y crean los documentos relacionados con el DIIN transaccional de SB 11 y  SB Pro yT&amp;T
 - Se realizó cargue del DIIN histórico de fotos entregadas por la Subdirección de Estadísticas, la cual se presentó en la mesa técnica.
 - Se realizaron las fichas técnicas de dos nuevas fuentes internas relacionadas con: infobásicas de clasificación de planteles y agregados</t>
  </si>
  <si>
    <t>Presentación de la Mesa Técnica
Lista de Asistencia
Acta de la reunión
Presentación Lineamientos MinTic
Presentación cambios a incluir en el modelo de GD
Catálogo de Unidades de Información. Sección de matrices
Catálogo de Datos Maestros
Fichas técnicas de los objetos del DIIN
Fichas técnicas de los objetos del DIIN
Fichas técnicas asociadas a las fuentes que se disponen en el Datalake</t>
  </si>
  <si>
    <t xml:space="preserve"> - Mesas técnicas de gobierno de datos (tres)
- Mapa de Unidades de Información para 6 áreas ( 2 en abril, 3 en mayo, 1 en junio)
Maestra de formularios:
- Documento con la estrategia de cambio a implementar en la maestra de formularios (sede electrónica, cargue en dos pasos y actualización permanente) (abril)
 - Informe con la implementación de la estrategia para el cargue desde sede electrónica y la actualización permanente (mayo)
Maestra de resultados
- Documento de soporte y control del cargue de todos los registros de misional en la maestra de resultados (junio)
DIIN
- Informe de automatización de la foto del DIIN histórico (abril)
Datalake
- Fichas técnicas de 2 nuevas fuentes externas (1 abril, 1 mayo)
- Matriz de homologación de variables para las fichas técnicas externas trabajadas en el 2023 (abril)
Calidad de Datos
- Informe Tableros de QA para fuentes trabajadas durante 2023 (abril)
 - Planes de trabajo para limpieza y remediación derivados de tableros QA (mayo)
 - Documento actualizado Modelo explotación de datos (junio)</t>
  </si>
  <si>
    <t>SI-PAI-6</t>
  </si>
  <si>
    <t>Creación de los procedimientos en la base de datos misional con el fin de que los usuarios misionales puedan realizar el cargue de los armados de las pruebas de estado directamente:
 - Definición de nuevas variables requeridas en el proceso a través de mesas de trabajo con las áreas involucradas. variables definidas y grabaciones (marzo)
 - Ajuste en el modelo de datos y procedimientos para la incorporación de las nuevas variables. Informe (marzo)
 - Documentación de los procesos actualizados. Acta de entrega de la documentación al Subdirector de información (Abril)
Creación de procedimientos en base de datos misional y validaciones para la carga de información de lectura por parte de la DPO:
 - Estructuras y procedimientos para la validación y cargue de la información del proveedor. Informe (Abril) 
- Documentación de los procedimientos. Acta de entrega de la documentación al Subdirector de información (Abril)
Creación de procedimientos y validaciones en base de datos misional para la entrega de codificación de la lectura de comunicación escrita y Arquitectura:
 - Procedimiento en base de datos misional con las validaciones recibidas por las áreas involucradas. Informe (julio)
 - Documentación de los procedimientos y socialización a las áreas involucradas. Actas de entrega y socialización (septiembre)
Migración de la lectura de prueba electrónica a la base de datos misional:
 - Identificación  de variables y procesamiento de la información. Informe de variables (Octubre)
 - Procedimiento para la migración de la información. Informe (noviembre)
 - Documentación enfocados el proceso realizado(Diciembre)</t>
  </si>
  <si>
    <t>En el mes de marzo, se alcanzó un avance del 100% en la ejecución del subproducto relacionado con la definición de nuevas variables requeridas en el proceso. Esto se logró mediante la realización de mesas de trabajo con las áreas involucradas SDI (Subdirección de diseño de instrumentos), SPI (Subdirección producción instrumentos), SI (Subdirección de Información). Se llevaron a cabo reuniones para discutir y definir las variables necesarias para el proceso.
Como resultado de estas reuniones, se logró la definición y aprobación de las variables identificadas en la base de datos misional.
Adicionalmente, se realizó ajuste en el modelo de datos y procedimientos para la incorporación de las nuevas variables durante el mes de marzo. Estos ajustes fueron necesarios para permitir la incorporación adecuada de las nuevas variables definidas anteriormente. Además, se llevaron a cabo pruebas para validar la funcionalidad y la integridad del sistema después de los cambios realizados.</t>
  </si>
  <si>
    <t>Archivo_Armado.xlsx
Revisión aplicación base de armado-20240125_100959-Grabación de la reunión.mp4
Cargue de armado sábana (Sesión 2)-20240125_083227-Grabación de la reunión.mp4
ACLARACION DUDAS CON LA IMPLEMENTACION CARGUE DEL ARMADO SABANA-20240130_090307-Grabación de la reunión.mp4
Validación de reglas de negocio - Cargue Archivos SDI-SPI-20240201_080451-Grabación de la reunión.mp4
Revisión Proceso carga ArmadoSDI y SPI-20240212_090319-Grabación de la reunión.mp4
20240401_Informe_ProcesoArmado.pdf</t>
  </si>
  <si>
    <t>Creación de los procedimientos en la base de datos misional con el fin de que los usuarios misionales puedan realizar el cargue de los armados de las pruebas de estado directamente.
- Documentación de los procesos actualizados. Acta de entrega de la documentación al Subdirector de información (Abril)
Creación de procedimientos en base de datos misional y validaciones para la carga de información de lectura por parte de la DPO
- Estructuras y procedimientos para la validación y cargue de la información del proveedor. Informe (Abril)
 - Documentación de los procedimientos. Acta de entrega de la documentación al Subdirector de información (Abril)</t>
  </si>
  <si>
    <t>SPI-PAI-1</t>
  </si>
  <si>
    <t>Subdirector de la Subdirección de Producción de Instrumentos</t>
  </si>
  <si>
    <t>Planes de producción editorial ejecutados</t>
  </si>
  <si>
    <t>Ejecución de planes de Producción Editorial</t>
  </si>
  <si>
    <t>Numero de planes programados,
Numero de planes ejecutados</t>
  </si>
  <si>
    <t xml:space="preserve">Numero de planes ejecutados/Numero de planes programados*100
</t>
  </si>
  <si>
    <t>Se realizó la producción editorial de las pruebas esperadas durante el primer trimestre: Saber 11B</t>
  </si>
  <si>
    <t>Banco de pruebas e ítems, PlanView, Repositorio DPO (csanchez)</t>
  </si>
  <si>
    <t>Producción editorial de las pruebas programadas: Consejo Superior de la Judicatura Fase III, Saber Pro y TyT primer semestre</t>
  </si>
  <si>
    <t>Se llevó a cabo la producción editorial de los exámenes programados:
- Consejo Superior de la Judicatura
- Ponal patrulleros
-Saber Pro y Saber TyT primer semestre (Prueba Electrónica)
-Saber Pro y Saber TyT primer semestre (Lápiz y papel)</t>
  </si>
  <si>
    <t>La evidencia se consulta con la dependencia directamente</t>
  </si>
  <si>
    <t>Se llevó a cabo la producción editorial de los exámenes programados:
-Saber 11 A 
-Saber 11 A  INSOR
- Saber Pro y TyT Nacional</t>
  </si>
  <si>
    <t>SPI-PAI-2</t>
  </si>
  <si>
    <t>Planes de codificación ejecutados</t>
  </si>
  <si>
    <t>Ejecución de planes de Codificación</t>
  </si>
  <si>
    <t>No se tenían planes de codificación programados para el primer trimestre</t>
  </si>
  <si>
    <t>Codificación de pruebas internacionales: Erce, Pisa</t>
  </si>
  <si>
    <t>- Codificación de las respuestas a las preguntas abiertas de las pruebas de Matemáticas, Ciencias y Lectura de la prueba internacional ERCE</t>
  </si>
  <si>
    <t>- Codificación de las respuestas a las preguntas abiertas de las pruebas de Matemáticas, Ciencias y Lectura de la prueba internacional PISA
- Codificación de la prueba de Comunicación Escrita aplicada en Saber Pro y Saber TyT primer semestre.</t>
  </si>
  <si>
    <t>STH-PAI-1</t>
  </si>
  <si>
    <t>Producto: Provisión de las vacantes que se presenten.
Evidencia: Carpetas de Historias Laborales</t>
  </si>
  <si>
    <t>Cumplimiento de la ejecución del Plan Anual de Vacantes</t>
  </si>
  <si>
    <t>De cumplimiento</t>
  </si>
  <si>
    <t>Proveer las vacantes que se presenten</t>
  </si>
  <si>
    <t>Durante el 1o trimestre de 2024 se realizaron 7 vinculaciones a la Planta de Personal del Icfes.
     Libre Nombramiento y Remoción - LNR
1. Diego Mauricio Salas Ramírez - Subdirector de Área grado 02 - Subdirección de Información - 22/01/2024
2. Alejandra Neira Aroca - Subdirector de Área grado 02 - Subdirección de Análisis y Divulgación - 23/01/2024
3. Ana Cecilia Valencia Aguirre - Subdirector de Área grado 02 - Subdirección de Talento Humano - 26/02/2024 
4. Byron Andrés Vélez Baldés - Jefe de Oficina Asesora grado 04 - Oficina Asesora de Comunicaciones y Mercadeo - 01/03/2024
     Nombramiento provisional
1. Rodrigo Antonio Arévalo Garzón - Profesional Universitario  grado 02 - Subdirección de Aplicación de Instrumentos - 18/01/2024
2. Gorety Gasca Bonello, Profesional - Profesional Especializado grado 03 - Subdirección de Talento Humano - 15/02/2024
3. Rodrigo Andrés Cartagena Garay - Profesional Especializado grado 03 - Subdirección de Abastecimiento y Servicios Generales - 01/03/2024</t>
  </si>
  <si>
    <t>Archivos de Historias Laborales</t>
  </si>
  <si>
    <t>Los nombramientos que se generen durante el segundo trimestre de 2024.</t>
  </si>
  <si>
    <t>Cumplimiento</t>
  </si>
  <si>
    <t>Durante el 2o trimestre de 2024 se realizaron 10 vinculaciones a la Planta de Personal del Icfes.
     Libre Nombramiento y Remoción - LNR
1.Gustavo Monsalve Londoño - Subdirector de Área grado 02- Subdirección de Producción de Instrumentos - 02/04/2024
2.Blanca Irene Echavarría Lotero - Secretaria General grado 03 - Secretaria General - 08/04/2024
3. Lorena Catalina Ramírez Duque - Jefe de Oficina Asesora grado 04 - Oficina Jurídica - 08/04/2024
4.Cristian Cardona Pulgarín - Subdirector de Área grado 02- Subdirector Financiero y Contable - 09/04/2024
5.Luis Rodrigo Cadavid Durán - Director Técnico grado 03- Dirección de Tecnología e Información - 09/04/2024
6. Jennyfer Paola Guio Veloza -  Jefe de Oficina Asesora grado 04 - Oficina de Gestión de proyectos de Investigación - 16/04/2024
7. Estiben Alejandro Restrepo Mejía - Jefe de Oficina Asesora grado 04- Oficina Asesora de Planeación - 16/04/2024
8.  David Fernando Díaz Palacio - Subdirector de Área grado 02- Subdirección de Abastecimiento y Servicios Generales - 29/04/2024
9. Jorge Mario Guzmán Cano. - Subdirector de Área grado 02- Subdirección de Aplicación de Instrumentos. - 02/05/2024
10. Brahiam Daniel Montoya Zuleta.  Jefe Oficina Asesora grado 04 - Oficina Asesora Jurídica - 18/06/2024</t>
  </si>
  <si>
    <t>Archivos de Historias Laborales,  consultar con la Dependencia</t>
  </si>
  <si>
    <t>STH-PAI-2</t>
  </si>
  <si>
    <t>Producto: Documento Plan de Previsión de Recursos Humanos.
Evidencia: Archivos de gestión de STH</t>
  </si>
  <si>
    <t>Cumplimiento del diseño y adopción del Plan de Previsión de Recursos Humanos</t>
  </si>
  <si>
    <t>Diseñar y adoptar el Plan de Previsión de Recursos Humanos</t>
  </si>
  <si>
    <t>Se diseñó el Plan de Previsión de Recursos Humanos, se adoptó como parte de la Dimensión de Talento Humano y fue aprobado mediante reunión del Comité Institucional de Gestión y Desempeño.
Este plan fue debidamente publicado en el Portal de Transparencia el 31 de enero de 2024.</t>
  </si>
  <si>
    <t>Portal de Transparencia de la página Web del Icfes:
Ver 4.3.4 Planes Institucionales MIPG / Planes de Acción Institucional 2024</t>
  </si>
  <si>
    <t>Ninguna</t>
  </si>
  <si>
    <t>Cumplimiento
Diseño del PPRH</t>
  </si>
  <si>
    <t>STH-PAI-3</t>
  </si>
  <si>
    <t>Producto: Documento Plan Estratégico de Talento Humano.
Evidencia: Archivos de gestión de STH</t>
  </si>
  <si>
    <t>Cumplimiento del diseño y adopción del Plan de Estratégico de Talento Humano</t>
  </si>
  <si>
    <t>Diseñar y adoptar el Plan Estratégico de Talento Humano</t>
  </si>
  <si>
    <t>Se diseñó el Plan Estratégico de Talento Humano, se adoptó como parte de la Dimensión de Talento Humano y fue aprobado mediante reunión del Comité Institucional de Gestión y Desempeño.
Este plan fue debidamente publicado en el Portal de Transparencia el 31 de enero de 2024.</t>
  </si>
  <si>
    <t>Cumplimiento
Diseño del PE-TH</t>
  </si>
  <si>
    <t>STH-PAI-4</t>
  </si>
  <si>
    <t>Producto: Actividades de capacitación desarrolladas.
Evidencia: Carpetas de seguimiento al PIC.</t>
  </si>
  <si>
    <t>Nivel de ejecución del Plan Institucional de Capacitación</t>
  </si>
  <si>
    <t>No de capacitaciones realizadas
No de capacitaciones programadas</t>
  </si>
  <si>
    <t>( No de capacitaciones realizadas (XX) / No de capacitaciones programadas (XX) )  * 100</t>
  </si>
  <si>
    <t>Se diseñó el Plan Institucional de Capacitación, se adoptó como parte de la Dimensión de Talento Humano y fue aprobado mediante reunión del Comité Institucional de Gestión y Desempeño.
Este plan fue debidamente publicado en el Portal de Transparencia el 31 de enero de 2024.
En el primer trimestre de 2024 se realizaron 13 capacitaciones del Plan Institucional de Capacitación - PIC, de las cuales 11 fueron internas y 2 externas. Los eventos se realizaron conforme a lo previsto para este periodo de tiempo.</t>
  </si>
  <si>
    <t>Portal de Transparencia de la página Web del Icfes:
Ver 4.3.4 Planes Institucionales MIPG / Planes de Acción Institucional 2024
Archivos de STH sobre seguimiento del PIC, con asistencia y memorias.
Carpeta compartida STH.
Consulta: César S Sánchez C</t>
  </si>
  <si>
    <t>Las actividades de capacitación programadas en el Plan Institucional de Capacitación - PIC para el segundo trimestre de 2024.</t>
  </si>
  <si>
    <t>( No de capacitaciones realizadas (17) / No de capacitaciones programadas (17) )  * 100</t>
  </si>
  <si>
    <t>Se diseñó el Plan Institucional de Capacitación, se adoptó como parte de la Dimensión de Talento Humano y fue aprobado mediante reunión del Comité Institucional de Gestión y Desempeño.
Este plan fue debidamente publicado en el Portal de Transparencia el 31 de enero de 2024.
En el segundo trimestre de 2024 se realizaron 17 capacitaciones del Plan Institucional de Capacitación - PIC, de las cuales 11 fueron internas y 6 externas. Los eventos se realizaron conforme a lo previsto para este periodo de tiempo.</t>
  </si>
  <si>
    <t>Se diseñó el Plan Institucional de Capacitación, se adoptó como parte de la Dimensión de Talento Humano y fue aprobado mediante reunión del Comité Institucional de Gestión y Desempeño.
Este plan fue debidamente publicado en el Portal de Transparencia el 31 de enero de 2024.
En el tercer trimestre de 2024 se realizaron 14 capacitaciones del Plan Institucional de Capacitación - PIC, de las cuales 7 fueron internas y 7 externas. Los eventos se realizaron conforme a lo previsto para este periodo de tiempo.</t>
  </si>
  <si>
    <t>STH-PAI-5</t>
  </si>
  <si>
    <t>Producto: Actividades de bienestar e incentivos realizadas.
Evidencia: Carpetas de seguimiento a las actividades de bienestar e incentivos.</t>
  </si>
  <si>
    <t>Nivel de ejecución del Plan de Incentivos Institucionales</t>
  </si>
  <si>
    <t>No de actividades realizadas
No de actividades programadas</t>
  </si>
  <si>
    <t>( No de actividades realizadas (XX) / No de actividades programadas (XX) )  * 100</t>
  </si>
  <si>
    <t>Se diseñó el Plan de Incentivos Institucionales, se adoptó como parte de la Dimensión de Talento Humano y fue aprobado mediante reunión del Comité Institucional de Gestión y Desempeño.
Este plan fue debidamente publicado en el Portal de Transparencia el 31 de enero de 2024.
Durante el primer trimestre de 2024 se programaron y ejecutaron 7 actividades:
- Aprobación y publicación del Plan de Bienestar e Incentivos
- Tarjeta virtual de cumpleaños (A partir de marzo esta actividad la desarrolla únicamente la Dirección General)
- Inscripción a Juegos Autóctonos
- Estímulo a la convocatoria Proyectos por Equipos de Trabajo
- Día de la Mujer
- Taller Tiempo Libre Lúdico
- Festival FEST</t>
  </si>
  <si>
    <t>Portal de Transparencia de la página Web del Icfes:
Ver 4.3.4 Planes Institucionales MIPG / Planes de Acción Institucional 2024
Carpetas de seguimiento a las actividades de bienestar e incentivos.
Carpeta compartida de la STH.
Consulta: Goreti Gasca B</t>
  </si>
  <si>
    <t>Las actividades de bienestar e incentivos programadas en el Plan de Incentivos Institucionales para el segundo trimestre de 2024.</t>
  </si>
  <si>
    <t>( No de actividades realizadas (25) / No de actividades programadas (21) )  * 100</t>
  </si>
  <si>
    <t xml:space="preserve">Se diseñó el Plan de Incentivos Institucionales, se adoptó como parte de la Dimensión de Talento Humano y fue aprobado mediante reunión del Comité Institucional de Gestión y Desempeño.
Este plan fue debidamente publicado en el Portal de Transparencia el 31 de enero de 2024.
Durante el segundo trimestre de 2024 se programaron 21 y se ejecutaron 25 actividades, entre las cuales se mencionan algunas:
- Taller de Finanzas Personales
- Semana del Servidor Público
- Caminata Ecológica
- Evento Día del Padre
- Evento Día de la Madre
- Gimnasio en los meses de mayo y junio
- Taller en el Día de la Secretaria </t>
  </si>
  <si>
    <t xml:space="preserve">Se diseñó el Plan de Incentivos Institucionales, se adoptó como parte de la Dimensión de Talento Humano y fue aprobado mediante reunión del Comité Institucional de Gestión y Desempeño.
Este plan fue debidamente publicado en el Portal de Transparencia el 31 de enero de 2024.
Durante el tercer trimestre de 2024 se programaron 24 y se ejecutaron 27 actividades, entre las cuales se mencionan algunas:
- Taller de Prepensionados
- Mes de Amor y Amistad
- Día del Conductor
- Torneo Interno de Fútbol 5
- Inscripciones a Juegos Deportivos de la Función Pública
- Taller de cocina (adelantado)
- Clases deportivas (adición) </t>
  </si>
  <si>
    <t>Portal de Transparencia de la página Web del Icfes:
Ver 4.3.4 Planes Institucionales MIPG / Planes de Acción Institucional 2024
Carpetas de seguimiento a las actividades de bienestar e incentivos.
Carpeta compartida de la STH.
Consulta: Pablo Yesid Caro Rojas</t>
  </si>
  <si>
    <t>STH-PAI-6</t>
  </si>
  <si>
    <t>Producto: Actividades de Seguridad y Salud en el Trabajo realizadas.
Evidencia: Carpetas de seguimiento a las actividades de Seguridad y Salud en el Trabajo.</t>
  </si>
  <si>
    <t>Nivel de ejecución del Plan de Trabajo Anual en Seguridad y Salud en el Trabajo</t>
  </si>
  <si>
    <t xml:space="preserve">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primer trimestre de 2024 se programaron y se realizaron 59 actividades, entre las cuales se destacan las siguientes. Nivel de ejecución del 100%.
- Inducción realizada a todo el personal 
- Actualización de la Matriz Legal
- Seguimiento a los indicadores
- Divulgación de la política y objetivos del SST </t>
  </si>
  <si>
    <t>Portal de Transparencia de la página Web del Icfes:
Ver 4.3.4 Planes Institucionales MIPG / Planes de Acción Institucional 2024
Carpetas de seguimiento a las actividades de Seguridad y Salud en el Trabajo.
Carpeta compartida de la STH.
Consulta: Ana María Martín S</t>
  </si>
  <si>
    <t>Las actividades programadas en el Plan de Trabajo Anual en Seguridad y Salud en el Trabajo para el segundo trimestre de 2024.</t>
  </si>
  <si>
    <t>( No de actividades realizadas (51) / No de actividades programadas (51) )  * 100</t>
  </si>
  <si>
    <t>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segundo trimestre de 2024 se programaron y se realizaron 51 actividades, entre las cuales se destacan las siguientes. Nivel de ejecución del 100%.
- Reuniones mensuales con el COPASST
- Realización de exámenes médicos de ingreso y egreso
- Actualización y ejecución de programas del SG-SST
- Actualización matriz legal</t>
  </si>
  <si>
    <t>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tercer trimestre de 2024 no se han presentado incidentes, ni accidentes, ni procesos de enfermedad laboral.
Algunas actividades no se llevaron a cabo por no contar con la persona líder responsable del SG-SST.
Durante el tercer trimestre de 2024 se programaron 55 actividades, delas cuales se realizaron 34, entre las cuales se destacan las siguientes:
- Reuniones mensuales con el COPASST
- Reuniones con proveedores de la Semana de La Salud
- Asistencia a reuniones y capacitaciones del edificio Elemento con la ARL y el IDIGER para el Simulacro Distrital del 02 de octubre de 2024.
- Elecciones de representantes al Comité de Convivencia
- Realización de exámenes médicos de ingreso y egreso
- Entregar cartas con recomendaciones médicas y laborales.
- Inducción en temas de SST a personal nuevo</t>
  </si>
  <si>
    <t>Portal de Transparencia de la página Web del Icfes:
Ver 4.3.4 Planes Institucionales MIPG / Planes de Acción Institucional 2024
Carpetas de seguimiento a las actividades de Seguridad y Salud en el Trabajo.
Carpeta compartida de la STH.
Consulta: Carolina Paola González Linares</t>
  </si>
  <si>
    <t>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cuarto trimestre de 2024 no se presentaron incidentes ni accidentes ni procesos de enfermedad laboral.
Durante el cuarto trimestre de 2024 se programaron y se ejecutaron 40 actividades, entre las cuales se destacan las siguientes:
- Realización de la Semana de La Salud
- Exámenes Médicos Periódicos Ocupacionales
- Auditoría Interna al SG-SST en diciembre de 2024
- Convocatoria para elecciones de representantes del COPASST
- Continuación del Programa de Vigilancia Epidemiológica
- Ergonomía en el puesto de trabajo
- Sesiones por segmento
- Reinducción en Seguridad y Salud en el Trabajo</t>
  </si>
  <si>
    <t>SFC-PAI-1</t>
  </si>
  <si>
    <t>Power BI o una Vista en algún programa predeterminando</t>
  </si>
  <si>
    <t>Avance y progresión en el desarrollo actividades</t>
  </si>
  <si>
    <t>Cálculo del avance en el desarrollo de las actividades a realizar en la vigencia 2024.</t>
  </si>
  <si>
    <t>% de avance en la ejecución de las actividades planeadas</t>
  </si>
  <si>
    <t>Durante el segundo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abril, mayo y junio;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Lo anteriormente mencionado hace referencia al análisis de la situación financiera del Icfes desde la perspectiva contable, según el Marco Normativo Contable de la CGN Capitulo 9.2.2.2. "Los costos de prestación de un servicio se medirán por las erogaciones y cargos de mano de obra, materiales y costos indirectos en los que se haya incurrido y que estén asociados a la prestación de este" (costos reales).
Si bien este ejercicio es desde la perspectiva contable, se debe continuar con la revisión de las pruebas de estado o proyectos específicos y tener en cuenta su forma de aplicación en términos electrónico o presencial, con el objetivo de identificar las variables que pueden incidir en el resultado final y de requerirse, ajustar la distribución de algunas variables por su particularidad. En principio, se observa que se debe analizar determinadas pruebas debido a que se realizan bajo un componente electrónico, lo que induce a la necesidad de revisar la variabilidad de los costos bajo estas modalidades, debido a que se van a seguir ejecutando en próximas aplicaciones.
El modelo basado en actividades es dinámico en cuanto a su aplicación y desarrollo, partiendo de una metodología que debe ser consistente y adaptable con la realidad económica de la entidad.</t>
  </si>
  <si>
    <t xml:space="preserve">1. Distribución mensual al costo por prestación de servicios de las imputaciones contables identificadas por cuentas de gastos y costos asociadas a los centros de costos según clasificación de los recursos (inputs) para la presentación de estados financieros de los meses de julio, agosto y septiembre.
2. Análisis de los costos variables (directos e indirectos) asociados con los servicios prestados por terceros (proveedores) con las pruebas de estado y proyectos específicos de los meses de julio, agosto y septiembre, para ir monitoreando e identificando su efecto contable en la aplicación del modelo de costeo.
3. Parametrización de base de datos Pruebas de estado y proyectos específicos del año 2019 al 2023 para empezar la estructuración del borrador de la herramienta.
4. Se comienza con la definición de las medidas en PBI requeridas para el cálculo de los indicadores según clasificación de la información contenida en la base de datos Pruebas de estado y proyectos específicos del año 2019 al 2023.   
</t>
  </si>
  <si>
    <t>https://icfesgovco-my.sharepoint.com/:f:/g/personal/tesoreria_icfes_gov_co/EhpMriBFK-dBq2yKRU7LQIMBg4SGWua5A7iwxVs7_BPGLQ?e=XYrf7Y</t>
  </si>
  <si>
    <t xml:space="preserve">1. Durante el tercer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julio, agosto y septiembre;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Lo anteriormente mencionado hace referencia al análisis de la situación financiera del Icfes desde la perspectiva contable, según el Marco Normativo Contable de la CGN Capitulo 9.2.2.2. "Los costos de prestación de un servicio se medirán por las erogaciones y cargos de mano de obra, materiales y costos indirectos en los que se haya incurrido y que estén asociados a la prestación de este" (costos reales).
2. Análisis de los costos variables (directos e indirectos) asociados con los servicios prestados por terceros (proveedores) con las pruebas de estado y proyectos específicos de los meses de julio, agosto y septiembre, para ir monitoreando e identificando su efecto contable en la aplicación del modelo de costeo.
3. Parametrización de base de datos Pruebas de estado y proyectos específicos del año 2019 al 2023 para empezar la estructuración del borrador de la herramienta PBI.
4. Se inicia con la definición de las medidas en PBI requeridas para el cálculo de los indicadores según clasificación de la información contenida en la base de datos Pruebas de estado y proyectos específicos del período comprendido entre el año 2019 al 2023.   </t>
  </si>
  <si>
    <t>UAC-PAI-1</t>
  </si>
  <si>
    <t xml:space="preserve">CUMPLIMIENTO </t>
  </si>
  <si>
    <t xml:space="preserve">mensual </t>
  </si>
  <si>
    <t xml:space="preserve"> ENCUESTAS FINALIZADAS / ENCUENTAS PLANEADAS </t>
  </si>
  <si>
    <t>INDICADOR DE CUMPLIMIENTO : META ALCANZADA/ META PLANEADA *100</t>
  </si>
  <si>
    <t xml:space="preserve">Desde la Unidad de Atención al Ciudadano se generaron los procesos de alistamiento del material base con el cual se generará la encuesta con enfoque diferencial, así las cosas, se tuvo en cuenta en primera instancia la caracterización de usuarios adelantada por la OAP, lo anterior aunado al uso de la guía para la inclusión del enfoque diferencial e interseccional publicado por el DANE en el 2020, así las cosas se está realizando el primer bosquejo de encuesta para ser puesta en consideración en el segundo trimestre del año. </t>
  </si>
  <si>
    <t>Generar primer borrador de la encuesta</t>
  </si>
  <si>
    <t xml:space="preserve">Desde la Unidad de Atención al Ciudadano se  han venido generado importantes avances en términos de documentación base a fin de generar el primer borrador de la encuesta que aterrizará cada uno de los esfuerzos realizados desde la Entidad por asegurar procesos de inclusión  en nuestros grupos de valor, por tanto se tomaron como base de referencia  las encuestas realizadas en cada unos de los canales actuales y a partir de ellos modelar la nueva encuesta. </t>
  </si>
  <si>
    <t>Desde la Unidad de Atención al Ciudadano se  sigue avanzando en términos de documentación base a fin de generar el primer borrador de la encuesta que aterrizará cada uno de los esfuerzos realizados desde la Entidad por asegurar procesos de inclusión  en nuestros grupos de valor, de igual manera se solicita a Comunicaciones que grabe un video en la UAC con la encuesta de satisfacción en lenguaje de señas para mostrarlo a los ciudadanos que se presenten en la ventanilla de la Entidad</t>
  </si>
  <si>
    <t xml:space="preserve">Se solicitó la grabación de un  video  con la encuesta de satisfacción en lenguaje de señas a la Oficina Asesora de Comunicaciones.
Se generó la grabación del video en la ventanilla con el personal de lenguaje de señas. 
Se publicó el video en la ventanilla de atención al ciudadano. </t>
  </si>
  <si>
    <t>UAC-PAI-2</t>
  </si>
  <si>
    <t xml:space="preserve">Seguimientos realizados trimestralmente </t>
  </si>
  <si>
    <t xml:space="preserve">CUMPLMIENTO </t>
  </si>
  <si>
    <t xml:space="preserve"> cuatrimestral </t>
  </si>
  <si>
    <t xml:space="preserve">SEGUIMIENTOS REALIZADOS/ SEGUIMIENTOS PLANEADOS </t>
  </si>
  <si>
    <t>En el primer Trimestre del año 2024 se realiza la invitación al plan de participación ciudadana, el cual cuenta con actividades que involucran a los grupos de interés del Instituto, además de ello, la versión 2024 se encuentra publicada y actualizada.
Es importante citar que dicho plan cuenta con 21 actividades enfocadas a fortalecer el relacionamiento con el ciudadano, entre las que encontramos.
1.	Encuentros con las comunidades de aprendizaje
2.	Presencia del Icfes en los festivales Juntémonos que realiza Función Pública
3.	Encuentros con lideres de Calidad
4.	Talleres de análisis y uso e interpretación de resultados de las evaluaciones gestionadas por el Icfes con diversas poblaciones de Colombia entre otros, es de aclarar que dicho seguimiento se publicara al finalizar el primer cuatrimestre de 2024</t>
  </si>
  <si>
    <t>Generar seguimiento al Primer Cuatrimestre 2024</t>
  </si>
  <si>
    <t xml:space="preserve">En el primer Trimestre del año 2024 se realiza la invitación al plan de participación ciudadana, el cual cuenta con actividades que involucran a los grupos de interés del Instituto, además de ello, la versión 2024 se encuentra publicada y actualizada.
Es importante citar que dicho plan cuenta con 21 actividades enfocadas a fortalecer el relacionamiento con el ciudadano,  ahora bien desde la OAP el día 30 de mayo de 2024 se envió el correo "Estrategia de actividades de las políticas de relacionamiento estado - ciudadanía" el cual condensa las solicitudes de seguimiento de las políticas de plan de participación ciudadana y rendición de cuentas 2024. </t>
  </si>
  <si>
    <t xml:space="preserve">Desde la Unidad de Atención al Ciudadano se genera la participación en las ferias de servicio y se documentan.  De igual manera se genera por parte de la Oficina Asesora de Planeación el seguimiento  al plan de participación ciudadana, el cual cuenta con actividades que involucran a los grupos de interés del Instituto, además de ello, la versión 2024 se encuentra publicada y actualizada.
Es importante citar que dicho plan cuenta con 21 actividades enfocadas a fortalecer el relacionamiento con el ciudadano,  </t>
  </si>
  <si>
    <t>UAC-PAI-3</t>
  </si>
  <si>
    <t xml:space="preserve">informe de casos </t>
  </si>
  <si>
    <t>INFORMES REALIZADOS/INFORMES PLANEADOS</t>
  </si>
  <si>
    <t xml:space="preserve">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t>
  </si>
  <si>
    <t xml:space="preserve">Generar seguimiento detallado a la materialización de los incumplimientos  en los tiempos, calidad y pertinencia de las respuestas generadas del segundo trimestre. </t>
  </si>
  <si>
    <t>UAC-PAI-4</t>
  </si>
  <si>
    <t xml:space="preserve">Informe de Fallas </t>
  </si>
  <si>
    <t>UAC-PAI-5</t>
  </si>
  <si>
    <t>cuatrimestral</t>
  </si>
  <si>
    <t>En el primer Trimestre del año 2024 se realiza la publicación de las actividades  concernientes al plan anticorrupción y atención al ciudadano versión 2024, incluido en el Anexo 5. Mecanismos para mejorar la atención al ciudadano, el cual será reportado en el primer cuatrimestre del 2024.</t>
  </si>
  <si>
    <t xml:space="preserve">Se realiza el seguimiento y reporte de las actividades contempladas del primer cuatrimestre de 2024 en el marco del Plan Anticorrupción y Atención al Ciudadano 2024, desde el anexo 5. Mecanismos para la mejora de la Atención al Ciudadano. </t>
  </si>
  <si>
    <t xml:space="preserve">Se realiza el seguimiento y reporte de las actividades contempladas  en el marco del Plan Anticorrupción y Atención al Ciudadano 2024, desde el anexo 5. Mecanismos para la mejora de la Atención al Ciudadano. </t>
  </si>
  <si>
    <t>UAC-PAI-6</t>
  </si>
  <si>
    <t>Implementación del Modelo de Servicio fase II</t>
  </si>
  <si>
    <t xml:space="preserve">semanal </t>
  </si>
  <si>
    <t xml:space="preserve">ACTIVODADES REALIZADAS/ACTIVIDADES PLANEADAS </t>
  </si>
  <si>
    <t xml:space="preserve">Desde la implementación del modelo de servicio a mediados del 2022, y mostrándose como una completa disrupción tecnológica, la unidad de atención al ciudadano ha desarrollado una serie de estrategias enfocadas al fortalecimiento de la relación Estado – Ciudadano desde el escenario del servicio, así las cosas, una de las citadas iniciativas cuyo objetivo es acercarnos, interactuar de manera asertiva y suplir las necesidades de nuestros grupos de interés.  Todo lo anterior está enmarcado en la campaña Somos Servicio fase II la cual basa sus actividades en la búsqueda y valores del servicio que nos permite como Unidad de Atención al Ciudadano, dar mayor valor a cada una de las acciones de cara a las necesidades y requerimientos de nuestros grupos de interés.  </t>
  </si>
  <si>
    <t>Seguir realizando las capacitaciones 
Saber Más , Cápsulas del Saber, Guardianes del Saber, Distinciones Servicio con Excelencia.</t>
  </si>
  <si>
    <t>Versión del PAI</t>
  </si>
  <si>
    <t>Fecha de actualización PAI</t>
  </si>
  <si>
    <t>Observaciones al PAI</t>
  </si>
  <si>
    <t>Versión 1, PAI 2024</t>
  </si>
  <si>
    <t>Versión 2, ajustado posterior a la consulta con la ciudadanía y grupos de interés</t>
  </si>
  <si>
    <t>Se realizaron los siguientes ajustes:
•La Subdirección de Abastecimiento y Servicios Generales solicita el cambio de responsabilidad de la actividad SASG-PAI-5, toda vez que el Sistema de Gestión Ambiental se entregó desde la Subdirección a la Oficina Asesora de Planeación.
•La Dirección de Tecnologías de la Información y sus subdirecciones, Subdirección de Información y Subdirección de Desarrollo de Aplicaciones, solicitan la inclusión de dos nuevas actividades: “Sede Electrónica Fase II: Diseñar, desarrollar e implementar la aplicación móvil” y “PETI - Gestión de arquitectura de datos e información: Estandarizar procesos en las bases de datos misionales para mejorar la operación misional”.
•Así mismo, la Dirección de Tecnologías de la Información realizó cambios y ajustes por priorización de temas que, alineados con la estrategia, lo requieren. Así mismo se realizó la inclusión de las actividades que no se culminaron en el PAI 2023 de acuerdo con las recomendaciones del Informe de Evaluación institucional a la Gestión de las Dependencias Vigencia 2023 realizado por la Oficina de Control Interno.
•La Oficina Asesora de Comunicaciones amplia la fecha de finalización de la actividad “Establecer una Política de Comunicaciones para la entidad”, en concordancia con la contratación del Desarrollador web en el Instituto, el cual es de carácter urgente y necesario para garantizar el adecuado desarrollo de la página web y de los procesos comunicativos de la entidad.
•Se corrigen las celdas de las actividades de la Subdirección de Producción de Instrumentos, cuyo responsable estaba erróneo, quedando el cargo correcto que es “subdirector de la Subdirección de Producción de Instrumentos”
•La Dirección de Evaluación solicita ajuste en la actividad DE-PAI-4, dándole un enfoque hacia la Creación del Banco de Innovación, de acuerdo con los lineamientos establecidos internamente y la alineación con los objetivos e indicadores del PEI.
•La Oficina Asesora de Planeación hace un ajuste a las actividades OAP-PAI-1 (fusionada con la acción OAP-PAI-2), OAP-PAI-3, OAP-PAI-4, OAP-PAI-5 (Ajuste en el nombre de la actividad) y OAP-PAI-11 (ajuste en la evidencia).
•La Oficina Asesora de Planeación fusiona las actividades OAP-PAI-15 y OAP-PAI-16, en una sola actividad denominada: "Implementar y documentar el sistema integrado de gestión del Icfes ya que se cuenta con el mismo plan de trabajo de integración formulado</t>
  </si>
  <si>
    <t>Se realizaron los siguientes ajustes:
•Todas las actividades se actualizan incluyendo indicadores y metas.
•La Subdirección de Diseño de Instrumentos ajusta las metas de la actividad SDI-PAI-6
•La Oficina Asesora de Comunicaciones y Mercadeo cambia la fecha fin de la actividad OACM-PAI-4, y por tanto se ajustan sus metas para los trimestres
•La Oficina Asesora de Planeación ajusta la descripción de la actividad OAP-PAI-13, así como las metas programadas para los trimestres
•La Oficina Asesora de Planeación ajusta la descripción de productos de la actividad OAP-PAI-14.
•La Oficina Asesora de Planeación elimina la acción OAP-PAI-2, considerando que las actividades se ven reflejadas en las actividades OAP-PAI-3, OAP-PAI-4 y OAP-PAI-5, de las cuales se hace monitoreo de manera individual.
•La Oficina Asesora de Planeación corrige la actividad OAP-PAI-10 que hacía referencia a la Subdirección de Abastecimiento y Servicios Generales.
•La Oficina Asesora de Planeación ajusta el indicador de la acción OAP-PAI-15
•La Oficina Asesora de Planeación ajusta las acciones OAP-PAI-6, OAP-PAI-7, OAP-PAI-8 y OAP-PAI-9, que hace referencia a Seguridad de la Información
• Se eliminan las acciones “Implementar el proyecto "Prepárate con el Icfes"” e “Implementar el índice de la calidad de la educación”, en ocasión de la revisión actual que se está realizando al PEI 2024-2027 y sus indicadores estratégicos</t>
  </si>
  <si>
    <t>Este es un documento controlado; una vez se descargue o se imprima se considera NO CONTROLADO</t>
  </si>
  <si>
    <t>Trimestre I</t>
  </si>
  <si>
    <t>Trimestre II</t>
  </si>
  <si>
    <t>Trimestre III</t>
  </si>
  <si>
    <t>Indice de enlaces</t>
  </si>
  <si>
    <t>Código de actividad</t>
  </si>
  <si>
    <t>Dependencia</t>
  </si>
  <si>
    <t>N°</t>
  </si>
  <si>
    <t>Enlace</t>
  </si>
  <si>
    <t>Se adjuntan los dos informes (material de carácter confidencial):
Informe de procesamiento y análisis de resultados.</t>
  </si>
  <si>
    <t>Parrilla gráfica</t>
  </si>
  <si>
    <t>Versión del informe de cuestionarios auxiliares para corrección de estilo y diagramación</t>
  </si>
  <si>
    <t>Informe de recomendaciones</t>
  </si>
  <si>
    <t>Insumo base Clima escolar 11B</t>
  </si>
  <si>
    <t>Ajustes y revisión de corrección de estilo y diagramación capítulo 4 (informe de resultados cuestionarios auxiliares)</t>
  </si>
  <si>
    <t xml:space="preserve">
Plan de trabajo comunidad NARP</t>
  </si>
  <si>
    <t xml:space="preserve">ABC clima escolar </t>
  </si>
  <si>
    <t>Cronograma propuesto a investigaciones</t>
  </si>
  <si>
    <t>Evidencia 1</t>
  </si>
  <si>
    <t>Formato de invitación clima escolar</t>
  </si>
  <si>
    <t>informe ejecutivo</t>
  </si>
  <si>
    <t>Evidencia 2</t>
  </si>
  <si>
    <t>Link de tablero de monitoreo</t>
  </si>
  <si>
    <t>Carpeta general de avances por cada equipo</t>
  </si>
  <si>
    <t>Evidencia 3</t>
  </si>
  <si>
    <t>Cuestionarios Auxiliares</t>
  </si>
  <si>
    <t>En el siguiente enlace se enuentra la matriz de seguimiento de los poryectos</t>
  </si>
  <si>
    <t>Presentación: 2024.04.19 Informe de Esquema Tarifario</t>
  </si>
  <si>
    <t>Cuestionarios Auxiliares (2)</t>
  </si>
  <si>
    <t>En el siguiente enlace, se encuentran las evidencias de comunicaciones electrónicas</t>
  </si>
  <si>
    <t>Ficha Técnica: 2024.04.23 Ficha Técnica</t>
  </si>
  <si>
    <t>Informe</t>
  </si>
  <si>
    <t>DataIcfes</t>
  </si>
  <si>
    <t>Acta de reunión: 2024.04.22 Acta Esquema tarifario</t>
  </si>
  <si>
    <t xml:space="preserve">1.1. </t>
  </si>
  <si>
    <t>Se seleccionarón tres ganadores de convocatoria estudiantes</t>
  </si>
  <si>
    <t xml:space="preserve">Investigación interna - Sharepoint OGPI </t>
  </si>
  <si>
    <t xml:space="preserve">1.2. </t>
  </si>
  <si>
    <t>Seis ganadores de convocatoria de grupos</t>
  </si>
  <si>
    <t>2023.01.19 Plan de Trabajo DataIcfes.pptx
(Link de redes sociales)</t>
  </si>
  <si>
    <t xml:space="preserve">1.3  </t>
  </si>
  <si>
    <t>Evidencia de la actividad 1</t>
  </si>
  <si>
    <t>Sitio Convocatorias de Investigación</t>
  </si>
  <si>
    <t xml:space="preserve">1.4  </t>
  </si>
  <si>
    <t>Evidencia de la actividad 2</t>
  </si>
  <si>
    <t>Docentes</t>
  </si>
  <si>
    <t xml:space="preserve">2.1 </t>
  </si>
  <si>
    <t>PDET Superior</t>
  </si>
  <si>
    <t xml:space="preserve">2.2 </t>
  </si>
  <si>
    <t>Notas de política 2</t>
  </si>
  <si>
    <t>Resultados Saber Pro y  TyT</t>
  </si>
  <si>
    <t xml:space="preserve">3. </t>
  </si>
  <si>
    <t>Fundación del Área Andina</t>
  </si>
  <si>
    <t xml:space="preserve">4.1 </t>
  </si>
  <si>
    <t>Evidencia2</t>
  </si>
  <si>
    <t>Fundación Alquería</t>
  </si>
  <si>
    <t xml:space="preserve">4.2 </t>
  </si>
  <si>
    <t>Informes SENA e INPEC</t>
  </si>
  <si>
    <t>Fedemunicipios</t>
  </si>
  <si>
    <t xml:space="preserve">4.3 </t>
  </si>
  <si>
    <t>Informe Saber 3,5,7 y 9</t>
  </si>
  <si>
    <t>San Andrés</t>
  </si>
  <si>
    <t>Visor Saber 3,5,7 y 9</t>
  </si>
  <si>
    <t>informe ICCS 2022</t>
  </si>
  <si>
    <t>Visor Clasificación de planeteles</t>
  </si>
  <si>
    <t>Informe PISA 2022</t>
  </si>
  <si>
    <t>Informe Saber 11º 2023</t>
  </si>
  <si>
    <t>Evidencia 4</t>
  </si>
  <si>
    <t>Informe INPEC Saber 11º 2023</t>
  </si>
  <si>
    <t>Convocatoria de financiación de proyectos de investigación para 2024 por redes sociales y a través de correo electrónico a bases de datos</t>
  </si>
  <si>
    <t>Comunidad de Aprendizaje</t>
  </si>
  <si>
    <t>Socialización del proyecto ICFES Rural con los docentes y rectores del proyecto para presentar los resultados de la estrategia</t>
  </si>
  <si>
    <t>Saber+</t>
  </si>
  <si>
    <t>Lanzamiento de la Actualización del Dataicfes para acceder a las bases de Saber Pro, Saber TyT y Saber 11º</t>
  </si>
  <si>
    <t>Percepción de los Productos</t>
  </si>
  <si>
    <t>Universidad Francisco de Paula Santarder</t>
  </si>
  <si>
    <t>Apropiación de los Resultados</t>
  </si>
  <si>
    <t>Asociación Red Papaz</t>
  </si>
  <si>
    <t>1. Campañas expectativa PISA sobremuestra Bogotá 2022 - Caracterización</t>
  </si>
  <si>
    <t>Resumen infográfico Saber 11º 2023</t>
  </si>
  <si>
    <t>Acción 1</t>
  </si>
  <si>
    <t>2. Campañas expectativa PISA sobremuestra Bogotá 2022 - Datos</t>
  </si>
  <si>
    <t>Resumen infográfico Saber Pro y TyT 2023</t>
  </si>
  <si>
    <t>Acción 2</t>
  </si>
  <si>
    <t>3 - Campañas expectativa PISA sobremuestra Bogotá 2022 - Invitación</t>
  </si>
  <si>
    <t>Parrilla fechas especiales año 2024</t>
  </si>
  <si>
    <t>Evento 1</t>
  </si>
  <si>
    <t>1 - Encuentros regionales Chinavita</t>
  </si>
  <si>
    <t>Estrategia de difusión mes de abril</t>
  </si>
  <si>
    <t>Evento 2</t>
  </si>
  <si>
    <t xml:space="preserve">2 - Compartir saberes Lectura Crítica </t>
  </si>
  <si>
    <t>Estrategia de Icfes con las regiones</t>
  </si>
  <si>
    <t>Evento 3</t>
  </si>
  <si>
    <t>3 - Evaluación integral</t>
  </si>
  <si>
    <t>Análisis tipo de resultados</t>
  </si>
  <si>
    <t>Evento 4</t>
  </si>
  <si>
    <t>4- Webinars Informe PISA País</t>
  </si>
  <si>
    <t>Piezas de alianzas en las regiones</t>
  </si>
  <si>
    <t>Evento 5</t>
  </si>
  <si>
    <t>5 - Piezas de invitación y datos , divualgación informe PISA - PAIS  2022</t>
  </si>
  <si>
    <t>Piezas día de la mujer</t>
  </si>
  <si>
    <t xml:space="preserve">Documento plan de acción </t>
  </si>
  <si>
    <t>6 - Lectura Crítica en la Juntanza de Saberes</t>
  </si>
  <si>
    <t>Piezas día del hombre</t>
  </si>
  <si>
    <t>Acta reunion OAGPI- SAYD</t>
  </si>
  <si>
    <t>7- Matemáticas en la Juntanza de Saberes</t>
  </si>
  <si>
    <t>Piezas Alquería</t>
  </si>
  <si>
    <t>8 - Ciencias Naturales en la Juntanza de Saberes</t>
  </si>
  <si>
    <t>piezas Clasificación de Planteles</t>
  </si>
  <si>
    <t>9 - Piezas campaña de expectativa informe sobre muestra PISA Bogotá 2022</t>
  </si>
  <si>
    <t>Encuentro Rutas Saber</t>
  </si>
  <si>
    <t>10 - Examen Saber 11°: Contextualización, resultados y Caja de Herramientas.</t>
  </si>
  <si>
    <t>Piezas día de las Matemáticas</t>
  </si>
  <si>
    <t xml:space="preserve">11- Estación ruta saber Sucre, Tolima, Sahagun </t>
  </si>
  <si>
    <t>Protocolo sesión Empatizar</t>
  </si>
  <si>
    <t>1. Informe SENA POBLACIONAL</t>
  </si>
  <si>
    <t>Protocolo sesión Idear</t>
  </si>
  <si>
    <t>2. Informe  SENA INSTITUCIONAL</t>
  </si>
  <si>
    <t>3.  Informe de calificación PONAL - Patrulleros 2024</t>
  </si>
  <si>
    <t>4.  Infografias Saber 3,5,7,9: Ciencias naturales, Lectura crítica, Pensiento Critico, Lectura Critica</t>
  </si>
  <si>
    <t>Calidad de los Productos</t>
  </si>
  <si>
    <t>Subdirección de Desarrollo de Instrumentos</t>
  </si>
  <si>
    <t>1. Multimedia SSES</t>
  </si>
  <si>
    <t>2. Multimedia PISA</t>
  </si>
  <si>
    <t xml:space="preserve">1. Contexto  Saber PRO y TyT  </t>
  </si>
  <si>
    <t xml:space="preserve">2. Caracterización – Exámenes Saber PRO y TyT </t>
  </si>
  <si>
    <t>3. Informe PISA</t>
  </si>
  <si>
    <t>1. PISA 2022</t>
  </si>
  <si>
    <t>2. Inpec Saber 11°</t>
  </si>
  <si>
    <t>3. Saber 11° 2023</t>
  </si>
  <si>
    <t>1. UNESCO</t>
  </si>
  <si>
    <t>2. Encuesta Curricular</t>
  </si>
  <si>
    <t xml:space="preserve">Implementar la estrategia de fomento de la investigación promoviendo el uso de datos del ICFES con alcance territorial </t>
  </si>
  <si>
    <t>Publica                                                                                                     Clasificada</t>
  </si>
  <si>
    <t>Para el presente trimestre de un total de 1102 líneas programadas en la versión vigente del Plan Anual de Adquisiciones, se han desarrollado 850 líneas equivalentes a contratos celebrados por parte del Instituto y representado en un 76% de cumplimiento del PAA.</t>
  </si>
  <si>
    <t xml:space="preserve">Para acceder a esta evidencia, solicitar acceso a la coordinación de pruebas internacionales.
</t>
  </si>
  <si>
    <t>En el último trimestre del año, se adelantó el diseño del Banco de Innovación del IcfesLab mediante la elaboración del documento técnico "Hacia una Evaluación Innovadora: Diseño del Banco de Innovación en Medición". Este documento recoge el marco conceptual, político y jurídico que sustenta la iniciativa, estableciendo una distinción clave entre innovación y tecnología digital, y contextualizando el Banco de Innovación dentro del ecosistema de evaluación del Instituto. Se definieron las líneas de trabajo prioritarias, incluyendo nuevos dominios de evaluación, herramientas para la recolección de evidencias de validez, apropiación social de los resultados, evaluación con enfoque diferencial y el uso de TIC en la evaluación, además de la articulación institucional. Asimismo, se propuso la incorporación de una línea de vigilancia tecnológica para fortalecer el desarrollo y gestión de la innovación en el sector.
Desde una perspectiva operativa, el documento detalla la estructura metodológica del Banco, abordando los procesos de selección de proyectos, criterios de innovación y el ecosistema de actores internos y externos que respaldarán su implementación. Se precisaron los roles del equipo interdisciplinar que liderará la iniciativa, así como la interacción con distintas áreas del Instituto para garantizar su alineación estratégica y operativa. Finalmente, se identificaron retos y oportunidades para su consolidación, proyectando un esquema de gestión del conocimiento e innovación que permita la optimización de los procesos de evaluación educativa en Colombia.</t>
  </si>
  <si>
    <t>Para acceder a esta evidencia, solicitar acceso al personal  de la Dirección de Evaluación que labora en dicho proyecto. Lo anterior, por temas de innovación justamente y confidencialidad del mismo para su ejecución.</t>
  </si>
  <si>
    <t>Sin reporte</t>
  </si>
  <si>
    <t>Durante el cuarto trimestre de 2024 por parte de la Dirección de Producción y Operaciones se realizó el seguimiento a las actividades lideradas por la Dirección y sus subdirecciones en el marco de la producción y aplicación de los instrumentos de evaluación, por lo cual se llevó a cabo la supervisión de las etapas de planeación y ejecución Operativa para la aplicación de las pruebas de estado, pruebas internacionales y los proyectos de evaluación de acuerdo con los calendarios de pruebas establecidos para la vigencia. 
Conforme a lo anterior entre los meses de octubre, noviembre y diciembre se concluyó exitosamente con la aplicación de los proyectos de evaluación previstos, entre los cuales se encuentran el examen de Estado para ejercer la profesión de abogado dispuesto en la Ley 1905 de 2018 del CSJU del segundo semestre, la Prueba Saber 3,5,7 y 9 - Trayectorias Escolares, Medición de la Calidad de la Educación Inicial (primera infancia), Prueba SER (Bienestar Físico y CRESE) y la Prueba TI. 
Es así como la Dirección de Producción y Operaciones, la Subdirección de Aplicación de Instrumentos y la Subdirección de Producción de Instrumentos concluyen la vigencia realizando la planeación y alistamiento operativo para las pruebas a ejecutarse durante la vigencia 2025.</t>
  </si>
  <si>
    <t xml:space="preserve">Durante el cuarto trimestre de 2024 de acuerdo con el calendario institucional, desde la Subdirección de Aplicación de Instrumentos se lideraron las etapas de planeación, alistamiento y ejecución operativa de las pruebas conforme a lo previsto. 
Es así como una vez realizada la aplicación de la Prueba Saber Pro y Saber TyT segundo semestre se dio continuidad a las actividades de logística inversa, generación del string de respuestas y demás productos de los procesos productivos relacionados a la misma. 
Por otro lado, se finalizó la etapa contractual de proveedores para la realización de los proyectos de evaluación, dando paso a la fase de aplicación, conforme a esto el 20 de octubre de 2024 fue realizado a nivel nacional el examen de Estado para ejercer la profesión de abogado dispuesto en la Ley 1905 de 2018 del CSJU correspondiente al segundo semestre del año. 
En este sentido la Subdirección concluyo el trimestre con el despliegue operativo que permitió la aplicación de la Prueba Saber 3,5,7 y 9 - Trayectorias Escolares, Medición de la Calidad de la Educación Inicial (primera infancia), Prueba SER (Bienestar Físico y CRESE) y la Prueba TI. </t>
  </si>
  <si>
    <t>Con respecto al aplicativo Saber+ se realizan los despliegues de las historias de usuario planeadas y queda pendiente para el 2025 las pruebas funcionales, por parte de los usuarios finales</t>
  </si>
  <si>
    <t xml:space="preserve">Postulación para convocatorias Policy Impacts para la financiación de proyectos de investigación: </t>
  </si>
  <si>
    <t xml:space="preserve">
Durante el periodo se realizaron los siguientes ejercicios de socialización de productos de investigación:
Socializaron infografías de proyectos tres productos de investigación en Seminario Internacional, en redes sociales y portal de investigación se socializó tres documentos de trabajo de Saber Investigar #14, # 15 y #16 y la socialización de lanzamiento de nuevo DataIcfes como instrumento para fomentar la investigación. 
</t>
  </si>
  <si>
    <t>Se ejecutan los ocho  proyectos de investigación externa con datos Icfes, de los cuales cinco son de beneficio a grupos de investigación y tre de estudiantes de posgrados que fueron financiados para fomento e incentivo de la investigación.   Igualmente, se trabajo en el plan de lanzamiento de nueva versión de Data Icfes como instrumento de fomento a la investigación externa con datos abiertos.</t>
  </si>
  <si>
    <t>Mesas técnicas de gobierno de datos (diez)
 - Actas de reunión mesas técnicas de gobierno de datos (marzo, abril, mayo, junio, julio, agosto, septiembre, octubre, noviembre, diciembre)
Catálogo de unidades de información y generar la versión de las unidades 2024 para 8 áreas misionales
 - Documento interno con definición de cambios al Catálogo de Unidades de Información (marzo)
 - Catálogo de Unidades de Información con modificaciones (marzo)
 - Mapa de Unidades de Información para 8 áreas ( 2 en abril, 3 en mayo, 1 en junio, 2 en julio) - incluído en el catálogo
Catálogo de Datos Maestros y Datos de referencia (Marzo)
Maestra de formularios:
 - Documento con la estrategia de cambio a implementar en la maestra de formularios (sede electrónica, cargue en dos pasos y actualización permanente) ( abril)
 - Informe con la implementación de la estrategia para el cargue desde sede electrónica y la actualización permanente (mayo)
 - Implementación del cargue de la maestra de formularios desde el string de lecturas (octubre)
Maestra de resultados
 - Documento de soporte y control del cargue de todos los registros de misional en la maestra de resultados (junio)
 - Documento de soporte y control del cargue de todos los registros de interactivo, Ricfes y Recaes en la maestra de resultados (agosto)
 - Documento de soporte y controles del cargue de todos los registros de los esquemas que contienen resultados en la maestra de resultados (diciembre)
DIIN
 - Documentación interna del DIIN transaccional (marzo)
 - Cargue DIIN histórico fotos 2016 - 2023 (marzo)
 - Informe de automatización de la foto del DIIN histórico (abril)
Datalake
 - Fichas técnicas de 4 nuevas fuentes internas (2 marzo, 1  julio, 1 octubre)
 - Fichas técnicas de 4 nuevas fuentes externas (1 abril, 1 mayo, 1 julio, 1 octubre)
 - Perfilamiento de 2 fuentes internas nuevas - informe (1 agosto, 1 noviembre)
 - Matriz de homologación de variables para las fichas técnicas externas trabajadas en el 2023 (abril)
 - Tabla concepto y perfilamiento de la fuente interna (agosto, noviembre)
Calidad de Datos
 - Informe Tableros de QA para fuentes trabajadas durante 2023 (abril)
 - Planes de trabajo para limpieza y remediación derivados de tableros QA (mayo)
 - Documento actualizado Modelo explotación de datos (junio)
Documentación interna:
 - Documento Marco de interoperabilidad (agosto)
 - Documento guía de calidad de datos (agosto)
 - Documento guía de control de fuentes de analítica (octubre)
 - Documento guía de Gestión de Datos Geoespaciales en DARUMA (noviembre)
 - Guía de Gestión de documentos electrónicos (diciembre)</t>
  </si>
  <si>
    <t>Se definió e implementó el modelo del Observatorio de datos en Consultoría con la empresa Rotorr Motor de Innovación. El proyecto está en proceso de entrega al área funcional SAyD y al área técnica DTI</t>
  </si>
  <si>
    <t>1. Sede Electrónica T4</t>
  </si>
  <si>
    <t>3. Citación T4</t>
  </si>
  <si>
    <t>4. Ciclo de Vida T4</t>
  </si>
  <si>
    <t>5. Aprovisionamiento T4</t>
  </si>
  <si>
    <t>8. Evolucionar soluciones T4</t>
  </si>
  <si>
    <t>6. Centro de Analítica T4</t>
  </si>
  <si>
    <t>7. Escritorios T4</t>
  </si>
  <si>
    <t>9. Plan de Mto T4</t>
  </si>
  <si>
    <t>10. Modelo Operación ST T4</t>
  </si>
  <si>
    <t>12. Interoperabilidad T4</t>
  </si>
  <si>
    <t>11. Arquitectura de Datos T4</t>
  </si>
  <si>
    <t>2. Sede E. App Móvil T4</t>
  </si>
  <si>
    <t>CRESE + Bienestar Físico 2024 (Papel)</t>
  </si>
  <si>
    <t>Educación Artística y Cultural - Selección Múltiple 2024 (Papel)</t>
  </si>
  <si>
    <t>Educación Artística y Cultural - Factores Asociados 2024 (Papel)</t>
  </si>
  <si>
    <t>Educación Artística y Cultural - Prueba de Desempeño 2024 (Papel)</t>
  </si>
  <si>
    <t>De acuerdo al recorte presupuestal el desarrollo de estas actividades quedaron proyectadas para el 2025.</t>
  </si>
  <si>
    <t>Este proceso de acuerdo al recorte presupuestal se deja proyectado para el 2025.</t>
  </si>
  <si>
    <t xml:space="preserve">Comunicación Escrita Saber Pro y Saber TyT 2024 Segundo Semestre
Estudio Proyectual Saber Pro (Arquitectura) 2024 Segundo Semestre  </t>
  </si>
  <si>
    <t>Se cuenta con el Oficial de Seguridad de la Información, con quien se actualizo el Plan de Seguridad y Privacidad de la Información.</t>
  </si>
  <si>
    <t>Con la herramienta elaborada para el diagnostico bajo la norma ISO 27001:2022 para la medición de los dominios del SGSPI se alcanza una implementación de 91% de los controles</t>
  </si>
  <si>
    <t>El proyecto de inclusión de población con enfoque diferencial e interseccionalidad en el marco de la evaluación del ICFES ha culminado con éxito, logrando consolidar un documento técnico integral. Este esfuerzo ha permitido establecer lineamientos técnicos y recomendaciones que garantizan una evaluación más equitativa y representativa de la diversidad poblacional. A través de la identificación de objetivos de trabajo, la articulación de diversas áreas técnicas y la construcción de un marco conceptual y jurídico robusto, se han sentado las bases para la implementación de estrategias que minimicen sesgos en el diseño, aplicación, análisis y difusión de resultados de los instrumentos evaluativos.
En el proceso, se realizaron encuentros con comunidades y expertos, implementando metodologías participativas como grupos focales y entrevistas semiestructuradas. Se diseñaron protocolos específicos para comprender las particularidades de cada grupo poblacional y adaptar los instrumentos evaluativos a sus necesidades. Entre los logros alcanzados se incluyen la elaboración de un manual de lenguaje con enfoque de género, la creación de un glosario inclusivo, y la participación en espacios académicos nacionales e internacionales que enriquecieron la propuesta desde una perspectiva global.
El resultado final del proyecto representa un avance significativo en la equidad de los procesos evaluativos del ICFES, asegurando que los instrumentos de medición reflejen la diversidad de la población evaluada. Este trabajo contribuye a reducir la discriminación en la evaluación educativa, fomenta la participación de la ciudadanía en la toma de decisiones y fortalece la pertinencia de las políticas públicas en educación. Con este hito alcanzado, se sientan las bases para futuras acciones que garanticen un acceso más equitativo a las oportunidades educativas en Colombia.</t>
  </si>
  <si>
    <t>1. Monitoreo de Servicios en x-road y servicios de resultados para entidades externas:
En estos momentos el proceso se encuentra en un 80% debido al cambio de nube se decidió empezar desde el comienzo con la implementación de X-Road el cual se trabajo en conjunto con la AND y se logro llegar hasta el montaje de Preproducción solo hace falta realizar el diseño técnico de Producción y la implementación de producción en el X-Road.
2. Diseño de consumo de servicio para Consulta de cédulas de extranjería y permiso por Protección temporal:
Debido a reasignación de recursos y de personal en ambas entidades en el 2024 no se logró concretar una reunión con Migración Colombia, adicional a esto se viene trabajando de la mano con cancillería respecto al tema de apostillaje.
3. Diseño de consumo del servicio de Resguardos y comunidades indígenas. (Min Interior):
Se tiene constante contacto con la AND con la cual se han realizado reuniones para la implementación de X-Road el cual va en preproducción, pero no se ha implementado el diseño técnico de resguardo y comunidades indígenas en este momento el proceso de X-road lo estamos realizando con la agencia ATENEA por el momento la entrega de información con Resguardos y comunidades indígenas se nos esta entregando por SFTP.
4. Diseño de consumo del servicio de identificación de personas Afrodescendientes (Min Interior):
Se tiene constante contacto con la AND con la cual se han realizado reuniones para la implementación de X-Road el cual va en preproducción, pero no se ha implementado el diseño técnico de personas Afrodescendientes en este momento el proceso de X-road lo estamos realizando con la agencia ATENEA por el momento la entrega de información con personas Afrodescendientes se nos está entregando por SFTP.
5. Diseño de consumo de servicio de consulta de personas en condición de discapacidad (Min Salud):
El Ministerio de salud se realizó la extensión del convenio hasta finales del año 2026 y se realizó una reunión en la cual se llegó a la conclusión que cuando tengamos el X-Road al 100% nos enviaran el diseño técnico para la implementación de Minsalud por medio de X-Road.
6. Análisis y verificación para la exposición del certificado de asistencia en la Carpeta Ciudadana:
Debido a reasignación de recursos y personal realizada en el 2024 no se logró completar adicionalmente toco realizar desde el comienzo la implementación del X-Road a raíz del cambio de la nube y por este motivo no se logró continuar con el tema de carpeta ciudadana.</t>
  </si>
  <si>
    <t>No se reporta información para 2024-IV</t>
  </si>
  <si>
    <r>
      <t xml:space="preserve">Durante el 3o trimestre de 2024 se realizó una vinculación a la Planta de Personal del Icfes.
     </t>
    </r>
    <r>
      <rPr>
        <b/>
        <sz val="12"/>
        <color rgb="FF000000"/>
        <rFont val="Verdana"/>
        <family val="2"/>
      </rPr>
      <t>Nombramiento provisional
1. Juan Fernando Gómez Verbel - Técnico Administrativo</t>
    </r>
    <r>
      <rPr>
        <sz val="12"/>
        <color rgb="FF000000"/>
        <rFont val="Verdana"/>
        <family val="2"/>
      </rPr>
      <t xml:space="preserve">  grado 02 - Subdirección de Abastecimiento y Servicios Generales - 13/08/2024</t>
    </r>
  </si>
  <si>
    <r>
      <rPr>
        <sz val="12"/>
        <color rgb="FF000000"/>
        <rFont val="Verdana"/>
        <family val="2"/>
      </rPr>
      <t xml:space="preserve">En el trimestre se desarrollaron las notas de política: PISA Pensamiento Creativo, Saber 3,5,7,y 9 e ICCS. Se esperan publicar la última semana de diciembre cuando se encuentre habilitada la página web del Icfes. 
</t>
    </r>
    <r>
      <rPr>
        <b/>
        <sz val="12"/>
        <color rgb="FF000000"/>
        <rFont val="Verdana"/>
        <family val="2"/>
      </rPr>
      <t xml:space="preserve">En 2024 se elaboraron un total de 9 notas de política pública: 
</t>
    </r>
    <r>
      <rPr>
        <sz val="12"/>
        <color rgb="FF000000"/>
        <rFont val="Verdana"/>
        <family val="2"/>
      </rPr>
      <t xml:space="preserve">
Apuntes del Icfes - 1 Docentes 
Apuntes del Icfes - 2 PDET Superior
Apuntes del Icfes - 3 Saber Pro y Saber TyT
Apuntes del Icfes - 4 Migrantes 
Apuntes del Icfes - 5 Alimentos 
Apuntes del Icfes - 6 PISA
Apuntes del Icfes - 7 ICCS
Apuntes del Icfes - 8 PISA (Pensamiento Creativo)
Apuntes del Icfes - 9 Saber 3,5,7 y 9</t>
    </r>
  </si>
  <si>
    <r>
      <rPr>
        <sz val="12"/>
        <color rgb="FF000000"/>
        <rFont val="Verdana"/>
        <family val="2"/>
      </rPr>
      <t xml:space="preserve">En el trimestre se desarrollaron los visores de resultados: PISA 2022, PISA SED 2022 y SSES SED 2023.
</t>
    </r>
    <r>
      <rPr>
        <b/>
        <sz val="12"/>
        <color rgb="FF000000"/>
        <rFont val="Verdana"/>
        <family val="2"/>
      </rPr>
      <t xml:space="preserve">En 2024 se elaboraron un total de 5 visores de resultados:
</t>
    </r>
    <r>
      <rPr>
        <sz val="12"/>
        <color rgb="FF000000"/>
        <rFont val="Verdana"/>
        <family val="2"/>
      </rPr>
      <t xml:space="preserve">
Visor 1:  Clasificación de Planteles y agregados Saber 11
Visor 2:  Resultados pruebas Saber 3, 5, 7 y 9
Visor 3:  Visor PISA 2022 Nacional
Visor 4: Visor SSES 2023 Secretaría de Educación del Distrito
Visor 5: Visor PISA 2022 Secretaría de Educación del Distrito</t>
    </r>
  </si>
  <si>
    <t>Evidencia de participación en Seminario Internacional de Investigación sobre la Calidad en la Educación, Expoestudiantes 2024</t>
  </si>
  <si>
    <t>Evidencia de realización de Comisión Nacional de Trabajo y Concertación para la Educación de los pueblos Indígenas y en la  integración de la cátedra de la afrocolombianidad en las pruebas Saber</t>
  </si>
  <si>
    <t>Boletines Internos Entre-nos</t>
  </si>
  <si>
    <t>Evidencia de Encuesta</t>
  </si>
  <si>
    <t>Evidencia de Esquema Tarifario</t>
  </si>
  <si>
    <t>Diagnostico ISO 27001:2022</t>
  </si>
  <si>
    <t>Evidencia de actividad</t>
  </si>
  <si>
    <t>Evidencia de Actividad</t>
  </si>
  <si>
    <t>Trimestre IV</t>
  </si>
  <si>
    <t>1. MultimediaPISA - Bogotá</t>
  </si>
  <si>
    <t>2. Multimedia SSES</t>
  </si>
  <si>
    <t>2. Invitación Ibagué</t>
  </si>
  <si>
    <t>3. Portada YT SED</t>
  </si>
  <si>
    <t>4. Taller Socialización de Resultados PISA 2022 Bogotá</t>
  </si>
  <si>
    <t>5. Invitación Presencial SAYD</t>
  </si>
  <si>
    <t>6. Resumen Encuentros Regionales</t>
  </si>
  <si>
    <t>7. Encuesta Saber 3579</t>
  </si>
  <si>
    <t>1. Invitación IES Ibagué Encuentros Regionales</t>
  </si>
  <si>
    <t>2. Informe PISA - Bogota 2022</t>
  </si>
  <si>
    <t>3-  informe SSES - 2023</t>
  </si>
  <si>
    <t>1- Informe Uso de consecuencias Saber 3,5,7,9</t>
  </si>
  <si>
    <t>Saber 11, Pre Saber e INSOR</t>
  </si>
  <si>
    <t>Validantes</t>
  </si>
  <si>
    <t>5.  DIIN Transaccional</t>
  </si>
  <si>
    <t>4. Maestra de Resultados</t>
  </si>
  <si>
    <t>2.  Catálogo de Unidades de Información</t>
  </si>
  <si>
    <t>1.  PNID</t>
  </si>
  <si>
    <t>Se reporta un cumplimiento del 73% de las actividades del PAI 2024 en su último trimestre</t>
  </si>
  <si>
    <t>PAI 2024-IV</t>
  </si>
  <si>
    <t>Para acceder a esta evidencia, solicitar acceso a la coordinación de cada equipo del grupo de inclusión o al director de evaluación. Lo anterior, por temas de confidencialidad.</t>
  </si>
  <si>
    <t>Durante el último trimestre del año, la Dirección de Evaluación ha trabajado en diversas gestiones relacionadas con pruebas internacionales. En el marco del ciclo PISA 2025, se confirmó la asistencia virtual a la tercera reunión de Nacional Project Managers, inicialmente prevista de manera presencial, debido a la no aprobación de la comisión al exterior. Paralelamente, se realizaron actividades clave como la actualización del cronograma de aplicación, la planeación de la estrategia de socialización y acompañamiento, así como el análisis de ítems y materiales de aplicación. Además, se adelantó la revisión del informe de sobre muestra PISA 2022 Bogotá y de la Nota de Política PISA 2022, además de la entrega del informe de resultados del piloto de PISA, previamente retrasado.
En relación con otras pruebas, se avanzó en el análisis de sesgo por no respuesta y ponderaciones de TALIS y TALIS Starting Strong, así como en la revisión del borrador del informe SSES 2023 y la coordinación de entrevistas con la OCDE para material de divulgación. Asimismo, se gestionaron accesos a plataformas internacionales, se revisaron modalidades de participación de la SED en el estudio SSES 2026 y se compartió información clave con los equipos técnicos. Finalmente, se recibieron y analizaron los lineamientos para la aplicación del estudio ERCE 2025, incluyendo la definición de la ventana de aplicación en Colombia y la preparación de insumos para el plan de investigación del estudio.</t>
  </si>
  <si>
    <t>Se llevó a cabo relacionamiento con comunidades indígenas en la sesión 61 de la Comisión Nacional de Trabajo y Concertación para la Educación de los pueblos Indígenas y en la  integración de la cátedra de la afrocolombianidad en las pruebas Saber.</t>
  </si>
  <si>
    <t>Evidencia en DARUMA</t>
  </si>
  <si>
    <t>Durante el mes de diciembre, se realizaron reuniones con cada una de las políticas de MIPG, con el fin de identificar y realizar los correspondientes reportes al avance de la implementación de los mismos.
Como recomendaciones, realizar seguimiento al avance y reportarla.</t>
  </si>
  <si>
    <t>Se cumplió con los entregables del Contrato ICFES 440-2024. que consistía en seis etapas las cuales se cumplieron a cabalidad y son:
Etapa 1. Entender el Contexto del Icfes.
Etapa 2. Identificación de Grupos de valor e interés, el cual incluía el modelo de relacionamiento.
Etapa 3.  Identificación de impactos reales y potenciales
Etapa 4.  Contenidos Estándar GRI, que incluyó el calculo de l a huella de carbono.
Etapa 5.  Informes de Sostenibilidad.
Etapa 6. Auditoria Interna huella de carbono  y verificación del informe de sostenibilidad</t>
  </si>
  <si>
    <t>Carpeta con evidencias de la ejecución del contrato 440-2024</t>
  </si>
  <si>
    <t>Se elaboró el Manual SIGO versión 002, el cual incluye la articulación POIR Fases de acuerdo con la estrategia del SIGO aprobada por el Comité Institucional de Gestión y Desempeño en diciembre, en este sentido, se definió la articulación entre los elementos del MIPG con la ISO 9001 2015 como fase 1.
Asi mismo con la revisión por la dirección del mes de octubre se realizo la revisión del sistema de gestión de calidad como base para la articulación de los sistemas de gestión</t>
  </si>
  <si>
    <t>En el marco del Contrato Icfes 440-2024, se realizo el calculo de la línea base 2023 para el informe de sostenibilidad el cual tuvo también un componente de verificación de suficiencia, dicho informe fue socializado a Directivos y Gestores SIGO.</t>
  </si>
  <si>
    <t>Durante 2024, se lograron avances significativos en la planeación de la Rueda de Negocios, destacando la estructuración conceptual y operativa del evento, la consolidación de una base de datos de contactos nacionales e internacionales, y el diseño de recursos comunicativos como cartas de invitación a panelistas, línea gráfica del evento y agenda, completando estos procesos. al 100%. Sin embargo, dificultades presupuestales y logísticas, como la disponibilidad de agendas y tiempos limitados, impidieron su ejecución. Estas restricciones fueron analizadas en una reunión con el jefe de la Oficina de Planeación, donde se decidió posponer el evento para el primer trimestre de 2025, garantizando así un evento de alta calidad. Los avances logrados proporcionan una base sólida para su realización y éxito futuro.</t>
  </si>
  <si>
    <t>Los controles implementados alcanzan un promedio de 91% en los diferentes parámetros del anexo A de la norma.</t>
  </si>
  <si>
    <t>Evidencia de parámetros del anexo A de la norma.</t>
  </si>
  <si>
    <t>La actividades del plan culminan con el informe de sostenibilidad con el estándar GRI del contrato interadministrativo 440-2024</t>
  </si>
  <si>
    <t>Informe de Sostenibilidad bajo el estándar GRI</t>
  </si>
  <si>
    <t>Se envió a los directivo del Icfes la encuesta desarrollada.</t>
  </si>
  <si>
    <t>Esta pendiente la autorización de la OAP sobre el nuevo documento, será expedido en la vigencia 2025</t>
  </si>
  <si>
    <t>El reporte de la política se presentará en la vigencia 2025</t>
  </si>
  <si>
    <t xml:space="preserve">Durante el periodo se realizaron productos asociados  a los siguientes productos de investigación: 
Se avanza en el tercer hito (análisis de resultados) de los proyectos de las investigaciones vigentes consignadas en la agenda de investigación 2024 del Icfes. </t>
  </si>
  <si>
    <t xml:space="preserve">Investigación externa - convocatorias de investigación -  SharePoint OGPI </t>
  </si>
  <si>
    <t>Se cumple con el 91% de las actividades propuesta del PINAR para el periodo de 2024.</t>
  </si>
  <si>
    <t>La meta se cumplió desde el tercer trimestre del año.</t>
  </si>
  <si>
    <t xml:space="preserve">Se realizaron 7 sesiones de difusión de resultados de las Pruebas Saber 3579 - aplicación 2023. </t>
  </si>
  <si>
    <t>Durante el III trimestre se realizaron 4 sesiones de gestión del conocimiento durante el trimestre, en estás sesiones se realizó 1. Evaluación formativa, 2. Sesión Socialización portafolio de metodologías, 3. Sesión Metodologías de Portafolio y 4. Sesión Modelos de Calificación. Dentro de estás sesiones se resuelven las siguientes preguntas: ¿Cómo se ha transformado la evaluación en el país?, ¿Cuáles son las diferencias entre la evaluación sumativa y la evaluación formativa?, ¿Por qué evaluar? y ¿Cuáles han sido las estrategias institucionales desarrolladas en el país?</t>
  </si>
  <si>
    <t xml:space="preserve">Se realizaron y actualizaron los calendarios de difusión de las actividades mensuales. No obstante, los mismos no fueron publicados por la indisponibilidad del sitio web del Icfes.
</t>
  </si>
  <si>
    <t xml:space="preserve">Se acompaño los evento durante la vigencia 2024 a TyT y Pro y adicional lo desarrollado en primer semestre: Se brindó apoyo en cinco eventos: 
1. Oferta Icfes en La Dorada.
2. Feria del libro 2024.
3. ASCOFADE 2024. 
4. Universidad de Córdoba.
5. UNESCO / LLECE - Icfes: evento virtual   </t>
  </si>
  <si>
    <t>La meta se cumplió desde el tercer trimestre del año, hasta donde se garantizó el presupuesto de la misma, cerrando con un avance consolidado del 95%.</t>
  </si>
  <si>
    <r>
      <rPr>
        <sz val="12"/>
        <color rgb="FF000000"/>
        <rFont val="Verdana"/>
        <family val="2"/>
      </rPr>
      <t xml:space="preserve">En el trimestre se desarrollaron los informes de: Concurso Patrulleros, Consecuencias de uso (MEN), Inpec Saber TyT y Pro, SED PISA, SED SSES y Nacional Pro y TyT.
</t>
    </r>
    <r>
      <rPr>
        <b/>
        <sz val="12"/>
        <color rgb="FF000000"/>
        <rFont val="Verdana"/>
        <family val="2"/>
      </rPr>
      <t xml:space="preserve">En 2024 se elaboraron un total de 14 informes de resultados:
</t>
    </r>
    <r>
      <rPr>
        <sz val="12"/>
        <color rgb="FF000000"/>
        <rFont val="Verdana"/>
        <family val="2"/>
      </rPr>
      <t xml:space="preserve">
Informe 1 Nacional ICCS 
Informe 2 Nacional PISA  
Informe 3 Nacional Saber 11° 
Informe 4 Inpec Saber 11 - Validación 
Informe 5 Sacúdete BID
Informe 6 Nacional Saber 3°,5°,7° y 9° 
Informe 7 SENA Institucional
Informe 8 SENA Poblacional
Informe 9 Inpec Saber Pro y TyT
Informe10 Nacional Saber Pro y TyT
Informe11 Consecuencias de uso
Informe12 Concurso de Patrulleros 
Informe13 PISA Bogotá
Informe14 SSES Bogotá</t>
    </r>
  </si>
  <si>
    <r>
      <rPr>
        <sz val="12"/>
        <color rgb="FF000000"/>
        <rFont val="Verdana"/>
        <family val="2"/>
      </rPr>
      <t xml:space="preserve">En el trimestre se realizó el resumen infográfico Saber 11 – 2024 A para la Secretaría Distrital de la Mujer
</t>
    </r>
    <r>
      <rPr>
        <b/>
        <sz val="12"/>
        <color rgb="FF000000"/>
        <rFont val="Verdana"/>
        <family val="2"/>
      </rPr>
      <t xml:space="preserve">En 2024 se elaboraron un total de 4 resúmenes infográficos para clientes externos:
</t>
    </r>
    <r>
      <rPr>
        <sz val="12"/>
        <color rgb="FF000000"/>
        <rFont val="Verdana"/>
        <family val="2"/>
      </rPr>
      <t xml:space="preserve">
RI 1 Saber 11 – 2024 INPEC 
RI 2 Saber Superior 2024 INPEC
RI 3 Saber TyT 2024 SENA 
RI 4 Saber 11 – 2024 A Secretaría Distrital de la Mujer</t>
    </r>
  </si>
  <si>
    <t>Se gestiono, lidero y coordino junto con la OACM la implementación en producción de la nueva imagen del portal Icfes</t>
  </si>
  <si>
    <t>Se debe esperar al desarrollo de la aplicación por parte del equipo de Aplicaciones para proceder con la actualización y curaduría de contenidos. Durante todo el 2024, se construyeron los insumos necesarios para alimentar la aplicación. entre ellos. Infografías, videocápsulas, podcast, informes, animaciones, etc.</t>
  </si>
  <si>
    <t>Se realizó el diseño, diagramación e implementación de los informes:
-
1- Informe Uso de consecuencias Saber 3,5,7,9
2. Informe PISA - Bogotá 2022
3-  informe SSES - 2023</t>
  </si>
  <si>
    <t>Se realiza seguimiento a lo encontrado de sede electrónica donde evidenciamos que no se tiene despliegue con pruenas de historia de usuario final o funcionales; lo que lleva al equipo a revisar y validar estas historia de usuarios y desplegar estas historias y la sede electrónica.</t>
  </si>
  <si>
    <t>se realizan la pruebas a la aplicación citación y se realizan los ajustes de acuerdo a las pruebas de estado</t>
  </si>
  <si>
    <t>En el seguimiento y construcción de la actividades desarrolladas por la fabrica de software  se reduce el presupuesto de acuerdo a las necesidad que tienen la misionalidad para la DTI; En el 2025 se dejara presupuestado los recursos para el avance de las actividades del 2024</t>
  </si>
  <si>
    <t>Por temas de presupuesto se realiza la compra de 12 equipo de computo para la entidad. (2 estaciones de trabajo y 10 PCs), los cuales fueron cambiados en la operación .</t>
  </si>
  <si>
    <t>se ajusta el plan de mantenimiento de acuerdo a la nueva infraestructura en nube y la mesa de servicio organiza la matriz de seguimiento.</t>
  </si>
  <si>
    <t>Mesa de servicio revisara las vulnerabilidades con el equipo de seguridad que pertenece a la oficina de planeación
Tablero de control y seguimiento del nombramiento de cada aplicación para que cada coordinador lo pueda visualizar, el desarrollo del tablero se deja como una tarea del 2025, debido a la no continuidad de las personas del equipo Explotación de Datos</t>
  </si>
  <si>
    <t>1.  Se realizan mesas técnicas de alineación del PNID con el MEN como entidad cabeza del sector, con el fin de establecer el nivel de avance del sector
2.  Se actualiza el Catálogo de Unidades de Información
3.  El cambio de estrategia en el cargue de la maestra de formularios se ejecutará en el 2025, debido a la reasignación de los recursos
4.  La maestra de resultados se revisó el cargue total de los registros. Se evidencia los registros por año
5.  DIIN Transaccional: Se creó para Saber 11 y SaberPro y T&amp;T. Se adjunta pantalla de los objetos y sus respectivas fichas técnicas</t>
  </si>
  <si>
    <t>Trayectorias Escolares 2024 (Papel
Saber TI (COMPETENCIAS EN TECNOLOGÍA E INFORMÁTICA) grado 7.° 2024 (Papel)
CRESE + Bienestar Físico 2024 (Papel)
CRESE + Bienestar Físico 2024 (Electrónico)
Educación Artística y Cultural - Selección Múltiple 2024 (Papel)
Educación Artística y Cultural - Factores Asociados 2024 (Papel)
Educación Artística y Cultural - Prueba de Desempeño 2024 (Papel)</t>
  </si>
  <si>
    <t>CRESE + Bienestar Físico 2024 (Electrónico)</t>
  </si>
  <si>
    <r>
      <t xml:space="preserve">1. Durante el cuarto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octubre y noviembre;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Lo anteriormente mencionado hace referencia al análisis de la situación financiera del Icfes desde la perspectiva contable, según el Marco Normativo Contable de la CGN Capitulo 9.2.2.2. "Los costos de prestación de un servicio se medirán por las erogaciones y cargos de mano de obra, materiales y costos indirectos en los que se haya incurrido y que estén asociados a la prestación de este" (costos reales).
2. Análisis de los costos variables (directos e indirectos) asociados con los servicios prestados por terceros (proveedores) con las pruebas de estado y proyectos específicos de los meses de octubre y noviembre, para ir monitoreando e identificando su efecto contable en la aplicación del modelo de costeo.
3. Se define en Excel los campos requeridos que se van a utilizar en la base de datos de las Pruebas de estado y proyectos específicos del año 2019 al 2023, esta información sirve para estructurar, importar y dar forma a la estructura en Power Query, este proceso nos va a permitir importar, conectar y dar forma a la data del modelo de costeo de manera rápida y sencilla, las cuales se van a utilizar en Power BI. A partir de la estructura definida en Power Query (Herramienta de Excel) vamos a poder actualizar periódicamente y al cierre de cada vigencia contable la información. 
4. Como complemento a lo anteriormente mencionado se define y organiza en Excel las tablas requeridas (plan de cuentas, centro de costos, actividades, recursos, inductores etc.…) las cuales se van a utilizar para conectar la base de datos con las medidas requeridas en PBI, para poder realizar el cálculo de los indicadores según clasificación de la información contenida en la base de datos de las pruebas. Ejemplo: Margen de rentabilidad, Costos unitarios, estado de resultados por pruebas, por actividades etc.  
5. Una vez validados ante la CGN los estados financieros vigencia 2024 se procederá a hacer el cargue definitivo en la nueva herramienta, para su respectiva socialización.
</t>
    </r>
    <r>
      <rPr>
        <b/>
        <sz val="12"/>
        <color rgb="FF000000"/>
        <rFont val="Verdana"/>
        <family val="2"/>
      </rPr>
      <t xml:space="preserve">NOTA: </t>
    </r>
    <r>
      <rPr>
        <sz val="12"/>
        <color rgb="FF000000"/>
        <rFont val="Verdana"/>
        <family val="2"/>
      </rPr>
      <t xml:space="preserve">Como punto adicional tener en cuenta que la estructura del PBI se va a empezar a desarrollar en Excel (PQ – Base de datos) sin embargo más adelante y en la medida que se vuelva más robusta la herramienta se podrá manejar a partir SQL (Structured Query Language) para trabajar la base de datos y de esta manera almacenar, procesar la información.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</si>
</sst>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_-* #,##0_-;\-* #,##0_-;_-* &quot;-&quot;??_-;_-@_-"/>
    <numFmt numFmtId="166" formatCode="0.0%"/>
  </numFmts>
  <fonts count="30" x14ac:knownFonts="1">
    <font>
      <sz val="11"/>
      <color theme="1"/>
      <name val="Calibri"/>
      <family val="2"/>
      <scheme val="minor"/>
    </font>
    <font>
      <sz val="12"/>
      <color theme="1"/>
      <name val="Calibri"/>
      <family val="2"/>
      <scheme val="minor"/>
    </font>
    <font>
      <sz val="11"/>
      <color theme="1"/>
      <name val="Calibri"/>
      <family val="2"/>
      <scheme val="minor"/>
    </font>
    <font>
      <u/>
      <sz val="11"/>
      <color theme="6" tint="-0.499984740745262"/>
      <name val="Arial"/>
      <family val="2"/>
    </font>
    <font>
      <sz val="14"/>
      <color theme="1"/>
      <name val="Calibri"/>
      <family val="2"/>
      <scheme val="minor"/>
    </font>
    <font>
      <sz val="11"/>
      <name val="Calibri"/>
      <family val="2"/>
      <scheme val="minor"/>
    </font>
    <font>
      <u/>
      <sz val="12"/>
      <name val="Verdana"/>
      <family val="2"/>
    </font>
    <font>
      <sz val="12"/>
      <name val="Verdana"/>
      <family val="2"/>
    </font>
    <font>
      <b/>
      <sz val="12"/>
      <name val="Verdana"/>
      <family val="2"/>
    </font>
    <font>
      <b/>
      <sz val="14"/>
      <color theme="1"/>
      <name val="Calibri"/>
      <family val="2"/>
      <scheme val="minor"/>
    </font>
    <font>
      <b/>
      <sz val="11"/>
      <color indexed="8"/>
      <name val="Calibri"/>
      <family val="2"/>
      <scheme val="minor"/>
    </font>
    <font>
      <sz val="11"/>
      <color theme="1"/>
      <name val="Calibri"/>
      <family val="2"/>
    </font>
    <font>
      <b/>
      <sz val="11"/>
      <color theme="1"/>
      <name val="Calibri"/>
      <family val="2"/>
      <scheme val="minor"/>
    </font>
    <font>
      <b/>
      <sz val="18"/>
      <name val="Calibri"/>
      <family val="2"/>
      <scheme val="minor"/>
    </font>
    <font>
      <sz val="18"/>
      <name val="Calibri"/>
      <family val="2"/>
      <scheme val="minor"/>
    </font>
    <font>
      <sz val="10"/>
      <name val="Verdana"/>
      <family val="2"/>
    </font>
    <font>
      <sz val="12"/>
      <color rgb="FF000000"/>
      <name val="Verdana"/>
      <family val="2"/>
    </font>
    <font>
      <u/>
      <sz val="12"/>
      <color rgb="FF000000"/>
      <name val="Verdana"/>
      <family val="2"/>
    </font>
    <font>
      <b/>
      <sz val="16"/>
      <color theme="0"/>
      <name val="Verdana"/>
      <family val="2"/>
    </font>
    <font>
      <b/>
      <sz val="11"/>
      <color theme="1"/>
      <name val="Verdana"/>
      <family val="2"/>
    </font>
    <font>
      <b/>
      <sz val="14"/>
      <color theme="1"/>
      <name val="Verdana"/>
      <family val="2"/>
    </font>
    <font>
      <b/>
      <sz val="14"/>
      <color theme="0"/>
      <name val="Verdana"/>
      <family val="2"/>
    </font>
    <font>
      <sz val="14"/>
      <name val="Verdana"/>
      <family val="2"/>
    </font>
    <font>
      <sz val="12"/>
      <color theme="1"/>
      <name val="Verdana"/>
      <family val="2"/>
    </font>
    <font>
      <u/>
      <sz val="11"/>
      <color theme="6" tint="-0.499984740745262"/>
      <name val="Verdana"/>
      <family val="2"/>
    </font>
    <font>
      <b/>
      <sz val="12"/>
      <color rgb="FF000000"/>
      <name val="Verdana"/>
      <family val="2"/>
    </font>
    <font>
      <sz val="11"/>
      <name val="Verdana"/>
      <family val="2"/>
    </font>
    <font>
      <u/>
      <sz val="12"/>
      <color theme="10"/>
      <name val="Verdana"/>
      <family val="2"/>
    </font>
    <font>
      <u/>
      <sz val="12"/>
      <color theme="6" tint="-0.499984740745262"/>
      <name val="Verdana"/>
      <family val="2"/>
    </font>
    <font>
      <b/>
      <sz val="12"/>
      <color theme="1"/>
      <name val="Verdana"/>
      <family val="2"/>
    </font>
  </fonts>
  <fills count="8">
    <fill>
      <patternFill patternType="none"/>
    </fill>
    <fill>
      <patternFill patternType="gray125"/>
    </fill>
    <fill>
      <patternFill patternType="solid">
        <fgColor theme="4" tint="0.39997558519241921"/>
        <bgColor indexed="64"/>
      </patternFill>
    </fill>
    <fill>
      <patternFill patternType="solid">
        <fgColor theme="4" tint="-0.49998474074526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11">
    <xf numFmtId="0" fontId="0" fillId="0" borderId="0"/>
    <xf numFmtId="0" fontId="1" fillId="0" borderId="0"/>
    <xf numFmtId="0" fontId="3"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applyNumberFormat="0" applyFill="0" applyBorder="0" applyAlignment="0" applyProtection="0"/>
    <xf numFmtId="9" fontId="2" fillId="0" borderId="0" applyFont="0" applyFill="0" applyBorder="0" applyAlignment="0" applyProtection="0"/>
  </cellStyleXfs>
  <cellXfs count="112">
    <xf numFmtId="0" fontId="0" fillId="0" borderId="0" xfId="0"/>
    <xf numFmtId="0" fontId="0" fillId="2" borderId="0" xfId="0" applyFill="1"/>
    <xf numFmtId="0" fontId="4" fillId="0" borderId="0" xfId="0" applyFont="1" applyAlignment="1">
      <alignment horizontal="center" wrapText="1"/>
    </xf>
    <xf numFmtId="0" fontId="4" fillId="2" borderId="0" xfId="0" applyFont="1" applyFill="1" applyAlignment="1">
      <alignment horizontal="center" wrapText="1"/>
    </xf>
    <xf numFmtId="0" fontId="5" fillId="0" borderId="0" xfId="0" applyFont="1" applyAlignment="1">
      <alignment wrapText="1"/>
    </xf>
    <xf numFmtId="0" fontId="0" fillId="0" borderId="1" xfId="0" applyBorder="1"/>
    <xf numFmtId="0" fontId="0" fillId="2" borderId="1" xfId="0" applyFill="1" applyBorder="1"/>
    <xf numFmtId="0" fontId="7" fillId="0" borderId="1" xfId="0" applyFont="1" applyBorder="1" applyAlignment="1">
      <alignment horizontal="left" vertical="center" wrapText="1"/>
    </xf>
    <xf numFmtId="0" fontId="4" fillId="0" borderId="1" xfId="0" applyFont="1" applyBorder="1" applyAlignment="1">
      <alignment horizontal="center" wrapText="1"/>
    </xf>
    <xf numFmtId="0" fontId="0" fillId="2" borderId="1" xfId="0" applyFill="1" applyBorder="1" applyAlignment="1">
      <alignment horizontal="left"/>
    </xf>
    <xf numFmtId="0" fontId="0" fillId="0" borderId="1" xfId="0" applyBorder="1" applyAlignment="1">
      <alignment horizontal="left"/>
    </xf>
    <xf numFmtId="0" fontId="9" fillId="0" borderId="1" xfId="0" applyFont="1" applyBorder="1" applyAlignment="1">
      <alignment horizontal="center" wrapText="1"/>
    </xf>
    <xf numFmtId="0" fontId="10" fillId="2" borderId="1" xfId="0" applyFont="1" applyFill="1" applyBorder="1"/>
    <xf numFmtId="0" fontId="10" fillId="0" borderId="1" xfId="0" applyFont="1" applyBorder="1"/>
    <xf numFmtId="14" fontId="7" fillId="0" borderId="1" xfId="0" applyNumberFormat="1" applyFont="1" applyBorder="1" applyAlignment="1">
      <alignment horizontal="left" vertical="center" wrapText="1"/>
    </xf>
    <xf numFmtId="0" fontId="11" fillId="0" borderId="0" xfId="0" applyFont="1"/>
    <xf numFmtId="0" fontId="11" fillId="2" borderId="0" xfId="0" applyFont="1" applyFill="1"/>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11" xfId="0" applyFont="1" applyBorder="1"/>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5" fillId="0" borderId="0" xfId="0" applyFont="1"/>
    <xf numFmtId="0" fontId="5" fillId="0" borderId="10" xfId="0" applyFont="1" applyBorder="1"/>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0" fillId="0" borderId="1" xfId="0" applyBorder="1" applyAlignment="1">
      <alignment wrapText="1"/>
    </xf>
    <xf numFmtId="9" fontId="7" fillId="0" borderId="1" xfId="10" applyFont="1" applyBorder="1" applyAlignment="1">
      <alignment horizontal="left" vertical="center" wrapText="1"/>
    </xf>
    <xf numFmtId="0" fontId="27" fillId="0" borderId="1" xfId="9" applyBorder="1"/>
    <xf numFmtId="0" fontId="27" fillId="0" borderId="1" xfId="9" applyBorder="1" applyAlignment="1">
      <alignment wrapText="1"/>
    </xf>
    <xf numFmtId="0" fontId="6" fillId="0" borderId="1" xfId="9" applyFont="1" applyBorder="1" applyAlignment="1">
      <alignment horizontal="left" vertical="center" wrapText="1"/>
    </xf>
    <xf numFmtId="0" fontId="6" fillId="0" borderId="1" xfId="2" applyFont="1" applyBorder="1" applyAlignment="1">
      <alignment horizontal="left" vertical="center" wrapText="1"/>
    </xf>
    <xf numFmtId="0" fontId="6" fillId="0" borderId="1" xfId="0" applyFont="1" applyBorder="1" applyAlignment="1">
      <alignment horizontal="left" vertical="center" wrapText="1"/>
    </xf>
    <xf numFmtId="14" fontId="4" fillId="0" borderId="1" xfId="0" applyNumberFormat="1" applyFont="1" applyBorder="1" applyAlignment="1">
      <alignment horizontal="center" wrapText="1"/>
    </xf>
    <xf numFmtId="0" fontId="15" fillId="0" borderId="1" xfId="0" applyFont="1" applyBorder="1" applyAlignment="1">
      <alignment horizontal="left" vertical="center" wrapText="1"/>
    </xf>
    <xf numFmtId="0" fontId="7" fillId="0" borderId="2" xfId="0" applyFont="1" applyBorder="1" applyAlignment="1">
      <alignment horizontal="left" vertical="center" wrapText="1"/>
    </xf>
    <xf numFmtId="0" fontId="16" fillId="0" borderId="1" xfId="0" applyFont="1" applyBorder="1" applyAlignment="1">
      <alignment horizontal="left" vertical="center" wrapText="1"/>
    </xf>
    <xf numFmtId="0" fontId="0" fillId="2" borderId="0" xfId="0" applyFill="1" applyAlignment="1">
      <alignment vertical="center"/>
    </xf>
    <xf numFmtId="0" fontId="0" fillId="0" borderId="0" xfId="0" applyAlignment="1">
      <alignment vertical="center"/>
    </xf>
    <xf numFmtId="0" fontId="4" fillId="0" borderId="0" xfId="0" applyFont="1" applyAlignment="1">
      <alignment horizontal="center"/>
    </xf>
    <xf numFmtId="9" fontId="7" fillId="0" borderId="1" xfId="10" applyFont="1" applyBorder="1" applyAlignment="1">
      <alignment horizontal="center" vertical="center" wrapText="1"/>
    </xf>
    <xf numFmtId="9" fontId="7" fillId="0" borderId="1" xfId="0" applyNumberFormat="1" applyFont="1" applyBorder="1" applyAlignment="1">
      <alignment horizontal="center" vertical="center" wrapText="1"/>
    </xf>
    <xf numFmtId="43" fontId="7" fillId="0" borderId="1" xfId="10" applyNumberFormat="1" applyFont="1" applyBorder="1" applyAlignment="1">
      <alignment horizontal="left" vertical="center" wrapText="1"/>
    </xf>
    <xf numFmtId="2" fontId="7" fillId="0" borderId="1" xfId="10" applyNumberFormat="1" applyFont="1" applyBorder="1" applyAlignment="1">
      <alignment horizontal="left" vertical="center" wrapText="1"/>
    </xf>
    <xf numFmtId="166" fontId="7" fillId="0" borderId="1" xfId="10" applyNumberFormat="1" applyFont="1" applyBorder="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horizontal="left" wrapText="1"/>
    </xf>
    <xf numFmtId="0" fontId="4" fillId="0" borderId="1" xfId="0" applyFont="1" applyBorder="1" applyAlignment="1">
      <alignment horizontal="center" wrapText="1"/>
    </xf>
    <xf numFmtId="0" fontId="9" fillId="0" borderId="1" xfId="0" applyFont="1" applyBorder="1" applyAlignment="1">
      <alignment horizont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164" fontId="13" fillId="0" borderId="1" xfId="8" quotePrefix="1" applyNumberFormat="1" applyFont="1" applyBorder="1" applyAlignment="1">
      <alignment horizontal="center" vertical="center" wrapText="1"/>
    </xf>
    <xf numFmtId="164" fontId="13" fillId="0" borderId="7" xfId="8" quotePrefix="1" applyNumberFormat="1" applyFont="1" applyBorder="1" applyAlignment="1">
      <alignment horizontal="center" vertical="center" wrapText="1"/>
    </xf>
    <xf numFmtId="0" fontId="0" fillId="0" borderId="1" xfId="0" applyBorder="1"/>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4" borderId="1" xfId="0" applyFont="1" applyFill="1" applyBorder="1" applyAlignment="1">
      <alignment horizontal="center"/>
    </xf>
    <xf numFmtId="0" fontId="20" fillId="5" borderId="1" xfId="0" applyFont="1" applyFill="1" applyBorder="1" applyAlignment="1">
      <alignment horizontal="center"/>
    </xf>
    <xf numFmtId="0" fontId="20" fillId="4" borderId="1" xfId="0" applyFont="1" applyFill="1" applyBorder="1" applyAlignment="1">
      <alignment horizontal="center"/>
    </xf>
    <xf numFmtId="0" fontId="21" fillId="6" borderId="0" xfId="0" applyFont="1" applyFill="1" applyAlignment="1">
      <alignment horizontal="center" wrapText="1"/>
    </xf>
    <xf numFmtId="0" fontId="21" fillId="6" borderId="0" xfId="0" applyFont="1" applyFill="1" applyAlignment="1">
      <alignment horizontal="center" vertical="center" wrapText="1"/>
    </xf>
    <xf numFmtId="0" fontId="22" fillId="0" borderId="1" xfId="0" applyFont="1" applyBorder="1" applyAlignment="1">
      <alignment horizont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6" xfId="0" applyFont="1" applyBorder="1" applyAlignment="1">
      <alignment horizontal="center" vertical="center"/>
    </xf>
    <xf numFmtId="0" fontId="24" fillId="0" borderId="1" xfId="2" applyFont="1" applyBorder="1" applyAlignment="1">
      <alignment horizontal="left" vertical="center" wrapText="1"/>
    </xf>
    <xf numFmtId="0" fontId="7" fillId="0" borderId="1" xfId="0" applyFont="1" applyFill="1" applyBorder="1" applyAlignment="1">
      <alignment horizontal="left" vertical="center" wrapText="1"/>
    </xf>
    <xf numFmtId="0" fontId="26" fillId="0" borderId="1" xfId="0" applyFont="1" applyBorder="1" applyAlignment="1">
      <alignment horizontal="left" vertical="center" wrapText="1"/>
    </xf>
    <xf numFmtId="14" fontId="26" fillId="0" borderId="1" xfId="0" applyNumberFormat="1" applyFont="1" applyBorder="1" applyAlignment="1">
      <alignment horizontal="left" vertical="center" wrapText="1"/>
    </xf>
    <xf numFmtId="0" fontId="26" fillId="0" borderId="1" xfId="0" applyFont="1" applyBorder="1" applyAlignment="1">
      <alignment horizontal="center" vertical="center" wrapText="1"/>
    </xf>
    <xf numFmtId="9" fontId="28" fillId="0" borderId="1" xfId="2" applyNumberFormat="1" applyFont="1" applyBorder="1" applyAlignment="1">
      <alignment horizontal="left" vertical="center" wrapText="1"/>
    </xf>
    <xf numFmtId="0" fontId="27" fillId="0" borderId="1" xfId="9" applyFont="1" applyBorder="1" applyAlignment="1">
      <alignment horizontal="left" vertical="center" wrapText="1"/>
    </xf>
    <xf numFmtId="0" fontId="23" fillId="0" borderId="1" xfId="0" applyFont="1" applyBorder="1" applyAlignment="1">
      <alignment horizontal="left" vertical="center" wrapText="1"/>
    </xf>
    <xf numFmtId="0" fontId="28" fillId="0" borderId="1" xfId="2" applyFont="1" applyBorder="1" applyAlignment="1">
      <alignment horizontal="left" vertical="center" wrapText="1"/>
    </xf>
    <xf numFmtId="0" fontId="28" fillId="0" borderId="0" xfId="2" applyFont="1" applyAlignment="1">
      <alignment horizontal="left" vertical="center"/>
    </xf>
    <xf numFmtId="0" fontId="23" fillId="0" borderId="0" xfId="0" applyFont="1" applyAlignment="1">
      <alignment horizontal="left" vertical="center" wrapText="1"/>
    </xf>
    <xf numFmtId="43" fontId="23" fillId="0" borderId="1" xfId="8" applyFont="1" applyBorder="1" applyAlignment="1">
      <alignment horizontal="left" vertical="center"/>
    </xf>
    <xf numFmtId="0" fontId="23" fillId="0" borderId="1" xfId="0" applyFont="1" applyBorder="1" applyAlignment="1">
      <alignment horizontal="left" vertical="center"/>
    </xf>
    <xf numFmtId="9" fontId="23" fillId="0" borderId="1" xfId="8" applyNumberFormat="1" applyFont="1" applyBorder="1" applyAlignment="1">
      <alignment horizontal="left" vertical="center"/>
    </xf>
    <xf numFmtId="0" fontId="27" fillId="0" borderId="16" xfId="9" applyFont="1" applyBorder="1" applyAlignment="1">
      <alignment horizontal="left" vertical="center" wrapText="1"/>
    </xf>
    <xf numFmtId="0" fontId="23" fillId="0" borderId="0" xfId="0" applyFont="1" applyAlignment="1">
      <alignment horizontal="left" vertical="center"/>
    </xf>
    <xf numFmtId="0" fontId="28" fillId="0" borderId="1" xfId="2" applyFont="1" applyBorder="1" applyAlignment="1">
      <alignment horizontal="left" vertical="center"/>
    </xf>
    <xf numFmtId="165" fontId="23" fillId="0" borderId="1" xfId="8" applyNumberFormat="1" applyFont="1" applyBorder="1" applyAlignment="1">
      <alignment horizontal="left" vertical="center"/>
    </xf>
    <xf numFmtId="1" fontId="23" fillId="0" borderId="1" xfId="0" applyNumberFormat="1" applyFont="1" applyBorder="1" applyAlignment="1">
      <alignment horizontal="left" vertical="center" wrapText="1"/>
    </xf>
    <xf numFmtId="0" fontId="23" fillId="7" borderId="17" xfId="0" applyFont="1" applyFill="1" applyBorder="1" applyAlignment="1">
      <alignment horizontal="left" vertical="center" wrapText="1"/>
    </xf>
    <xf numFmtId="0" fontId="28" fillId="0" borderId="17" xfId="2" applyFont="1" applyBorder="1" applyAlignment="1">
      <alignment horizontal="left" vertical="center" wrapText="1"/>
    </xf>
    <xf numFmtId="0" fontId="27" fillId="0" borderId="1" xfId="9" applyFont="1" applyBorder="1" applyAlignment="1">
      <alignment horizontal="left" vertical="center"/>
    </xf>
    <xf numFmtId="0" fontId="17" fillId="0" borderId="0" xfId="0" applyFont="1" applyAlignment="1">
      <alignment horizontal="left" vertical="center"/>
    </xf>
    <xf numFmtId="0" fontId="27" fillId="0" borderId="0" xfId="9" applyFont="1" applyAlignment="1">
      <alignment horizontal="left" vertical="center" wrapText="1"/>
    </xf>
    <xf numFmtId="0" fontId="27" fillId="0" borderId="13" xfId="9" applyBorder="1" applyAlignment="1">
      <alignment horizontal="left" vertical="center" wrapText="1"/>
    </xf>
    <xf numFmtId="0" fontId="27" fillId="0" borderId="1" xfId="9" applyBorder="1" applyAlignment="1">
      <alignment horizontal="left" vertical="center"/>
    </xf>
    <xf numFmtId="0" fontId="0" fillId="0" borderId="0" xfId="0" applyBorder="1"/>
    <xf numFmtId="0" fontId="0" fillId="0" borderId="0" xfId="0" applyBorder="1" applyAlignment="1">
      <alignment wrapText="1"/>
    </xf>
    <xf numFmtId="0" fontId="27" fillId="0" borderId="0" xfId="9" applyBorder="1" applyAlignment="1">
      <alignment wrapText="1"/>
    </xf>
    <xf numFmtId="0" fontId="0" fillId="0" borderId="18" xfId="0" applyBorder="1" applyAlignment="1">
      <alignment wrapText="1"/>
    </xf>
    <xf numFmtId="0" fontId="23" fillId="0" borderId="1" xfId="0" applyFont="1" applyFill="1" applyBorder="1" applyAlignment="1">
      <alignment horizontal="left" vertical="center" wrapText="1"/>
    </xf>
    <xf numFmtId="43" fontId="29" fillId="0" borderId="1" xfId="0" applyNumberFormat="1" applyFont="1" applyBorder="1" applyAlignment="1">
      <alignment horizontal="left" vertical="center" wrapText="1"/>
    </xf>
    <xf numFmtId="0" fontId="16" fillId="0" borderId="1" xfId="0" applyFont="1" applyFill="1" applyBorder="1" applyAlignment="1">
      <alignment horizontal="left" vertical="center" wrapText="1"/>
    </xf>
  </cellXfs>
  <cellStyles count="11">
    <cellStyle name="Hipervínculo" xfId="9" builtinId="8" customBuiltin="1"/>
    <cellStyle name="Hyperlink" xfId="2" xr:uid="{1D8433D3-5FA6-4B89-AB3B-D370B9F8C3FA}"/>
    <cellStyle name="Millares" xfId="8" builtinId="3"/>
    <cellStyle name="Millares 2" xfId="3" xr:uid="{469AEBCB-FFB8-49DC-9C46-F3F34BDE4D4F}"/>
    <cellStyle name="Millares 3" xfId="4" xr:uid="{CB2508BF-424B-4A39-8999-935A8CDB29B7}"/>
    <cellStyle name="Millares 4" xfId="5" xr:uid="{2A92329D-3A29-491C-B02B-BAB6143590F7}"/>
    <cellStyle name="Millares 5" xfId="6" xr:uid="{F7AB3671-950D-4255-A058-F9F6957A0808}"/>
    <cellStyle name="Millares 6" xfId="7" xr:uid="{18F6B4A4-D0E9-49DF-A4BA-C72F30F00E1C}"/>
    <cellStyle name="Normal" xfId="0" builtinId="0"/>
    <cellStyle name="Normal 2" xfId="1" xr:uid="{4C7241B0-BE17-46CD-88C8-815D472F0314}"/>
    <cellStyle name="Porcentaje" xfId="10" builtinId="5"/>
  </cellStyles>
  <dxfs count="44">
    <dxf>
      <fill>
        <patternFill patternType="solid">
          <fgColor rgb="FF7030A0"/>
          <bgColor rgb="FF000000"/>
        </patternFill>
      </fill>
    </dxf>
    <dxf>
      <alignment textRotation="0" wrapText="0"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font>
        <strike val="0"/>
        <outline val="0"/>
        <shadow val="0"/>
        <vertAlign val="baseline"/>
        <color auto="1"/>
      </font>
      <fill>
        <patternFill patternType="none">
          <bgColor auto="1"/>
        </patternFill>
      </fill>
      <alignment textRotation="0" wrapText="1" indent="0" justifyLastLine="0" shrinkToFit="0" readingOrder="0"/>
    </dxf>
    <dxf>
      <border>
        <bottom style="thin">
          <color rgb="FF000000"/>
        </bottom>
      </border>
    </dxf>
    <dxf>
      <font>
        <sz val="14"/>
      </font>
      <alignment horizontal="center" wrapText="1"/>
      <border>
        <left style="thin">
          <color rgb="FF000000"/>
        </left>
        <right style="thin">
          <color rgb="FF000000"/>
        </right>
        <top/>
        <bottom/>
        <vertical style="thin">
          <color rgb="FF000000"/>
        </vertical>
        <horizontal style="thin">
          <color rgb="FF000000"/>
        </horizontal>
      </border>
    </dxf>
  </dxfs>
  <tableStyles count="1" defaultTableStyle="TableStyleMedium2" defaultPivotStyle="PivotStyleLight16">
    <tableStyle name="Estilo de tabla 1" pivot="0" count="0" xr9:uid="{F752F508-93FF-4469-B2D6-5DBFEE8BE9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onnections" Target="connections.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theme" Target="theme/theme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powerPivotData" Target="model/item.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2911927</xdr:colOff>
      <xdr:row>5</xdr:row>
      <xdr:rowOff>125680</xdr:rowOff>
    </xdr:from>
    <xdr:to>
      <xdr:col>5</xdr:col>
      <xdr:colOff>675409</xdr:colOff>
      <xdr:row>5</xdr:row>
      <xdr:rowOff>536864</xdr:rowOff>
    </xdr:to>
    <xdr:sp macro="" textlink="">
      <xdr:nvSpPr>
        <xdr:cNvPr id="2" name="Rectángulo 1">
          <a:extLst>
            <a:ext uri="{FF2B5EF4-FFF2-40B4-BE49-F238E27FC236}">
              <a16:creationId xmlns:a16="http://schemas.microsoft.com/office/drawing/2014/main" id="{26D00217-4559-456D-9E4B-AA448B5D9B48}"/>
            </a:ext>
          </a:extLst>
        </xdr:cNvPr>
        <xdr:cNvSpPr/>
      </xdr:nvSpPr>
      <xdr:spPr>
        <a:xfrm>
          <a:off x="10583882" y="1649680"/>
          <a:ext cx="1192482" cy="41118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X</a:t>
          </a:r>
        </a:p>
      </xdr:txBody>
    </xdr:sp>
    <xdr:clientData/>
  </xdr:twoCellAnchor>
  <xdr:twoCellAnchor>
    <xdr:from>
      <xdr:col>11</xdr:col>
      <xdr:colOff>314698</xdr:colOff>
      <xdr:row>5</xdr:row>
      <xdr:rowOff>96982</xdr:rowOff>
    </xdr:from>
    <xdr:to>
      <xdr:col>11</xdr:col>
      <xdr:colOff>1870365</xdr:colOff>
      <xdr:row>5</xdr:row>
      <xdr:rowOff>485774</xdr:rowOff>
    </xdr:to>
    <xdr:sp macro="" textlink="">
      <xdr:nvSpPr>
        <xdr:cNvPr id="7" name="Rectángulo 2">
          <a:extLst>
            <a:ext uri="{FF2B5EF4-FFF2-40B4-BE49-F238E27FC236}">
              <a16:creationId xmlns:a16="http://schemas.microsoft.com/office/drawing/2014/main" id="{743F065B-983E-48D9-9952-E87C28F0CEDB}"/>
            </a:ext>
            <a:ext uri="{147F2762-F138-4A5C-976F-8EAC2B608ADB}">
              <a16:predDERef xmlns:a16="http://schemas.microsoft.com/office/drawing/2014/main" pred="{26D00217-4559-456D-9E4B-AA448B5D9B48}"/>
            </a:ext>
            <a:ext uri="{C183D7F6-B498-43B3-948B-1728B52AA6E4}">
              <adec:decorative xmlns:adec="http://schemas.microsoft.com/office/drawing/2017/decorative" val="1"/>
            </a:ext>
          </a:extLst>
        </xdr:cNvPr>
        <xdr:cNvSpPr/>
      </xdr:nvSpPr>
      <xdr:spPr>
        <a:xfrm>
          <a:off x="21469723" y="1211407"/>
          <a:ext cx="1555667" cy="38879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9</xdr:col>
      <xdr:colOff>84116</xdr:colOff>
      <xdr:row>5</xdr:row>
      <xdr:rowOff>55789</xdr:rowOff>
    </xdr:from>
    <xdr:to>
      <xdr:col>9</xdr:col>
      <xdr:colOff>878897</xdr:colOff>
      <xdr:row>5</xdr:row>
      <xdr:rowOff>514350</xdr:rowOff>
    </xdr:to>
    <xdr:sp macro="" textlink="">
      <xdr:nvSpPr>
        <xdr:cNvPr id="10" name="Rectángulo 3">
          <a:extLst>
            <a:ext uri="{FF2B5EF4-FFF2-40B4-BE49-F238E27FC236}">
              <a16:creationId xmlns:a16="http://schemas.microsoft.com/office/drawing/2014/main" id="{3677BFE9-3019-4157-88E4-C2F94A1A086B}"/>
            </a:ext>
            <a:ext uri="{147F2762-F138-4A5C-976F-8EAC2B608ADB}">
              <a16:predDERef xmlns:a16="http://schemas.microsoft.com/office/drawing/2014/main" pred="{743F065B-983E-48D9-9952-E87C28F0CEDB}"/>
            </a:ext>
            <a:ext uri="{C183D7F6-B498-43B3-948B-1728B52AA6E4}">
              <adec:decorative xmlns:adec="http://schemas.microsoft.com/office/drawing/2017/decorative" val="1"/>
            </a:ext>
          </a:extLst>
        </xdr:cNvPr>
        <xdr:cNvSpPr/>
      </xdr:nvSpPr>
      <xdr:spPr>
        <a:xfrm>
          <a:off x="12485666" y="1170214"/>
          <a:ext cx="794781" cy="458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b="1">
            <a:solidFill>
              <a:schemeClr val="tx1"/>
            </a:solidFill>
          </a:endParaRPr>
        </a:p>
      </xdr:txBody>
    </xdr:sp>
    <xdr:clientData/>
  </xdr:twoCellAnchor>
  <xdr:twoCellAnchor>
    <xdr:from>
      <xdr:col>4</xdr:col>
      <xdr:colOff>2911927</xdr:colOff>
      <xdr:row>5</xdr:row>
      <xdr:rowOff>125680</xdr:rowOff>
    </xdr:from>
    <xdr:to>
      <xdr:col>5</xdr:col>
      <xdr:colOff>675409</xdr:colOff>
      <xdr:row>5</xdr:row>
      <xdr:rowOff>536864</xdr:rowOff>
    </xdr:to>
    <xdr:sp macro="" textlink="">
      <xdr:nvSpPr>
        <xdr:cNvPr id="5" name="Rectángulo 4">
          <a:extLst>
            <a:ext uri="{FF2B5EF4-FFF2-40B4-BE49-F238E27FC236}">
              <a16:creationId xmlns:a16="http://schemas.microsoft.com/office/drawing/2014/main" id="{7692BE45-9CC8-4A66-BB1F-F677EC0B351C}"/>
            </a:ext>
          </a:extLst>
        </xdr:cNvPr>
        <xdr:cNvSpPr/>
      </xdr:nvSpPr>
      <xdr:spPr>
        <a:xfrm>
          <a:off x="11389177" y="1649680"/>
          <a:ext cx="1192482" cy="41118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X</a:t>
          </a:r>
        </a:p>
      </xdr:txBody>
    </xdr:sp>
    <xdr:clientData/>
  </xdr:twoCellAnchor>
  <xdr:twoCellAnchor editAs="oneCell">
    <xdr:from>
      <xdr:col>0</xdr:col>
      <xdr:colOff>714375</xdr:colOff>
      <xdr:row>0</xdr:row>
      <xdr:rowOff>123825</xdr:rowOff>
    </xdr:from>
    <xdr:to>
      <xdr:col>1</xdr:col>
      <xdr:colOff>1219200</xdr:colOff>
      <xdr:row>4</xdr:row>
      <xdr:rowOff>38100</xdr:rowOff>
    </xdr:to>
    <xdr:pic>
      <xdr:nvPicPr>
        <xdr:cNvPr id="6" name="Imagen 6">
          <a:extLst>
            <a:ext uri="{FF2B5EF4-FFF2-40B4-BE49-F238E27FC236}">
              <a16:creationId xmlns:a16="http://schemas.microsoft.com/office/drawing/2014/main" id="{EBF600DD-3215-4395-92D1-E8BF17E3BE66}"/>
            </a:ext>
            <a:ext uri="{147F2762-F138-4A5C-976F-8EAC2B608ADB}">
              <a16:predDERef xmlns:a16="http://schemas.microsoft.com/office/drawing/2014/main" pred="{7692BE45-9CC8-4A66-BB1F-F677EC0B351C}"/>
            </a:ext>
          </a:extLst>
        </xdr:cNvPr>
        <xdr:cNvPicPr>
          <a:picLocks noChangeAspect="1"/>
        </xdr:cNvPicPr>
      </xdr:nvPicPr>
      <xdr:blipFill>
        <a:blip xmlns:r="http://schemas.openxmlformats.org/officeDocument/2006/relationships" r:embed="rId1"/>
        <a:stretch>
          <a:fillRect/>
        </a:stretch>
      </xdr:blipFill>
      <xdr:spPr>
        <a:xfrm>
          <a:off x="714375" y="123825"/>
          <a:ext cx="2057400" cy="847725"/>
        </a:xfrm>
        <a:prstGeom prst="rect">
          <a:avLst/>
        </a:prstGeom>
      </xdr:spPr>
    </xdr:pic>
    <xdr:clientData/>
  </xdr:twoCellAnchor>
  <xdr:twoCellAnchor>
    <xdr:from>
      <xdr:col>6</xdr:col>
      <xdr:colOff>2933700</xdr:colOff>
      <xdr:row>5</xdr:row>
      <xdr:rowOff>47625</xdr:rowOff>
    </xdr:from>
    <xdr:to>
      <xdr:col>6</xdr:col>
      <xdr:colOff>3728481</xdr:colOff>
      <xdr:row>5</xdr:row>
      <xdr:rowOff>506186</xdr:rowOff>
    </xdr:to>
    <xdr:sp macro="" textlink="">
      <xdr:nvSpPr>
        <xdr:cNvPr id="13" name="Rectángulo 5">
          <a:extLst>
            <a:ext uri="{FF2B5EF4-FFF2-40B4-BE49-F238E27FC236}">
              <a16:creationId xmlns:a16="http://schemas.microsoft.com/office/drawing/2014/main" id="{38C0142C-F46C-4932-93B5-BF8F804F4610}"/>
            </a:ext>
            <a:ext uri="{147F2762-F138-4A5C-976F-8EAC2B608ADB}">
              <a16:predDERef xmlns:a16="http://schemas.microsoft.com/office/drawing/2014/main" pred="{EBF600DD-3215-4395-92D1-E8BF17E3BE66}"/>
            </a:ext>
            <a:ext uri="{C183D7F6-B498-43B3-948B-1728B52AA6E4}">
              <adec:decorative xmlns:adec="http://schemas.microsoft.com/office/drawing/2017/decorative" val="1"/>
            </a:ext>
          </a:extLst>
        </xdr:cNvPr>
        <xdr:cNvSpPr/>
      </xdr:nvSpPr>
      <xdr:spPr>
        <a:xfrm>
          <a:off x="6896100" y="1162050"/>
          <a:ext cx="794781" cy="458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en-US"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fesgovco-my.sharepoint.com/personal/janinop_icfes_gov_co/Documents/Datos%20adjuntos/Reporte%20PAI%20cuarto%20trimestre%202024.xlsx" TargetMode="External"/><Relationship Id="rId1" Type="http://schemas.openxmlformats.org/officeDocument/2006/relationships/externalLinkPath" Target="https://icfesgovco-my.sharepoint.com/personal/janinop_icfes_gov_co/Documents/Datos%20adjuntos/Reporte%20PAI%20cuarto%20trimestre%20202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nitoreo%20PAI%20cuarto%20trimestre%20202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Hoja1"/>
      <sheetName val="Hoja3"/>
      <sheetName val="DES -FT009"/>
      <sheetName val="Hoja2"/>
      <sheetName val="Indice de Enlaces"/>
      <sheetName val="Reporte PAI cuarto trimestre 20"/>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itoreo PAI cuarto trimestre "/>
    </sheetNames>
    <sheetDataSet>
      <sheetData sheetId="0"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person displayName="Michael Andres Vargas Peñaloza" id="{00BE2FAD-1A61-4438-8EF9-1F55E064E1B5}" userId="S::mvargas@icfes.gov.co::e81f1e7f-cb18-4ecf-9d54-2eb8e9daf04c"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ndres Niño Parrado" refreshedDate="45504.411053587966" createdVersion="8" refreshedVersion="8" minRefreshableVersion="3" recordCount="106" xr:uid="{E70D1A08-AF7F-4F4B-B67D-E060A3570909}">
  <cacheSource type="worksheet">
    <worksheetSource name="Tabla2"/>
  </cacheSource>
  <cacheFields count="44">
    <cacheField name="CÓDIGO" numFmtId="0">
      <sharedItems containsBlank="1"/>
    </cacheField>
    <cacheField name="Dependencia " numFmtId="0">
      <sharedItems containsBlank="1"/>
    </cacheField>
    <cacheField name="Perspectiva" numFmtId="0">
      <sharedItems containsBlank="1"/>
    </cacheField>
    <cacheField name="Objetivo Estratégico " numFmtId="0">
      <sharedItems containsBlank="1" count="8">
        <s v="OBJ2:Contribuir al desarrollo educativo y social mediante la divulgación de resultados e investigaciones"/>
        <s v="OBJ3: Consolidar y potenciar las relaciones estratégicas con el sector educativo y diversas partes interesadas"/>
        <s v="OBJ4:Fortalecer los procesos de evaluación para abordar de manera efectiva las particularidades y necesidades específicas con carácter diferencial"/>
        <s v="OBJ5:Incentivar la investigación, el uso y aplicación de los Datos y la Información generada, con enfoque Diferencial y territorial "/>
        <s v="OBJ7:Mejorar la eficiencia operativa y la calidad en la gestión interna."/>
        <s v="OBJ6: Desarrollar capacidades internas para adaptarse a las demandas cambiantes del entorno educativo."/>
        <s v="OBJ8: Asegurar la sostenibilidad financiera mediante la diversificación de fuentes de ingresos."/>
        <m/>
      </sharedItems>
    </cacheField>
    <cacheField name="Iniciativa estratégica" numFmtId="0">
      <sharedItems containsBlank="1"/>
    </cacheField>
    <cacheField name="Indicador Estratégico" numFmtId="0">
      <sharedItems containsBlank="1"/>
    </cacheField>
    <cacheField name="Actividad" numFmtId="0">
      <sharedItems containsBlank="1" count="106" longText="1">
        <s v="Elaborar y consolidar los informes de resultados de aplicación piloto de Clima escolar en las pruebas de Estado durante la vigencia 2024._x000a__x000a_Informe de resultados de aplicación de cuestionarios auxiliares, del 18 de enero a 30 de junio de 2024."/>
        <s v="Realizar reporte diagnóstico final de la consultoría del programa Sacúdete._x000a__x000a_Asegurar el enfoque diferencial y de interseccionalidad en el marco del proyecto de inclusión de población, por medio de adaptación de cuadernillos e informes de resultados._x000a_"/>
        <s v="Seguimiento a las actividades establecidas para el desarrollo de los estudios internacionales que se adelanten en la vigencia._x000a__x000a_Monitoreo de gestión con consorcios para estudios internacionales en las siguientes líneas de tiempo:_x000a__x000a_Piloto PISA : ventana de aplicación 15 de abril al 31 de mayo_x000a_TALIS estudio principal módulo central: ventana de aplicación 1 de marzo al 31 de mayo_x000a_TALIS estudio principal módulo Starting Strong: ventana de aplicación 1 de abril al 2 de agosto_x000a_Piloto ERCE - Preparación y entrega base de datos nacional: 1 de enero al 31 de junio_x000a_Pre piloto PISA: 1 de agosto al 30 de septiembre"/>
        <s v="Creación del Banco de Innovación, conforme a la definición de los criterios innovadores de los proyectos que adelantan las diferentes áreas del Icfes._x000a_ _x000a_Desarrollo de mesas técnicas del laboratorio de evaluación encaminadas a gestionar la transferencia de conocimientos. "/>
        <s v="Realizar seguimiento a la Planeación y ejecución Operativa de las pruebas de estado, pruebas internacionales y demás evaluaciones que requiera el Instituto para la vigencia, conforme con las particularidades y necesidades específicas con carácter diferencial"/>
        <s v="Participación del Icfes en eventos regionales, nacionales e internacionales "/>
        <s v="Establecer y ejecutar una estrategia de relacionamiento regional con grupos de interés."/>
        <s v="Diseñar e implementar una estrategia de divulgación de la PPDA, a través de los canales de comunicación institucionales."/>
        <s v="Formalizar el protocolo de gestión de solicitudes, peticiones y comentarios en las redes sociales activas de la entidad."/>
        <s v="Establecer una Política de Comunicaciones para la entidad."/>
        <s v="Desarrollar estrategias de comunicación interna con las diferentes dependencias del Instituto, garantizando una difusión apropiada y oportuna de la información que genera el Instituto a todos los colaboradores."/>
        <s v="Plan de Trabajo del Modelo de Costeo y el Esquema de Tarifas Diferenciales"/>
        <s v="Hacer Seguimiento a planes, programas y proyectos para el adecuado desarrollo institucional"/>
        <s v="Realizar seguimiento al cumplimiento del Plan de Brechas MIPG"/>
        <s v="Elaboración de inventario de fuentes de emisión_x000a_Determinación de alcance de huella de carbono_x000a_Determinación de herramientas de recopilación y reporte de huella de carbono_x000a_Auditorías Internas_x000a_Auditorías externas de verificación de huella de carbono"/>
        <s v="Mantener el Sistema de gestión de calidad del Icfes"/>
        <s v="Implementar y documentar el sistema integrado de gestión del Icfes"/>
        <s v=" - Levantamiento de línea base para el informe de sostenibilidad_x000a_ - Elaboración de análisis de materialidad_x000a_ - Priorización de asuntos materiales_x000a_ - Definición de lineamientos sostenibles para contratación, auditorías externas"/>
        <s v="Realizar rueda de negocios internacional"/>
        <s v="Divulgar el Portafolio de Servicios"/>
        <s v="Fortalecer el micrositio de consultoría de la pagina web del Icfes"/>
        <s v="Plan de Seguridad y Privacidad de la Información: Ejecutar el Plan anual 2024 de establecido de acuerdo con los lineamientos MIPG"/>
        <s v="Plan de Tratamiento de Riesgos de Seguridad y Privacidad de la Información: Ejecutar el Plan anual 2024 de establecido de acuerdo con los lineamientos MIPG"/>
        <s v="Definir tablero de indicadores de para medir el nivel de implementación de los diferentes dominios del SGSPI"/>
        <s v="Medir indicadores del SGSPI de acuerdo con las evidencias suministradas por los líderes"/>
        <s v="Desarrollar las actividades de austeridad y gestión ambiental, a través del cumplimiento del plan de trabajo de la vigencia 2024"/>
        <s v="Diseñar y ejecutar una encuesta anual dirigida a los jefes de áreas del Instituto con el objetivo de evaluar el manejo y control de las PQRSD "/>
        <s v="Implementar dentro del sistema de gestión de calidad del Instituto los pasos para la formulación de la PPDA."/>
        <s v="Presentar al Comité de Gestión y Desempeño informes semestrales sobre los avances y resultados del desempeño de la PPDA"/>
        <s v="Realizar auditorías internas sobre gestión y resultados, a los procesos o proyectos  del Plan Anual de Auditoría aprobado por el Comité Institucional de Coordinación de Control Interno y realizar los informes de Ley y de Seguimiento que le  competen"/>
        <s v="Producir contenidos de resultados de proyectos de investigación, a partir de los datos producidos por el Icfes y otros datos, para contribuir a la toma de decisiones en materia de políticas públicas nacional y territorial."/>
        <s v="Divulgar y socializar contenidos de resultados de proyectos de investigación, a partir de los datos producidos por el Icfes y otros datos, para contribuir a la toma de decisiones en materia de políticas públicas nacional y territorial."/>
        <s v="Aplicar a convocatorias que financien proyectos de investigación en torno  a la educación a nivel nacional e internacional"/>
        <s v="Rediseñar la estrategia de fomento  de la investigación promoviendo el uso de datos del ICFES con alcance territorial "/>
        <s v="Implementar la estrategia de fomento  de la investigación promoviendo el uso de datos del ICFES con alcance territorial "/>
        <s v="Desarrollar las actividades del PINAR, a través del cumplimiento del plan de trabajo de la vigencia 2024 establecido por la SAYSG."/>
        <s v="Desarrollar las actividades de Conservación Documental, a través del cumplimiento del plan de trabajo de la vigencia 2024 establecido por la SAYSG."/>
        <s v="Desarrollar las actividades de Preservación Digital, a través del cumplimiento del plan de trabajo de la vigencia 2024 establecido por la SAYSG."/>
        <s v="Realizar seguimiento al cumplimiento de ejecución de las líneas del Plan Anual de Adquisiciones de la vigencia 2024."/>
        <s v="Acompañar la dinámica de cinco (5) Comités Técnicos de Área (SDI) para fortalecer su capacidad de presentación y compromiso, contribuyendo así a la mejora continua de los eventos de difusión. "/>
        <s v="Realizar 13 sesiones de difusión de resultados de la aplicación del Proyecto Saber 3579, en el marco del cumplimiento de las actividades contractuales pactadas con el MEN"/>
        <s v="Realizar 4 sesiones de divulgación de los informes nacionales de las evaluaciones realizadas por el Instituto de Saber 11, Saber TyT/Pro, PISA e ICCS."/>
        <s v="Elaborar doce (12) apuntes del Icfes para la política educativa a partir de los resultados de las pruebas nacionales e internacionales."/>
        <s v="Realizar 30 sesiones de difusión de resultados de la aplicación de proyectos especiales, en el marco del cumplimiento de las actividades contractuales pactadas con el MEN."/>
        <s v="Desarrollar la IX versión del Encuentro Nacional de Líderes y Líderesas de Evaluación de las 97 Entidades Territoriales Certificadas - ENLE 2024."/>
        <s v="Realizar 7 sesiones de divulgación de los informes nacionales de los informes de las evaluaciones realizadas por el Instituto de Saber 3579, Pruebas SER, Evaluar para Avanzar, Saber 11, Saber TyT/Pro, PISA e ICCS para la comunicación interna del Instituto. "/>
        <s v="Establecer 4 alianzas para la apropiación social de los resultados con organizaciones y/o entidades territoriales para la interpretación, uso y transferencia de capacidades de análisis de los resultados a los diferentes establecimientos educativos focalizados."/>
        <s v="Implementar la estrategia de Comunidad de aprendizaje (CdA), mediante: 1) sistematización de 12 buenas prácticas de actores de la comunidad educativa. 2) Diseño, ajuste y pilotaje de la nueva plataforma de CdA. 3) 5 galardones a las buenas prácticas del análisis, uso e interpretación de resultados para el mejoramiento de la calidad educativa."/>
        <s v="Desarrollar y publicar 12 calendarios mensuales de las actividades desarrolladas por la Subdirección, referente a talleres, sesiones de difusión y/o divulgación."/>
        <s v="Preparar, apoyar y/o ajustar los 8 contenidos, talleres, difusiones y/o sesiones solicitadas por la Dirección de Evaluación o la Dirección General."/>
        <s v="Diseñar y ejecutar planes de medios para el lanzamiento de todos los informes que aplica el Icfes  (De 6 a 7 planes de medios)"/>
        <s v="Realizar 32 Encuentros Regionales por la apropiación social de los resultados: Evaluar para la vida 2024, el sentido de la evaluación para el mejoramiento de la calidad educativa en 40 ETC. focalizadas de acuerdo a sus situaciones de contexto y resultados obtenidos en las diferentes evaluaciones aplicadas."/>
        <s v="Realizar 10 jornadas de capacitación sobre enfoque diferencial dirigidas a las y los colaboradores del Instituto para garantizar la transversalización del enfoque diferencial en la cadena de la evaluación y el cumplimiento de la normatividad relacionada."/>
        <s v="Implementar el procedimiento interno de Asistencia Técnica a los 4 equipos de trabajo de la Subdirección de Análisis y Divulgación para garantizar una efectiva transversalización del enfoque diferencial en los productos y servicios de la dependencia. "/>
        <s v="Elaborar catorce (14) informes de resultados, seis (6) nacionales y ocho (8) para clientes externos del Icfes con los resultados obtenidos en las pruebas Saber 3°, 5°, 7° y 9°, Saber 11°, Saber TyT, Saber Pro, PISA, SSES, ICCS y del examen de Patrulleros."/>
        <s v="Realizar pilotaje de metodología para la apropiación social de los resultados en 10 Establecimientos Educativos (EE) con estudiantes de grupos poblacionales diferenciales para fortalecer la divulgación con enfoque diferencial. "/>
        <s v="Elaborar 1 documento orientador para la apropiación social de los resultados con enfoque diferencial a partir de los hallazgos de necesidades en la divulgación identificados en el pilotaje."/>
        <s v="Participar en dos (2) proyectos de optimización de productos de difusión de la subdirección, analizando y validando la evidencia recogida para su mejora, para así generar resultados sólidos y significativos en dichos productos."/>
        <s v="Realizar seguimientos mensuales a la atención y respuesta efectiva de las diferentes PQRSF allegadas a la Subdirección de Análisis y Divulgación."/>
        <s v="Hacer seguimiento de los dos (2) nuevos indicadores de calidad de los procedimientos de la SAyD, para determinar con datos metas retadoras para el mejoramiento de los productos y servicios de la subdirección."/>
        <s v="Actualizar tres (3) visores de resultados de las pruebas Saber para estar al tanto de los resultados que se obtienen a nivel territorial"/>
        <s v="Crear y diseñar 4 multimedia interactivas como herramientas de difusión para los productos digitales contemplados en la etapa de resultados de Saber 3°, 5°, 7°, 9°, 11°, TyT."/>
        <s v="Elaborar cuatro (4) resúmenes infográficos de resultados para clientes externos del instituto con los resultados obtenidos en las pruebas Saber 11°, Saber TyT, Saber Pro que contribuya a la toma de decisiones estratégicas."/>
        <s v="Elaborar cinco (5) resúmenes infográficos con los resultados obtenidos en las pruebas Saber 3°, 5°, 7° y 9°, Saber 11°, Saber TyT, Saber Pro que contribuya a la toma de decisiones estratégicas."/>
        <s v="Crear e implementar una estrategia digital de contenidos que permita visibilizar semana a semana datos y análisis de los exámenes que aplica el Icfes con el fin de mantener informada a la comunidad educativa  desde un enfoque diferencial."/>
        <s v="Diseñar y crear 16 video-cápsulas interactivas de 2 a 3 minutos  que  comuniquen un panorama general sobre  el desempeño de las y los estudiantes desde un enfoque diferencial: Grupo étnico, profesión , sexo, zona, NSE, entre otros. "/>
        <s v="Diseñar y crear 18 mailings que logren comunicar un panorama general sobre  el desempeño de las y los estudiantes evaluados en las pruebas que aplica el Icfes desde un enfoque diferencial : Grupo étnico, profesión, sexo, zona, entre otros."/>
        <s v="Desarrollar 4 proyectos de gamificación para lograr un acercamiento y familiarización con las pruebas Saber 11°, TyT, PRO y proyectos especiales a través de la aplicación de estrategias de juego no lúdico."/>
        <s v="Fortalecimiento a la página de Comunidad de aprendizaje, estructuración y ajustes con nuevos contenidos, actualización de los ya existentes y articulación con instituciones educativas no aliadas al proyecto."/>
        <s v="Apoyar y actualizar constantemente  el desarrollo y la implementación de la aplicación móvil App del Saber."/>
        <s v="Diseñar, diagramar e implementar los diferentes informes de análisis y difusión de resultados de la información derivada de las evaluaciones de la educación que realiza el Instituto Colombiano para la Evaluación de la Educación."/>
        <s v="Diseñar, implementar y desarrollar 3 multimedia offline a la medida que acorte las brechas de la información de los resultados de las pruebas de las diferentes comunidades indígenas."/>
        <s v="Estructurar la nueva versión del portafolio de metodologías del proyecto de laboratorio para centralizar y valorizar siete (7) metodologías de investigación, con la finalidad de optimizar los métodos de investigación de la subdirección."/>
        <s v="Realizar la Planeación y ejecución Operativa de las pruebas de estado y demás evaluaciones que requiera el Instituto para la vigencia, de acuerdo con las particularidades y necesidades específicas con carácter diferencial"/>
        <s v="Sede Electrónica Fase II: Continuar con los diseños, desarrollos y mantenimientos evolutivos, que permiten optimizar la disposición de los trámites, servicios,  e información del Icfes en la Sede Electrónica "/>
        <s v="Fortalecimiento del proceso de citación: Fortalecer los procesos de citación (asignación de sitios), atención de tutelas posteriores a la inscripción, minimizando los procesos manuales de asignación de sitios"/>
        <s v="Fortalecimiento y aseguramiento del Ciclo de vida del ítem: Fortalecer el ciclo de vida del ítem en su paso por los procesos misionales con el fin de se  permita controlar y mantener su integridad, confiabilidad, disponibilidad y seguridad."/>
        <s v="Actualización del módulo de aprovisionamiento para que soporte los nuevos modelos del negocio: Fortalecer los procesos de aprovisionamiento (generación de biblias) y atención de tutelas posteriores a la inscripción."/>
        <s v="PETI -  Evolucionar/estabilizar soluciones misionales y de apoyo:  Totalidad de actividades"/>
        <s v="Sede Electrónica Fase II: Diseñar, desarrollar e implementar la aplicación móvil"/>
        <s v="Adaptar ítems para las comunidades étnicas que presentan los exámenes de Estado."/>
        <s v="Brindar a la población con discapacidad mayor acceso en los exámenes de Estado, por medio del diseño y construcción de instrumentos de evaluación susceptibles a acomodaciones."/>
        <s v="Realizar la calificación de las pruebas de Estado Saber 11, Presaber, Insor, Validantes, Saber Pro y Saber TyT mediante estándares estadístico y psicométricos que respalda decisiones informadas en el ámbito educativo."/>
        <s v="Centro de Analítica para el Sector Educativo: Implementar un centro de analítica que permita ser un herramienta para el análisis, uso y divulgación de la información para los actores del sector educativo"/>
        <s v="Modernización de escritorios: Actualizar los equipos de computo fase I asignados a los funcionarios con características técnicas acordes a las necesidades de la entidad"/>
        <s v="Plan de Mantenimiento de Servicios Tecnológicos: Ejecutar el Plan anual 2024 de establecido de acuerdo con los lineamientos MIPG"/>
        <s v="PETI - Fortalecer el modelo de Gestión de la operación de Servicios Tecnológicos"/>
        <s v="PETI - Gestión de Interoperabilidad en el Icfes"/>
        <s v="PETI - Sistema de Gestión y Gobierno de Datos"/>
        <s v="PETI - Gestión de arquitectura de datos e información: Estandarizar procesos en las bases de datos misionales para mejorar la operación misional"/>
        <s v="Ejecutar los planes de producción editorial de las pruebas de estado, proyectos y demás instrumentos de evaluación siguiendo criterios de innovación, calidad y oportunidad basados en el enfoque diferencial."/>
        <s v="Ejecutar los planes de codificación de las pruebas de estado, proyectos y demás instrumentos de evaluación siguiendo criterios de innovación, calidad y oportunidad basados en el enfoque diferencial."/>
        <s v="Ejecutar el Plan Anual de Vacantes  "/>
        <s v="Ejecutar el Plan de Previsión de Recursos Humanos  "/>
        <s v="Ejecutar el Plan Estratégico de Talento Humano  "/>
        <s v="Ejecutar el Plan Institucional de Capacitación   "/>
        <s v="Ejecutar el Plan de Incentivos Institucionales  "/>
        <s v="Ejecutar el Plan Trabajo Anual en Seguridad y Salud en el Trabajo  "/>
        <s v="1. Identificar y analizar desde la perspectiva contable, la información contenida en los estados financieros sobre el costo real de las pruebas, para el seguimiento y desarrollo del modelo propuesto basado en actividades._x000a_2.  Desarrollar una herramienta de gestión a partir de la información financiera con los insumos necesarios para determinar e implementar un esquema tarifario diferencial, planteando diversos escenarios de acuerdo con las dos actividades estratégicas establecidas entre la SFC y OAP. "/>
        <s v="Diseñar la encuesta de satisfacción a grupos focales con carácter diferencial"/>
        <s v="Realizar el seguimiento al  Plan de Participación Ciudadana"/>
        <s v="Documentar y remitir casos de PQRSD que fueron de manera deficiente en  términos de tiempo, calidad y pertinencia, para el análisis por parte del grupo interno de trabajo de asuntos disciplinarios en lo que respecta a su competencia"/>
        <s v="Proporcionar informes estadísticos trimestrales al Comité de Conciliación, sobre las fallas en la atención de PQRSD. Dicho informe deberá contener como mínimo, el número de PQRSD recibidas en el periodo, las solicitudes de ampliación de términos cursados a los peticionarios y sus causas y las respuestas emitidas por fuera del término legal."/>
        <s v="Realizar el Seguimiento Mecanismos para mejorar la Atención al Ciudadano"/>
        <s v="Implementar la fase II del modelo de servicio de la Unidad de Atención al Ciudadano"/>
        <m/>
      </sharedItems>
    </cacheField>
    <cacheField name="Responsable" numFmtId="0">
      <sharedItems containsBlank="1"/>
    </cacheField>
    <cacheField name="Fecha Inicio" numFmtId="14">
      <sharedItems containsNonDate="0" containsDate="1" containsString="0" containsBlank="1" minDate="2024-01-01T00:00:00" maxDate="2024-10-02T00:00:00"/>
    </cacheField>
    <cacheField name="Fecha Fin " numFmtId="14">
      <sharedItems containsNonDate="0" containsDate="1" containsString="0" containsBlank="1" minDate="2024-03-30T00:00:00" maxDate="2025-01-01T00:00:00"/>
    </cacheField>
    <cacheField name="Evidencia" numFmtId="0">
      <sharedItems containsBlank="1" longText="1"/>
    </cacheField>
    <cacheField name="Origen de formulación" numFmtId="0">
      <sharedItems containsBlank="1"/>
    </cacheField>
    <cacheField name="Políticas De Gestión Y Desempeño " numFmtId="0">
      <sharedItems containsBlank="1"/>
    </cacheField>
    <cacheField name="Políticas De Gestión Y Desempeño 2" numFmtId="0">
      <sharedItems containsBlank="1"/>
    </cacheField>
    <cacheField name="Políticas De Gestión Y Desempeño 3" numFmtId="0">
      <sharedItems containsBlank="1"/>
    </cacheField>
    <cacheField name="Planes Institucionales " numFmtId="0">
      <sharedItems containsBlank="1"/>
    </cacheField>
    <cacheField name="Fuente De Financiación " numFmtId="0">
      <sharedItems containsBlank="1"/>
    </cacheField>
    <cacheField name="Proyecto De Inversión" numFmtId="0">
      <sharedItems containsBlank="1"/>
    </cacheField>
    <cacheField name="Nombre del indicador" numFmtId="0">
      <sharedItems containsBlank="1"/>
    </cacheField>
    <cacheField name="Periodicidad de medición" numFmtId="0">
      <sharedItems containsBlank="1"/>
    </cacheField>
    <cacheField name="Tendencia del indicador " numFmtId="0">
      <sharedItems containsBlank="1"/>
    </cacheField>
    <cacheField name="Tipo de indicador" numFmtId="0">
      <sharedItems containsBlank="1"/>
    </cacheField>
    <cacheField name="Variables del indicador" numFmtId="0">
      <sharedItems containsBlank="1" longText="1"/>
    </cacheField>
    <cacheField name="Formula de indicador" numFmtId="0">
      <sharedItems containsBlank="1"/>
    </cacheField>
    <cacheField name="Meta Trimestre 2" numFmtId="0">
      <sharedItems containsBlank="1" containsMixedTypes="1" containsNumber="1" minValue="0" maxValue="1"/>
    </cacheField>
    <cacheField name="Meta Trimestre 3" numFmtId="0">
      <sharedItems containsBlank="1" containsMixedTypes="1" containsNumber="1" minValue="0" maxValue="1"/>
    </cacheField>
    <cacheField name="Meta Trimestre 4" numFmtId="0">
      <sharedItems containsBlank="1" containsMixedTypes="1" containsNumber="1" minValue="0" maxValue="1"/>
    </cacheField>
    <cacheField name="¿La Meta es variable?" numFmtId="0">
      <sharedItems containsBlank="1"/>
    </cacheField>
    <cacheField name="¿La acción se culminó en este trimestre?" numFmtId="0">
      <sharedItems containsBlank="1"/>
    </cacheField>
    <cacheField name="Análisis cualitativo" numFmtId="0">
      <sharedItems containsBlank="1" longText="1"/>
    </cacheField>
    <cacheField name="Ubicación y ruta de la evidencia" numFmtId="0">
      <sharedItems containsBlank="1" longText="1"/>
    </cacheField>
    <cacheField name="Actividades esperadas para el siguiente trimestre" numFmtId="0">
      <sharedItems containsBlank="1" longText="1"/>
    </cacheField>
    <cacheField name="Valor del indicador en Trimestre II" numFmtId="0">
      <sharedItems containsBlank="1" containsMixedTypes="1" containsNumber="1" minValue="0" maxValue="33"/>
    </cacheField>
    <cacheField name="Porcentaje de cumplimiento del indicador T2" numFmtId="0">
      <sharedItems containsMixedTypes="1" containsNumber="1" minValue="0.33" maxValue="1.4166666666666667" count="14">
        <n v="1"/>
        <n v="0.455026455026455"/>
        <n v="0.6"/>
        <n v="1.3"/>
        <n v="0.86"/>
        <s v="-"/>
        <n v="1.0526315789473684"/>
        <n v="0.8"/>
        <n v="0.5"/>
        <n v="0.91836734693877553"/>
        <n v="0.55555555555555558"/>
        <n v="1.4166666666666667"/>
        <n v="1.19"/>
        <n v="0.33"/>
      </sharedItems>
    </cacheField>
    <cacheField name="Análisis cualitativo T2" numFmtId="0">
      <sharedItems containsBlank="1" longText="1"/>
    </cacheField>
    <cacheField name="Ubicación y ruta de la evidencia T2" numFmtId="0">
      <sharedItems containsBlank="1" longText="1"/>
    </cacheField>
    <cacheField name="¿La acción se culminó en este trimestre?6" numFmtId="0">
      <sharedItems containsNonDate="0" containsString="0" containsBlank="1"/>
    </cacheField>
    <cacheField name="Análisis cualitativo7" numFmtId="0">
      <sharedItems containsNonDate="0" containsString="0" containsBlank="1"/>
    </cacheField>
    <cacheField name="Ubicación y ruta de la evidencia8" numFmtId="0">
      <sharedItems containsNonDate="0" containsString="0" containsBlank="1"/>
    </cacheField>
    <cacheField name="Actividades esperadas para el siguiente trimestre9" numFmtId="0">
      <sharedItems containsNonDate="0" containsString="0" containsBlank="1"/>
    </cacheField>
    <cacheField name="¿La acción se culminó en este trimestre?10" numFmtId="0">
      <sharedItems containsNonDate="0" containsString="0" containsBlank="1"/>
    </cacheField>
    <cacheField name="Análisis cualitativo11" numFmtId="0">
      <sharedItems containsNonDate="0" containsString="0" containsBlank="1"/>
    </cacheField>
    <cacheField name="Ubicación y ruta de la evidencia12" numFmtId="0">
      <sharedItems containsNonDate="0" containsString="0" containsBlank="1"/>
    </cacheField>
    <cacheField name="Actividades esperadas para el siguiente trimestre1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vier Andrés Niño Parrado" refreshedDate="45590.417284490744" backgroundQuery="1" createdVersion="8" refreshedVersion="8" minRefreshableVersion="3" recordCount="0" supportSubquery="1" supportAdvancedDrill="1" xr:uid="{7FFE3299-C850-4451-899E-3BE6508EBB48}">
  <cacheSource type="external" connectionId="1"/>
  <cacheFields count="3">
    <cacheField name="[Tabla2].[Objetivo Estratégico].[Objetivo Estratégico]" caption="Objetivo Estratégico" numFmtId="0" hierarchy="3" level="1">
      <sharedItems containsBlank="1" count="8">
        <m/>
        <s v="OBJ2:Contribuir al desarrollo educativo y social mediante la divulgación de resultados e investigaciones"/>
        <s v="OBJ3: Consolidar y potenciar las relaciones estratégicas con el sector educativo y diversas partes interesadas"/>
        <s v="OBJ4:Fortalecer los procesos de evaluación para abordar de manera efectiva las particularidades y necesidades específicas con carácter diferencial"/>
        <s v="OBJ5:Incentivar la investigación, el uso y aplicación de los Datos y la Información generada, con enfoque Diferencial y territorial"/>
        <s v="OBJ6: Desarrollar capacidades internas para adaptarse a las demandas cambiantes del entorno educativo."/>
        <s v="OBJ7:Mejorar la eficiencia operativa y la calidad en la gestión interna."/>
        <s v="OBJ8: Asegurar la sostenibilidad financiera mediante la diversificación de fuentes de ingresos."/>
      </sharedItems>
    </cacheField>
    <cacheField name="[Measures].[Recuento de Porcentaje de cumplimiento del indicador T2]" caption="Recuento de Porcentaje de cumplimiento del indicador T2" numFmtId="0" hierarchy="46" level="32767"/>
    <cacheField name="[Measures].[Recuento de Porcentaje de cumplimiento del indicador T3]" caption="Recuento de Porcentaje de cumplimiento del indicador T3" numFmtId="0" hierarchy="47" level="32767"/>
  </cacheFields>
  <cacheHierarchies count="48">
    <cacheHierarchy uniqueName="[Tabla2].[CÓDIGO]" caption="CÓDIGO" attribute="1" defaultMemberUniqueName="[Tabla2].[CÓDIGO].[All]" allUniqueName="[Tabla2].[CÓDIGO].[All]" dimensionUniqueName="[Tabla2]" displayFolder="" count="0" memberValueDatatype="130" unbalanced="0"/>
    <cacheHierarchy uniqueName="[Tabla2].[Dependencia]" caption="Dependencia" attribute="1" defaultMemberUniqueName="[Tabla2].[Dependencia].[All]" allUniqueName="[Tabla2].[Dependencia].[All]" dimensionUniqueName="[Tabla2]" displayFolder="" count="0" memberValueDatatype="130" unbalanced="0"/>
    <cacheHierarchy uniqueName="[Tabla2].[Perspectiva]" caption="Perspectiva" attribute="1" defaultMemberUniqueName="[Tabla2].[Perspectiva].[All]" allUniqueName="[Tabla2].[Perspectiva].[All]" dimensionUniqueName="[Tabla2]" displayFolder="" count="0" memberValueDatatype="130" unbalanced="0"/>
    <cacheHierarchy uniqueName="[Tabla2].[Objetivo Estratégico]" caption="Objetivo Estratégico" attribute="1" defaultMemberUniqueName="[Tabla2].[Objetivo Estratégico].[All]" allUniqueName="[Tabla2].[Objetivo Estratégico].[All]" dimensionUniqueName="[Tabla2]" displayFolder="" count="2" memberValueDatatype="130" unbalanced="0">
      <fieldsUsage count="2">
        <fieldUsage x="-1"/>
        <fieldUsage x="0"/>
      </fieldsUsage>
    </cacheHierarchy>
    <cacheHierarchy uniqueName="[Tabla2].[Iniciativa estratégica]" caption="Iniciativa estratégica" attribute="1" defaultMemberUniqueName="[Tabla2].[Iniciativa estratégica].[All]" allUniqueName="[Tabla2].[Iniciativa estratégica].[All]" dimensionUniqueName="[Tabla2]" displayFolder="" count="0" memberValueDatatype="130" unbalanced="0"/>
    <cacheHierarchy uniqueName="[Tabla2].[Indicador Estratégico]" caption="Indicador Estratégico" attribute="1" defaultMemberUniqueName="[Tabla2].[Indicador Estratégico].[All]" allUniqueName="[Tabla2].[Indicador Estratégico].[All]" dimensionUniqueName="[Tabla2]" displayFolder="" count="0" memberValueDatatype="130" unbalanced="0"/>
    <cacheHierarchy uniqueName="[Tabla2].[Actividad]" caption="Actividad" attribute="1" defaultMemberUniqueName="[Tabla2].[Actividad].[All]" allUniqueName="[Tabla2].[Actividad].[All]" dimensionUniqueName="[Tabla2]" displayFolder="" count="0" memberValueDatatype="130" unbalanced="0"/>
    <cacheHierarchy uniqueName="[Tabla2].[Responsable]" caption="Responsable" attribute="1" defaultMemberUniqueName="[Tabla2].[Responsable].[All]" allUniqueName="[Tabla2].[Responsable].[All]" dimensionUniqueName="[Tabla2]" displayFolder="" count="0" memberValueDatatype="130" unbalanced="0"/>
    <cacheHierarchy uniqueName="[Tabla2].[Fecha Inicio]" caption="Fecha Inicio" attribute="1" time="1" defaultMemberUniqueName="[Tabla2].[Fecha Inicio].[All]" allUniqueName="[Tabla2].[Fecha Inicio].[All]" dimensionUniqueName="[Tabla2]" displayFolder="" count="0" memberValueDatatype="7" unbalanced="0"/>
    <cacheHierarchy uniqueName="[Tabla2].[Fecha Fin]" caption="Fecha Fin" attribute="1" time="1" defaultMemberUniqueName="[Tabla2].[Fecha Fin].[All]" allUniqueName="[Tabla2].[Fecha Fin].[All]" dimensionUniqueName="[Tabla2]" displayFolder="" count="0" memberValueDatatype="7" unbalanced="0"/>
    <cacheHierarchy uniqueName="[Tabla2].[Evidencia]" caption="Evidencia" attribute="1" defaultMemberUniqueName="[Tabla2].[Evidencia].[All]" allUniqueName="[Tabla2].[Evidencia].[All]" dimensionUniqueName="[Tabla2]" displayFolder="" count="0" memberValueDatatype="130" unbalanced="0"/>
    <cacheHierarchy uniqueName="[Tabla2].[Origen de formulación]" caption="Origen de formulación" attribute="1" defaultMemberUniqueName="[Tabla2].[Origen de formulación].[All]" allUniqueName="[Tabla2].[Origen de formulación].[All]" dimensionUniqueName="[Tabla2]" displayFolder="" count="0" memberValueDatatype="130" unbalanced="0"/>
    <cacheHierarchy uniqueName="[Tabla2].[q]" caption="q" attribute="1" defaultMemberUniqueName="[Tabla2].[q].[All]" allUniqueName="[Tabla2].[q].[All]" dimensionUniqueName="[Tabla2]" displayFolder="" count="0" memberValueDatatype="130" unbalanced="0"/>
    <cacheHierarchy uniqueName="[Tabla2].[Políticas De Gestión Y Desempeño 2]" caption="Políticas De Gestión Y Desempeño 2" attribute="1" defaultMemberUniqueName="[Tabla2].[Políticas De Gestión Y Desempeño 2].[All]" allUniqueName="[Tabla2].[Políticas De Gestión Y Desempeño 2].[All]" dimensionUniqueName="[Tabla2]" displayFolder="" count="0" memberValueDatatype="130" unbalanced="0"/>
    <cacheHierarchy uniqueName="[Tabla2].[Políticas De Gestión Y Desempeño 3]" caption="Políticas De Gestión Y Desempeño 3" attribute="1" defaultMemberUniqueName="[Tabla2].[Políticas De Gestión Y Desempeño 3].[All]" allUniqueName="[Tabla2].[Políticas De Gestión Y Desempeño 3].[All]" dimensionUniqueName="[Tabla2]" displayFolder="" count="0" memberValueDatatype="130" unbalanced="0"/>
    <cacheHierarchy uniqueName="[Tabla2].[Planes Institucionales]" caption="Planes Institucionales" attribute="1" defaultMemberUniqueName="[Tabla2].[Planes Institucionales].[All]" allUniqueName="[Tabla2].[Planes Institucionales].[All]" dimensionUniqueName="[Tabla2]" displayFolder="" count="0" memberValueDatatype="130" unbalanced="0"/>
    <cacheHierarchy uniqueName="[Tabla2].[Fuente De Financiación]" caption="Fuente De Financiación" attribute="1" defaultMemberUniqueName="[Tabla2].[Fuente De Financiación].[All]" allUniqueName="[Tabla2].[Fuente De Financiación].[All]" dimensionUniqueName="[Tabla2]" displayFolder="" count="0" memberValueDatatype="130" unbalanced="0"/>
    <cacheHierarchy uniqueName="[Tabla2].[Proyecto De Inversión]" caption="Proyecto De Inversión" attribute="1" defaultMemberUniqueName="[Tabla2].[Proyecto De Inversión].[All]" allUniqueName="[Tabla2].[Proyecto De Inversión].[All]" dimensionUniqueName="[Tabla2]" displayFolder="" count="0" memberValueDatatype="130" unbalanced="0"/>
    <cacheHierarchy uniqueName="[Tabla2].[Nombre del indicador]" caption="Nombre del indicador" attribute="1" defaultMemberUniqueName="[Tabla2].[Nombre del indicador].[All]" allUniqueName="[Tabla2].[Nombre del indicador].[All]" dimensionUniqueName="[Tabla2]" displayFolder="" count="0" memberValueDatatype="130" unbalanced="0"/>
    <cacheHierarchy uniqueName="[Tabla2].[Periodicidad de medición]" caption="Periodicidad de medición" attribute="1" defaultMemberUniqueName="[Tabla2].[Periodicidad de medición].[All]" allUniqueName="[Tabla2].[Periodicidad de medición].[All]" dimensionUniqueName="[Tabla2]" displayFolder="" count="0" memberValueDatatype="130" unbalanced="0"/>
    <cacheHierarchy uniqueName="[Tabla2].[Tendencia del indicador]" caption="Tendencia del indicador" attribute="1" defaultMemberUniqueName="[Tabla2].[Tendencia del indicador].[All]" allUniqueName="[Tabla2].[Tendencia del indicador].[All]" dimensionUniqueName="[Tabla2]" displayFolder="" count="0" memberValueDatatype="130" unbalanced="0"/>
    <cacheHierarchy uniqueName="[Tabla2].[Tipo de indicador]" caption="Tipo de indicador" attribute="1" defaultMemberUniqueName="[Tabla2].[Tipo de indicador].[All]" allUniqueName="[Tabla2].[Tipo de indicador].[All]" dimensionUniqueName="[Tabla2]" displayFolder="" count="0" memberValueDatatype="130" unbalanced="0"/>
    <cacheHierarchy uniqueName="[Tabla2].[Variables del indicador]" caption="Variables del indicador" attribute="1" defaultMemberUniqueName="[Tabla2].[Variables del indicador].[All]" allUniqueName="[Tabla2].[Variables del indicador].[All]" dimensionUniqueName="[Tabla2]" displayFolder="" count="0" memberValueDatatype="130" unbalanced="0"/>
    <cacheHierarchy uniqueName="[Tabla2].[Formula de indicador]" caption="Formula de indicador" attribute="1" defaultMemberUniqueName="[Tabla2].[Formula de indicador].[All]" allUniqueName="[Tabla2].[Formula de indicador].[All]" dimensionUniqueName="[Tabla2]" displayFolder="" count="0" memberValueDatatype="130" unbalanced="0"/>
    <cacheHierarchy uniqueName="[Tabla2].[Meta Trimestre 2]" caption="Meta Trimestre 2" attribute="1" defaultMemberUniqueName="[Tabla2].[Meta Trimestre 2].[All]" allUniqueName="[Tabla2].[Meta Trimestre 2].[All]" dimensionUniqueName="[Tabla2]" displayFolder="" count="0" memberValueDatatype="130" unbalanced="0"/>
    <cacheHierarchy uniqueName="[Tabla2].[Meta Trimestre 3]" caption="Meta Trimestre 3" attribute="1" defaultMemberUniqueName="[Tabla2].[Meta Trimestre 3].[All]" allUniqueName="[Tabla2].[Meta Trimestre 3].[All]" dimensionUniqueName="[Tabla2]" displayFolder="" count="0" memberValueDatatype="130" unbalanced="0"/>
    <cacheHierarchy uniqueName="[Tabla2].[Meta Trimestre 4]" caption="Meta Trimestre 4" attribute="1" defaultMemberUniqueName="[Tabla2].[Meta Trimestre 4].[All]" allUniqueName="[Tabla2].[Meta Trimestre 4].[All]" dimensionUniqueName="[Tabla2]" displayFolder="" count="0" memberValueDatatype="130" unbalanced="0"/>
    <cacheHierarchy uniqueName="[Tabla2].[¿La Meta es variable?]" caption="¿La Meta es variable?" attribute="1" defaultMemberUniqueName="[Tabla2].[¿La Meta es variable?].[All]" allUniqueName="[Tabla2].[¿La Meta es variable?].[All]" dimensionUniqueName="[Tabla2]" displayFolder="" count="0" memberValueDatatype="130" unbalanced="0"/>
    <cacheHierarchy uniqueName="[Tabla2].[¿La acción se culminó en este trimestre?]" caption="¿La acción se culminó en este trimestre?" attribute="1" defaultMemberUniqueName="[Tabla2].[¿La acción se culminó en este trimestre?].[All]" allUniqueName="[Tabla2].[¿La acción se culminó en este trimestre?].[All]" dimensionUniqueName="[Tabla2]" displayFolder="" count="0" memberValueDatatype="130" unbalanced="0"/>
    <cacheHierarchy uniqueName="[Tabla2].[Análisis cualitativo]" caption="Análisis cualitativo" attribute="1" defaultMemberUniqueName="[Tabla2].[Análisis cualitativo].[All]" allUniqueName="[Tabla2].[Análisis cualitativo].[All]" dimensionUniqueName="[Tabla2]" displayFolder="" count="0" memberValueDatatype="130" unbalanced="0"/>
    <cacheHierarchy uniqueName="[Tabla2].[Ubicación y ruta de la evidencia]" caption="Ubicación y ruta de la evidencia" attribute="1" defaultMemberUniqueName="[Tabla2].[Ubicación y ruta de la evidencia].[All]" allUniqueName="[Tabla2].[Ubicación y ruta de la evidencia].[All]" dimensionUniqueName="[Tabla2]" displayFolder="" count="0" memberValueDatatype="130" unbalanced="0"/>
    <cacheHierarchy uniqueName="[Tabla2].[Actividades esperadas para el siguiente trimestre]" caption="Actividades esperadas para el siguiente trimestre" attribute="1" defaultMemberUniqueName="[Tabla2].[Actividades esperadas para el siguiente trimestre].[All]" allUniqueName="[Tabla2].[Actividades esperadas para el siguiente trimestre].[All]" dimensionUniqueName="[Tabla2]" displayFolder="" count="0" memberValueDatatype="130" unbalanced="0"/>
    <cacheHierarchy uniqueName="[Tabla2].[Valor del indicador en Trimestre II]" caption="Valor del indicador en Trimestre II" attribute="1" defaultMemberUniqueName="[Tabla2].[Valor del indicador en Trimestre II].[All]" allUniqueName="[Tabla2].[Valor del indicador en Trimestre II].[All]" dimensionUniqueName="[Tabla2]" displayFolder="" count="0" memberValueDatatype="130" unbalanced="0"/>
    <cacheHierarchy uniqueName="[Tabla2].[Porcentaje de cumplimiento del indicador T2]" caption="Porcentaje de cumplimiento del indicador T2" attribute="1" defaultMemberUniqueName="[Tabla2].[Porcentaje de cumplimiento del indicador T2].[All]" allUniqueName="[Tabla2].[Porcentaje de cumplimiento del indicador T2].[All]" dimensionUniqueName="[Tabla2]" displayFolder="" count="0" memberValueDatatype="130" unbalanced="0"/>
    <cacheHierarchy uniqueName="[Tabla2].[Análisis cualitativo T2]" caption="Análisis cualitativo T2" attribute="1" defaultMemberUniqueName="[Tabla2].[Análisis cualitativo T2].[All]" allUniqueName="[Tabla2].[Análisis cualitativo T2].[All]" dimensionUniqueName="[Tabla2]" displayFolder="" count="0" memberValueDatatype="130" unbalanced="0"/>
    <cacheHierarchy uniqueName="[Tabla2].[Ubicación y ruta de la evidencia T2]" caption="Ubicación y ruta de la evidencia T2" attribute="1" defaultMemberUniqueName="[Tabla2].[Ubicación y ruta de la evidencia T2].[All]" allUniqueName="[Tabla2].[Ubicación y ruta de la evidencia T2].[All]" dimensionUniqueName="[Tabla2]" displayFolder="" count="0" memberValueDatatype="130" unbalanced="0"/>
    <cacheHierarchy uniqueName="[Tabla2].[Valor del indicador en Trimestre III]" caption="Valor del indicador en Trimestre III" attribute="1" defaultMemberUniqueName="[Tabla2].[Valor del indicador en Trimestre III].[All]" allUniqueName="[Tabla2].[Valor del indicador en Trimestre III].[All]" dimensionUniqueName="[Tabla2]" displayFolder="" count="0" memberValueDatatype="130" unbalanced="0"/>
    <cacheHierarchy uniqueName="[Tabla2].[Porcentaje de cumplimiento del indicador T3]" caption="Porcentaje de cumplimiento del indicador T3" attribute="1" defaultMemberUniqueName="[Tabla2].[Porcentaje de cumplimiento del indicador T3].[All]" allUniqueName="[Tabla2].[Porcentaje de cumplimiento del indicador T3].[All]" dimensionUniqueName="[Tabla2]" displayFolder="" count="0" memberValueDatatype="130" unbalanced="0"/>
    <cacheHierarchy uniqueName="[Tabla2].[Análisis cualitativo T3]" caption="Análisis cualitativo T3" attribute="1" defaultMemberUniqueName="[Tabla2].[Análisis cualitativo T3].[All]" allUniqueName="[Tabla2].[Análisis cualitativo T3].[All]" dimensionUniqueName="[Tabla2]" displayFolder="" count="0" memberValueDatatype="130" unbalanced="0"/>
    <cacheHierarchy uniqueName="[Tabla2].[Ubicación y ruta de la evidencia T3]" caption="Ubicación y ruta de la evidencia T3" attribute="1" defaultMemberUniqueName="[Tabla2].[Ubicación y ruta de la evidencia T3].[All]" allUniqueName="[Tabla2].[Ubicación y ruta de la evidencia T3].[All]" dimensionUniqueName="[Tabla2]" displayFolder="" count="0" memberValueDatatype="130" unbalanced="0"/>
    <cacheHierarchy uniqueName="[Tabla2].[¿La acción se culminó en este trimestre?10]" caption="¿La acción se culminó en este trimestre?10" attribute="1" defaultMemberUniqueName="[Tabla2].[¿La acción se culminó en este trimestre?10].[All]" allUniqueName="[Tabla2].[¿La acción se culminó en este trimestre?10].[All]" dimensionUniqueName="[Tabla2]" displayFolder="" count="0" memberValueDatatype="130" unbalanced="0"/>
    <cacheHierarchy uniqueName="[Tabla2].[Análisis cualitativo11]" caption="Análisis cualitativo11" attribute="1" defaultMemberUniqueName="[Tabla2].[Análisis cualitativo11].[All]" allUniqueName="[Tabla2].[Análisis cualitativo11].[All]" dimensionUniqueName="[Tabla2]" displayFolder="" count="0" memberValueDatatype="130" unbalanced="0"/>
    <cacheHierarchy uniqueName="[Tabla2].[Ubicación y ruta de la evidencia12]" caption="Ubicación y ruta de la evidencia12" attribute="1" defaultMemberUniqueName="[Tabla2].[Ubicación y ruta de la evidencia12].[All]" allUniqueName="[Tabla2].[Ubicación y ruta de la evidencia12].[All]" dimensionUniqueName="[Tabla2]" displayFolder="" count="0" memberValueDatatype="130" unbalanced="0"/>
    <cacheHierarchy uniqueName="[Tabla2].[Actividades esperadas para el siguiente trimestre13]" caption="Actividades esperadas para el siguiente trimestre13" attribute="1" defaultMemberUniqueName="[Tabla2].[Actividades esperadas para el siguiente trimestre13].[All]" allUniqueName="[Tabla2].[Actividades esperadas para el siguiente trimestre13].[All]" dimensionUniqueName="[Tabla2]" displayFolder="" count="0" memberValueDatatype="130" unbalanced="0"/>
    <cacheHierarchy uniqueName="[Measures].[__XL_Count Tabla2]" caption="__XL_Count Tabla2" measure="1" displayFolder="" measureGroup="Tabla2" count="0" hidden="1"/>
    <cacheHierarchy uniqueName="[Measures].[__No measures defined]" caption="__No measures defined" measure="1" displayFolder="" count="0" hidden="1"/>
    <cacheHierarchy uniqueName="[Measures].[Recuento de Porcentaje de cumplimiento del indicador T2]" caption="Recuento de Porcentaje de cumplimiento del indicador T2" measure="1" displayFolder="" measureGroup="Tabla2" count="0" oneField="1" hidden="1">
      <fieldsUsage count="1">
        <fieldUsage x="1"/>
      </fieldsUsage>
      <extLst>
        <ext xmlns:x15="http://schemas.microsoft.com/office/spreadsheetml/2010/11/main" uri="{B97F6D7D-B522-45F9-BDA1-12C45D357490}">
          <x15:cacheHierarchy aggregatedColumn="33"/>
        </ext>
      </extLst>
    </cacheHierarchy>
    <cacheHierarchy uniqueName="[Measures].[Recuento de Porcentaje de cumplimiento del indicador T3]" caption="Recuento de Porcentaje de cumplimiento del indicador T3" measure="1" displayFolder="" measureGroup="Tabla2" count="0" oneField="1" hidden="1">
      <fieldsUsage count="1">
        <fieldUsage x="2"/>
      </fieldsUsage>
      <extLst>
        <ext xmlns:x15="http://schemas.microsoft.com/office/spreadsheetml/2010/11/main" uri="{B97F6D7D-B522-45F9-BDA1-12C45D357490}">
          <x15:cacheHierarchy aggregatedColumn="37"/>
        </ext>
      </extLst>
    </cacheHierarchy>
  </cacheHierarchies>
  <kpis count="0"/>
  <dimensions count="2">
    <dimension measure="1" name="Measures" uniqueName="[Measures]" caption="Measures"/>
    <dimension name="Tabla2" uniqueName="[Tabla2]" caption="Tabla2"/>
  </dimensions>
  <measureGroups count="1">
    <measureGroup name="Tabla2" caption="Tabla2"/>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
  <r>
    <s v="DE-PAI-1"/>
    <s v="Dirección de Evalu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0"/>
    <s v="Director de la Dirección de Evaluación"/>
    <d v="2024-03-01T00:00:00"/>
    <d v="2024-12-31T00:00:00"/>
    <s v="Ficha técnica, armado de prueba, construcción de ítems e informes de resultados de aplicación piloto Saber 11A y 11B_x000a__x000a_Informe Nacional de Resultados saber 3579 (capítulo de Cuestionarios Auxiliares)"/>
    <s v="Formulación propia de la dependencia"/>
    <s v="1. Planeación Institucional"/>
    <s v="No Aplica"/>
    <s v="No Aplica"/>
    <s v="Plan Anual de Adquisiciones"/>
    <s v="Operación Comercial"/>
    <s v="-"/>
    <s v="Porcentaje de avance en documentos técnicos enmarcados en la iniciativa estratégica y de resultados de aplicación de cuestionarios implementados."/>
    <s v="Trimestral"/>
    <s v="Positiva"/>
    <s v="efectividad"/>
    <s v="Avance efectivo en la construcción del documento  _x000a_Avance proyectado de la construcción del documento "/>
    <s v="(Avance efectivo en la construcción del documento / Avance proyectado de la construcción del documento ) * 100"/>
    <n v="0.33"/>
    <n v="0.33"/>
    <n v="0.33"/>
    <s v="Acumulativa"/>
    <s v="No"/>
    <s v="En cuanto a clima escolar calendario A, durante este periodo se han realizado mesas de trabajo para revisar y acordar los procedimientos para el procesamiento y calificación, esto con el fin de tener resultados para iniciar la  elaboración del informe del pilotaje.  Por otra parte, para calendario B, se han realizado todas las actividades respectivas de planeación, alistamiento y diseño de la encuesta de clima escolar.  "/>
    <s v="Se adjunta Ficha técnica y armado de clima escolar (material clasificado). _x000a_La construcción de ítems de clima escolar se considera material confidencial. "/>
    <s v="En cuanto a clima escolar,  para el siguiente trimestre se espera llevar a cabo la aplicación del pilotaje en calendario B, la cual se desarrollará entre el 15 de abril de 2024 y el 21 de junio de 2024. Durante la aplicación se hará un monitoreo constante del porcentaje de respuestas, para llevar un registro y adecuar así las estrategias de comunicación con las instituciones educativas. "/>
    <n v="0.33"/>
    <x v="0"/>
    <s v="En el proyecto de clima escolar se gestionaron las actividades necesarias para el alistamiento de la aplicación para calendario B en 2024, como por ejemplo el formato de invitación para instituciones educativas y los insumos necesarios para la campaña de comunicaciones. También ee gestiono un tablero de monitoreo de respuestas en la encuesta para dicha aplicación. Sin embargo, es importante destacar que la aplicación quedo pausado desde finales de abril por la caída de sistemas del instituto, por lo cual no se cuenta con resultados de aplicación piloto para 2024._x000a_Relacionado con el desarrollo del Informe de resultados de aplicación de los cuestionarios auxiliares en el marco del Informe Nacional de Resultados Saber 3579, se analizaron los resultados del cuestionario de Habilidades Socioemocionales y del Cuestionario de factores asociados, identificando diferencias a nivel de las distintas variables de desagregación (sexo, sector, zona). Del mismo modo, se analizaron los resultados en estos cuestionarios para los estudiantes de comunidades étnicas y en condición de discapacidad. Con estos insumos se construyó  el capítulo de Cuestionarios Auxiliares del Informe, que se encuentra en proceso de revisión y corrección de estilo. "/>
    <s v="Para las evidencias, consultar la hoja: Índice de Enlaces"/>
    <m/>
    <m/>
    <m/>
    <m/>
    <m/>
    <m/>
    <m/>
    <m/>
  </r>
  <r>
    <s v="DE-PAI-2"/>
    <s v="Dirección de Evalu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1"/>
    <s v="Director de la Dirección de Evaluación"/>
    <d v="2024-01-18T00:00:00"/>
    <d v="2024-03-30T00:00:00"/>
    <s v="Informe de procesamiento y análisis de resultados (primera medición) del instrumento de medición._x000a__x000a_Reporte diagnóstico final de la consultoría para orientar el ejercicio hacia el futuro._x000a__x000a_Adaptación de cuadernillos _x000a_Pilotajes con comunidades NARP"/>
    <s v="Formulación propia de la dependencia"/>
    <s v="1. Planeación Institucional"/>
    <s v="No Aplica"/>
    <s v="No Aplica"/>
    <s v="Plan Anual de Adquisiciones"/>
    <s v="Operación Comercial"/>
    <s v="-"/>
    <s v="Porcentaje de avance en documentos técnicos  con carácter diferencial y territorial"/>
    <s v="Trimestral"/>
    <s v="Positiva"/>
    <s v="efectividad"/>
    <s v="Avance efectivo en la construcción del documento _x000a_ Avance proyectado de la construcción del documento "/>
    <s v="(Avance efectivo en la construcción del documento / Avance proyectado de la construcción del documento ) * 100"/>
    <n v="0.33"/>
    <n v="0.33"/>
    <n v="0.33"/>
    <s v="Acumulativa"/>
    <s v="No"/>
    <s v="En relación con el proyecto Sacúdete, durante este periodo se realizaron las actividades de procesamiento y análisis de resultados conducentes a la elaboración del Informe de procesamiento y análisis de resultados (primera medición) del instrumento de medición. También fue realizada una sesión de socialización del informe para promover su apropiación, a partir de la cual, se incorporando observaciones e inquietudes en su versión final. También fue elaborado el Reporte diagnóstico final de la consultoría para orientar el ejercicio hacia el futuro._x000a__x000a_Por otro lado, en el primer trimestre frente pilotajes con NARP,  se generó un plan de adaptación para comunidades étnicas que  es parte de la actual oferta del sistema integral de evaluación. "/>
    <s v="Para las evidencias, consultar la hoja: Índice de Enlaces"/>
    <s v="La consultoría de Sacúdete finalizó, por lo tanto, no se prevén más acciones en los siguientes períodos._x000a_Frente a pilotajes con NARP,  se espera generar un plan de adaptación para comunidades étnicas y aplicarlo con Saber 9."/>
    <n v="0.33"/>
    <x v="0"/>
    <s v="Dentro del proceso de consultoría para el proyecto Sacúdete, durante los meses de abril y mayo, se hizo el seguimiento a las observaciones del BID sobre los informes previamente entregados (informe de procesamiento y análisis de resultados, y el reporte diagnóstico final). Durante este mismo lapso se realizaron los ajustes solicitados por el BID, que fueron relativos exclusivamente al informe de procesamiento y análisis de resultados (primera medición) del instrumento de habilidades del SXXI. La versión final de dicho informe fue entregada en el mes de mayo. _x000a__x000a__x000a_Para el segundo trimestre del 2024, se llevan a cabo las siguientes actividades en el proyecto de Inclusión:_x000a__x000a_Realizar informes que detallen: _x000a_1. Antecedentes y alcances de la implementación del enfoque diferencial de derechos en la evaluación de la calidad de la educación a nivel nacional e internacional, con base en el análisis de las fuentes académicas y legales pertinentes._x000a_2.Antecedentes de estrategias y metodologías efectivas (incluyendo estudios de casos, investigaciones y prácticas exitosas) que han incorporado el enfoque diferencial de derechos en evaluaciones estandarizadas._x000a__x000a_Se realizaron protocolos para ejecutar para entrevistas con expertos/as, educadores y actores clave de las diferentes poblaciones objetivo. _x000a__x000a_Así mismo, se elaboró un primer borrador de un manual para la construcción y validación de ítems, así como recomendaciones para las diversas dependencias del Icfes. Lo anterior por parte del grupo de género_x000a__x000a_Así mismo, durante el periodo comprendido, se llevaron a cabo reuniones por subgrupos de trabajo (Género, Discapacidad, Interculturalidad y etnias, Diferencial-conceptual) para la revisión y discusión de referentes académicos y del marco legal y político en Colombia en los que se ha abordado el concepto de Enfoque Diferencial de Derechos y su aplicación a los contextos educativos._x000a__x000a_Además se adelantaron unas primeras entrevistas con expertos/as, educadores y actores clave de las diferentes comunidades, por parte de los subgrupos de interculturalidad y de discapacidad para detectar sus imaginarios alrededor de la educación inclusiva y equitativa aplicada en la evaluación:_x000a_- Diversidad y Reconocimiento de la Diferencia_x000a_- Equidad y Justicia Social_x000a_- Acciones Afirmativas_x000a_"/>
    <s v="Para las evidencias, consultar la hoja: Índice de Enlaces"/>
    <m/>
    <m/>
    <m/>
    <m/>
    <m/>
    <m/>
    <m/>
    <m/>
  </r>
  <r>
    <s v="DE-PAI-3"/>
    <s v="Dirección de Evaluación"/>
    <s v="Misional"/>
    <x v="1"/>
    <s v="Generación de alianzas estrategias, nacionales e internacionales"/>
    <s v="Cantidad de nuevas Alianzas o Convenio nacionales, territoriales e internacionales generados durante el Periodo"/>
    <x v="2"/>
    <s v="Director de la Dirección de Evaluación"/>
    <d v="2024-01-18T00:00:00"/>
    <d v="2024-12-31T00:00:00"/>
    <s v="Correos electrónicos_x000a_Comunicación a través de plataformas de los consorcios_x000a_Participación en eventos como NPM"/>
    <s v="Formulación propia de la dependencia"/>
    <s v="1. Planeación Institucional"/>
    <s v="No Aplica"/>
    <s v="No Aplica"/>
    <s v="Plan Anual de Adquisiciones"/>
    <s v="Inversión"/>
    <s v="Fortalecimiento Servicios de Evaluación"/>
    <s v="Porcentaje de pruebas internacionales monitoreadas"/>
    <s v="Trimestral"/>
    <s v="Positiva"/>
    <s v="efectividad"/>
    <s v="Monitoreo efectuado a los procesos propios de evaluación para las pruebas  internacionales a realizar_x000a_Monitoreo planeado al alistamiento de los procesos propios de evaluación para pruebas internacionales a realizar"/>
    <s v="Monitoreo efectuado a los procesos propios de evaluación para las pruebas  internacionales a realizar/ Monitoreo planeado al alistamiento de los procesos propios de evaluación para pruebas internacionales a realizar *100%"/>
    <n v="0.33"/>
    <n v="0.33"/>
    <n v="0.33"/>
    <s v="Acumulativa"/>
    <s v="No"/>
    <s v="Para el primer trimestre de 2024 se continuó el avance y monitoreo de las tareas correspondientes a los diferentes proyectos de pruebas internacionales teniendo los siguientes hitos por proyecto:_x000a_1. PISA: Para PISA 2025 se continuaron con las tareas de preparación de la aplicación del estudio piloto en varios frentes. Se avanzó casi totalmente con el proceso de revisión de instrumentos y cuestionarios de contexto. Se contactaron a los colegios seleccionados en la muestra para empezar el levantamiento de información de la población objetivo para realizar la segunda etapa del muestreo. A su vez se comenzó el contacto con organizaciones y secretarías de educación con el objetivo de presentar la posibilidad de aplicación de sobremuestras en el estudio principal de 2025.  Se finalizó toda la traducción y adaptación final del material de aplicación (manuales, listas y formatos).  Se contó con la asistencia presencial del codificador líder del dominio de Ciencias en la capacitación realizada en Bangkok, Tailandia. Los demás integrantes de los equipos de codificación de Lectura y Matemática asistieron de manera virtual al ciclo de capacitaciones a lo largo del mes de febrero. Se realizaron todas las validaciones necesarias al software y paquete de muestreo Maple con el soporte y asistencia de la empresa Westat y el equipo de ACER._x000a_Para PISA 2022, se realizó la revisión y comentario del primer borrador del Vol III (Pensamiento Creativo) del informe de resultados internacionales._x000a_2. SSES: A la espera de la publicación del primer volumen del reporte internacional de resultados para SSES 2023, se realizó una nueva revisión del borrador del reporte. A su vez se han venido recibiendo actualizaciones de las bases de datos de resultados internacionales._x000a_3. TALIS: Para TALIS 2024 se continuó con las actividades de preparación de la aplicación de la encuesta principal para ambos módulos (Core Survey y Starting Strong). Esto a significado que para este primer trimestre del 2024 se finalizaron ambas versiones de los instrumentos y cuestionarios a aplicar (electrónicos y en papel). A su vez se recibió la actualización de la muestra realizada por la IEA, la cual fue revisada y validada. Con esta información ya confirmada se empezaron los contactos con los colegios, jardines y unidades de servicio seleccionadas en la muestra para confirmar su participación en el estudio y posterior levantamiento de la información de la población objetivo para la realización de la segunda etapa de muestreo._x000a_4. ICCS: Se contó con la asistencia presencial de Rafael Benjumea como NCR de Colombia a la primera reunión de presentación del ciclo ICCS 2027 en Hamburgo, Alemania.  _x000a_5. ERCE: Para este primer trimestre se asistió a las reuniones virtuales de capacitación para el proceso de codificación de preguntas abiertas de la prueba de logro de Escritura para el piloto de ERCE 2025. Se mantuvo durante los primero dos meses de año una seguidilla de espacios para resolución de dudas sobre este tema en particular. El equipo de la SPI encargado del proceso de codificación ha estado preparando las actividades a desarrollarse durante el segundo trimestre del año 2024."/>
    <s v="Para acceder a esta evidencia, solicitar acceso a Julián Segura."/>
    <s v="Aplicación del estudio piloto de PISA 2025._x000a__x000a_Aplicación del estudio principal de TALIS 2024._x000a__x000a_Finalización de actividades y consolidación de base de datos nacional para el piloto de ERCE 2025."/>
    <n v="0.33"/>
    <x v="0"/>
    <s v="Para el segundo trimestre de 2024 se continuó el avance y monitoreo de las tareas correspondientes a los diferentes proyectos de pruebas internacionales teniendo los siguientes hitos por proyecto:_x000a__x000a_1. PISA: Durante el segundo trimestre se llevó a cabo la segunda etapa de muestreo para las 78 sedes seleccionadas en la muestra del piloto. Proceso necesario para la selección de estudiantes participantes en cada colegio. La venta oficial de aplicación se abrió el 15 de abril y se cerró el 14 de junio (luego de aprobada una solicitud de extensión de dos semanas). _x000a__x000a_A su vez, se adelantó el proceso de digitación de la información de instrumentos y formatos de papel (cuestionario de padres y formatos de seguimiento respectivamente) para avanzar con el proceso de consolidación de la base de datos del piloto que será enviada durante el tercer trimestre del presente año. _x000a__x000a_2. SSES: Luego de la publicación del primer volumen del reporte internacional de resultados el 26 de abril de 2024, se continuó durante el segundo trimestre con actividades de revisión de los primeros borradores del segundo volumen. _x000a__x000a_Se asistió de manera virtual a la séptima reunión de National Project Managers los días 27 y 28 de junio de 2024._x000a__x000a_3. TALIS: Para TALIS 2024 se abrieron las ventanas de aplicación de ambos módulos en Colombia (Core Survey y Starting Strong). Durante el segundo trimestre se continuaron con las tareas de levantamiento de información de listas para realizar la segunda etapa de muestreo. De manera paralela se aplicó la encuesta en los sitios (colegios, jardines y unidades de servicio) donde esta etapa se completó. Al corte de este reporte aún están abiertas ambas ventanas de aplicación (hasta finales de julio de 2024)._x000a__x000a_Se asistió de manera virtual a la tercera reunión del Informal Group de Starting Strong el día 26 de junio de 2024._x000a__x000a_4. ERCE: Para este segundo trimestre se realizó la consolidación de las bases de datos nacionales del piloto para ser enviadas al LLECE. En particular se finalizaron las actividades de codificación de preguntas abiertas, escaneo de la prueba de escritura, consolidación de la base de muestreo y participación, digitación de toda la información correspondiente. El trabajo se finalizó durante el mes de junio. Para ser enviada la base consolidada durante la primera semana de julio de 2024."/>
    <s v="Para acceder a esta evidencia, solicitar acceso a la coordinación de pruebas internacionales."/>
    <m/>
    <m/>
    <m/>
    <m/>
    <m/>
    <m/>
    <m/>
    <m/>
  </r>
  <r>
    <s v="DE-PAI-4"/>
    <s v="Dirección de Evalu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3"/>
    <s v="Dirección de Evaluación"/>
    <d v="2024-02-02T00:00:00"/>
    <d v="2024-12-31T00:00:00"/>
    <s v="Informes de avance acerca del diseño, formulación e implementación del Banco de Innovación. _x000a__x000a_Sistematización de las mesas técnicas con el seguimiento de los compromisos y estado de avance de los proyectos. _x000a_"/>
    <s v="Formulación propia de la dependencia"/>
    <s v="1. Planeación Institucional"/>
    <s v="No Aplica"/>
    <s v="No Aplica"/>
    <s v="Plan Anual de Adquisiciones  "/>
    <s v="Inversión"/>
    <s v="Fortalecimiento Servicios de Evaluación"/>
    <s v="Porcentaje de avance de consolidación de mesas técnicas del laboratorio de evaluación encaminadas a gestionar la transferencia de conocimientos. "/>
    <s v="Trimestral"/>
    <s v="Positiva"/>
    <s v="efectividad"/>
    <s v="Avance efectivo en las mesas técnicas_x000a_Avance proyectado de las mesas técnicas "/>
    <s v="(Avance efectivo en las mesas técnicas / Avance proyectado  en las mesas técnicas ) * 100"/>
    <n v="0.33"/>
    <n v="0.33"/>
    <n v="0.33"/>
    <s v="Acumulativa"/>
    <s v="No"/>
    <s v="Se realizó la primera mesa técnica del año, a fin de instaurar el escenario como parte de la gestión del laboratorio y socializar los principales resultados de las cuatro mesas efectuadas durante el año 2023 y presentar el plan de trabajo para la vigencia actual. Así mismo, se adelantó el seguimiento a los proyectos postulados en el laboratorio. Las dependencias participantes en esta mesa fueron AOP; SPI, SE, OACM, SAyD, DTI, OAGPI, SDI y DE.  Con los participantes se compartieron los documentos como la presentación en Power Point, Informe de planeación estratégica del Laboratorio de Evaluación 2024-2027. Adicionalmente, se recopiló información acerca de  la propuesta de nombres para el laboratorio"/>
    <s v="Para las evidencias, consultar la hoja: Índice de Enlaces"/>
    <s v="Se comenzará la consolidación de información y levantamiento del marco de referencia del banco de innovación, se adelantará el seguimiento a los proyectos, así como la definición de criterios de innovación, la identificación de proyectos bajo esos criterios de innovación,  y la sistematización de las mesas técnicas del laboratorio. "/>
    <n v="0.33"/>
    <x v="0"/>
    <s v="Durante el periodo de reporte, se estructuró el índice extendido del documento que sustenta el laboratorio y el proyecto del banco de innovación, el cual fue compartido con el Director de Evaluación. El equipo nuclear realizó ocho (8) reuniones para ir consolidando los conceptos centrales del laboratorio. _x000a__x000a_Frente a la mesa técnica, se elaboró la propuesta metodológica del encuentro programado para el día 25 de julio de 2024. "/>
    <s v="Para las evidencias, consultar la hoja: Índice de Enlaces"/>
    <m/>
    <m/>
    <m/>
    <m/>
    <m/>
    <m/>
    <m/>
    <m/>
  </r>
  <r>
    <s v="DPO-PAI-1"/>
    <s v="Dirección de Producción y Operaciones"/>
    <s v="Misional"/>
    <x v="2"/>
    <s v="Implementación de proyectos de evaluación y de preparación para la evaluación con carácter Territorial"/>
    <s v="Porcentaje de proyectos que incluyen mediciones con enfoque Territorial"/>
    <x v="4"/>
    <s v="Director de la Dirección de Producción y Operaciones"/>
    <d v="2024-01-04T00:00:00"/>
    <d v="2024-12-31T00:00:00"/>
    <s v="Soporte de cumplimiento de las actividades cargados en Plan view"/>
    <s v="Formulación propia de la dependencia"/>
    <s v="6. Transparencia, acceso a la información pública y lucha contra la corrupción"/>
    <s v="9. Participación ciudadana en la gestión pública"/>
    <m/>
    <s v="No Aplica"/>
    <s v="Operación Comercial"/>
    <s v="Fortalecimiento Servicios de Evaluación"/>
    <s v="Gestión en la producción y aplicación de instrumentos "/>
    <s v="Trimestral"/>
    <s v="Positiva"/>
    <s v="eficacia"/>
    <s v="1) Numero de actividades a cargo de la DPO realizadas en el trimestre por prueba_x000a__x000a_ 2) Numero de actividades a cargo de la DPO proyectadas para el trimestre por prueba"/>
    <s v="_x0009_Numero de actividades a cargo de la DPO realizadas en el trimestre por prueba/ Numero  de actividades a cargo de la DPO proyectadas para el trimestre por prueba * 100"/>
    <n v="1"/>
    <n v="1"/>
    <n v="1"/>
    <s v="Fija"/>
    <s v="No"/>
    <s v="Durante el primer trimestre de 2024 por parte de la Dirección de Producción y Operaciones se realizó seguimiento a la etapa precontractual y contractual de los proveedores de impresión y lectura, Logística de aplicación y transporte para la prueba Saber 11B, así mismo al cumplimento de las actividades operativas y logísticas para garantizar los recursos físicos y humanos necesarios para la realización de la prueba con corte al 31 de marzo de 2024._x000a_Por otro lado, de manera paralela se realizo seguimiento al desarrollo de las etapas de planeación y alistamiento para los proyectos de evaluación proyectados para el primer y segundo semestre de 2024 y las pruebas Internacionales conforme a lo definido con los diferentes consorcios._x000a_"/>
    <s v="Plan  view cronograma por prueba"/>
    <s v="Desde la Dirección de Producción y Operaciones se prevé para el segundo semestre de 2024 continuar con el seguimiento a las actividades que se desarrollan en la Dirección y sus subdirecciones en el marco de la Planeación y ejecución Operativa de las pruebas de estado y demás evaluaciones que requiera el Instituto, lo anterior conforme a los cronogramas institucionales previstos para la diferentes pruebas, por tal motivo se seguirán llevando a cabo las acciones necesarias para la realización de la prueba Saber 11B, Saber Pro y TYT primer semestre, proyectos de evaluación y pruebas (Consejo Superior de la Judicatura, 3579, Ponal, entre otros) y pruebas internacionales."/>
    <n v="1"/>
    <x v="0"/>
    <s v="Desde la Dirección de Producción y Operaciones en el segundo trimestre de 2024 se realizó el seguimiento a las actividades que se desarrollan en la Dirección y sus subdirecciones en el marco de la Planeación y ejecución Operativa para la aplicación de la prueba de estado Saber 11B y de los proyectos de evaluación del examen de Estado para ejercer la profesión de abogado dispuesto en la Ley 1905 de 2018 del CSJU y las pruebas psicotécnicas de conocimientos policiales, para el concurso de patrulleros previo al curso de capacitación para el ingreso al grado de Subintendente PONAL, lo anterior conforme a los cronogramas institucionales previstos._x000a_A su vez en lo referente a las pruebas internacionales la DPO lidera el seguimiento logístico y operativo para el desarrollo de la aplicación de la fase piloto del Programa para la Evaluación Internacional de Alumnos, PISA y el Estudio Internacional sobre la Enseñanza y el Aprendizaje, TALIS, en su fase de estudio principal previstas para la vigencia 2024._x000a_Para el tercer trimestre se continuará con el seguimiento a las pruebas de estado Saber Pro y Saber TYT primer semestre, Saber 11A, los proyectos de evaluación y las pruebas internacionales. "/>
    <s v="Consultar evidencia con la dependencia"/>
    <m/>
    <m/>
    <m/>
    <m/>
    <m/>
    <m/>
    <m/>
    <m/>
  </r>
  <r>
    <s v="OACM-PAI-1"/>
    <s v="Oficina Asesora de Comunicaciones y Mercadeo"/>
    <s v="Misional"/>
    <x v="1"/>
    <s v="Generación de alianzas estrategias, nacionales e internacionales"/>
    <s v="Cantidad de eventos nacionales e internacionales  en los que ha participado el instituto durante el Periodo"/>
    <x v="5"/>
    <s v="Jefe Oficina Asesora de Comunicaciones y Mercadeo"/>
    <d v="2024-02-01T00:00:00"/>
    <d v="2024-12-31T00:00:00"/>
    <s v="Requerimiento al operador logístico, aprobación de presupuesto."/>
    <s v="Formulación propia de la dependencia"/>
    <s v="No Aplica"/>
    <s v="No Aplica"/>
    <s v="No Aplica"/>
    <s v="No Aplica"/>
    <s v="Operación Comercial"/>
    <s v="-"/>
    <s v="Participación en eventos institucionales y del sector a nivel nacional y regional"/>
    <s v="Trimestral"/>
    <s v="Positiva"/>
    <s v="eficacia"/>
    <s v="Número de eventos institucionales a los cuales se participo"/>
    <s v="Número de eventos institucionales a los cuales se participo"/>
    <s v="por demanda"/>
    <s v="por demanda"/>
    <s v="por demanda"/>
    <s v="Acumulativa"/>
    <s v="Si"/>
    <s v="Actualmente la oficina se encuentra estructurando el proceso de contratación del proveedor de operación logística que va acompañar la vigencia, no obstante de acuerdo con el cronograma de eventos contemplado para el primer cuatrimestre del año la oficina en acompañamiento de la Dirección General adelanto las suscripción de una contratación directa del Contrato número ICFES 441-2024 por INMOV SAS con el fin de atender la operación logística del evento realizado del 3 al 5 de abril en San Andrés, Encuentro Regional sobre la evaluación de la educación."/>
    <s v="Evidencia de la actividad"/>
    <s v="Planeación para eventos ya mapeados como el Seminario Internacional de Investigación sobre la Calidad de la Educación - SiiCE y Encuentro Nacional de Lideres y Lideresas. "/>
    <n v="1"/>
    <x v="0"/>
    <s v="En este segundo trimestre en Santa Marta se realizó la presentación de la estrategia Icfes con las regiones en el Foro de Salud Mental y Bienestar de los Docentes de Santa Rosa de Osos (Antioquia)"/>
    <s v="Presentación de la estrategia Icfes con las regiones"/>
    <m/>
    <m/>
    <m/>
    <m/>
    <m/>
    <m/>
    <m/>
    <m/>
  </r>
  <r>
    <s v="OACM-PAI-2"/>
    <s v="Oficina Asesora de Comunicaciones y Mercadeo"/>
    <s v="Misional"/>
    <x v="3"/>
    <s v="Definición de una Estrategia que visibilice el instituto en todos los territorios"/>
    <s v="Porcentaje de Avance en la implementación del Proyecto Territorial &quot;El Icfes se Acerca a la Región&quot;."/>
    <x v="6"/>
    <s v="Jefe Oficina Asesora de Comunicaciones y Mercadeo"/>
    <d v="2024-02-01T00:00:00"/>
    <d v="2024-12-31T00:00:00"/>
    <s v="Documento de la estrategia y cinco actividades de relacionamiento en regiones con grupos de interés y grupos de valor"/>
    <s v="Formulación propia de la dependencia"/>
    <s v="6. Transparencia, acceso a la información pública y lucha contra la corrupción"/>
    <s v="6. Transparencia, acceso a la información pública y lucha contra la corrupción"/>
    <s v="6. Transparencia, acceso a la información pública y lucha contra la corrupción"/>
    <m/>
    <s v="Operación Comercial"/>
    <s v="-"/>
    <s v="Realización e implementación de la estrategia de comunicaciones externa regional"/>
    <s v="Trimestral"/>
    <s v="Positiva"/>
    <s v="eficacia"/>
    <s v="Actividades ejecutadas _x000a_Actividades planeadas"/>
    <s v="Actividades ejecutadas / Actividades planeadas *100"/>
    <n v="0.25"/>
    <n v="0.25"/>
    <n v="0.25"/>
    <s v="Acumulativa"/>
    <s v="Si"/>
    <s v="Desde la oficina de Asesora de Comunicaciones y Mercadeo en articulación con SAYD hemos venido diseñando la estrategia comunicacional de ICFES con las regiones, con la intención de dar conocer la misionalidad del Instituto en todos los niveles territoriales."/>
    <s v="No aplica"/>
    <s v="Se tendrá consolidada la estrategia de comunicaciones y en ejecución"/>
    <n v="0.25"/>
    <x v="0"/>
    <s v="Se realiza la estrategia de comunicaciones de Icfes con las regiones y se llevo a cabo  en Unguía (Choco) la socialización de Saber + con los estudiantes y docentes del grado once de instituciones educativas."/>
    <s v="Icfes con las regiones  en Unguía (Choco)"/>
    <m/>
    <m/>
    <m/>
    <m/>
    <m/>
    <m/>
    <m/>
    <m/>
  </r>
  <r>
    <s v="OACM-PAI-3"/>
    <s v="Oficina Asesora de Comunicaciones y Mercadeo"/>
    <s v="Desarrollo Organizacional"/>
    <x v="4"/>
    <s v="Fortalecimiento del Modelo integrado de Planeación y Gestión."/>
    <s v="Índice de Gestión y Desempeño"/>
    <x v="7"/>
    <s v="Jefe Oficina Asesora de Comunicaciones y Mercadeo"/>
    <d v="2024-01-01T00:00:00"/>
    <d v="2024-12-31T00:00:00"/>
    <s v="Piezas comunicativas en medio de difusión del Instituto"/>
    <s v="Política de Prevención de Daño Antijurídico - PPDA"/>
    <s v="13.Defensa jurídica"/>
    <s v="No Aplica"/>
    <s v="No Aplica"/>
    <s v="No Aplica"/>
    <s v="Funcionamiento"/>
    <s v="-"/>
    <s v="Realización e implementación de la estrategia de comunicación interna para la divulgación de la PPDA"/>
    <s v="Trimestral"/>
    <s v="Positiva"/>
    <s v="eficacia"/>
    <s v="Actividades ejecutadas _x000a_Actividades planeadas"/>
    <s v="Actividades ejecutadas / Actividades planeadas *100"/>
    <n v="0.25"/>
    <m/>
    <m/>
    <s v="Acumulativa"/>
    <s v="Si"/>
    <s v="Se definió la estrategia de comunicación interna y se esta implementado de acuerdo a dichos lineamientos."/>
    <s v="Evidencia de la actividad"/>
    <s v="Divulgación de la estrategia por los medios definidos para comunicación interna."/>
    <n v="0.25"/>
    <x v="0"/>
    <s v="Se realizaron piezas de comunicación en el boletín interno &quot;Entre-Nos&quot;"/>
    <s v="Boletines Internos Entre-Nos"/>
    <m/>
    <m/>
    <m/>
    <m/>
    <m/>
    <m/>
    <m/>
    <m/>
  </r>
  <r>
    <s v="OACM-PAI-4"/>
    <s v="Oficina Asesora de Comunicaciones y Mercadeo"/>
    <s v="Desarrollo Organizacional"/>
    <x v="4"/>
    <s v="Fortalecimiento de la Cultura organización y la Comunicación Interna"/>
    <s v="Nivel de satisfacción de los Colaboradores en relación con los procesos internos y la comunicación organizacional."/>
    <x v="8"/>
    <s v="Jefe Oficina Asesora de Comunicaciones y Mercadeo"/>
    <d v="2024-02-01T00:00:00"/>
    <d v="2024-12-31T00:00:00"/>
    <s v="Protocolo aprobado e implementado"/>
    <s v="Formulación propia de la dependencia"/>
    <s v="6. Transparencia, acceso a la información pública y lucha contra la corrupción"/>
    <s v="No Aplica"/>
    <s v="No Aplica"/>
    <s v="No Aplica"/>
    <s v="Operación Comercial"/>
    <s v="-"/>
    <s v="Normalización e implementación del Protocolo en redes sociales"/>
    <s v="Trimestral"/>
    <s v="Positiva"/>
    <s v="eficiencia"/>
    <s v="Documento normalizado y socializado a los colaboradores del Instituto "/>
    <s v="Documento normalizado y socializado a los colaboradores del Instituto "/>
    <n v="0.5"/>
    <n v="0.75"/>
    <n v="1"/>
    <s v="Fija"/>
    <s v="Si"/>
    <s v="Se cuenta con un documento preliminar y se planea tenerlo aprobado y socializado en junio"/>
    <s v="Evidencia de la actividad"/>
    <s v="Normalizar el documento en DARUMA y socializarlo en el Instituto"/>
    <n v="0.5"/>
    <x v="0"/>
    <s v="El documento esta en proceso de normalizarse en DARUMA, en este momento esta en revisión."/>
    <s v="Aplicativo DARUMA"/>
    <m/>
    <m/>
    <m/>
    <m/>
    <m/>
    <m/>
    <m/>
    <m/>
  </r>
  <r>
    <s v="OACM-PAI-5"/>
    <s v="Oficina Asesora de Comunicaciones y Mercadeo"/>
    <s v="Desarrollo Organizacional"/>
    <x v="4"/>
    <s v="Fortalecimiento de la Cultura organización y la Comunicación Interna"/>
    <s v="Nivel de satisfacción de los Colaboradores en relación con los procesos internos y la comunicación organizacional."/>
    <x v="9"/>
    <s v="Jefe Oficina Asesora de Comunicaciones y Mercadeo"/>
    <d v="2024-02-01T00:00:00"/>
    <d v="2024-11-15T00:00:00"/>
    <s v="La política de comunicaciones aprobada, socializada e implementada"/>
    <s v="Formulación propia de la dependencia"/>
    <s v="6. Transparencia, acceso a la información pública y lucha contra la corrupción"/>
    <s v="6. Transparencia, acceso a la información pública y lucha contra la corrupción"/>
    <s v="6. Transparencia, acceso a la información pública y lucha contra la corrupción"/>
    <s v="No Aplica"/>
    <s v="Operación Comercial"/>
    <s v="-"/>
    <s v="Normalización e implementación de las Políticas de Comunicación en la entidad"/>
    <s v="Trimestral"/>
    <s v="Positiva"/>
    <s v="eficiencia"/>
    <s v="Documento normalizado y socializado a los colaboradores del Instituto "/>
    <s v="Documento normalizado y socializado a los colaboradores del Instituto"/>
    <n v="0.25"/>
    <n v="0.25"/>
    <n v="0.25"/>
    <s v="Acumulativa"/>
    <s v="Si"/>
    <s v="Se cuenta con un documento preliminar, se esta socializando con la Dirección de Tecnología e información y con la Oficina Asesora de Planeación"/>
    <s v="Evidencia de la actividad"/>
    <s v="Normalizar el documento en DARUMA y socializarlo en el Instituto"/>
    <n v="0.25"/>
    <x v="0"/>
    <s v="El documento esta en proceso de normalizarse en DARUMA, en este momento esta en revisión."/>
    <s v="Aplicativo DARUMA"/>
    <m/>
    <m/>
    <m/>
    <m/>
    <m/>
    <m/>
    <m/>
    <m/>
  </r>
  <r>
    <s v="OACM-PAI-6"/>
    <s v="Oficina Asesora de Comunicaciones y Mercadeo"/>
    <s v="Desarrollo Organizacional"/>
    <x v="4"/>
    <s v="Fortalecimiento de la Cultura organización y la Comunicación Interna"/>
    <s v="Nivel de satisfacción de los Colaboradores en relación con los procesos internos y la comunicación organizacional."/>
    <x v="10"/>
    <s v="Jefe Oficina Asesora de Comunicaciones y Mercadeo"/>
    <d v="2024-02-01T00:00:00"/>
    <d v="2024-12-31T00:00:00"/>
    <s v="Informe de análisis de  resultados de la encuesta semestral de comunicación interna formulada y aplicada a los colaboradores del Instituto"/>
    <s v="Formulación propia de la dependencia"/>
    <s v="No Aplica"/>
    <s v="No Aplica"/>
    <s v="No Aplica"/>
    <s v="No Aplica"/>
    <s v="Operación Comercial"/>
    <s v="-"/>
    <s v="Informe de análisis de resultados de la aplicación de la  encuesta de satisfacción de la estrategia de comunicación interna "/>
    <s v="Semestral"/>
    <s v="Positiva"/>
    <s v="efectividad"/>
    <s v="Informe de análisis de resultados de la aplicación de la  encuesta de satisfacción de la estrategia de comunicación interna "/>
    <s v="Informe de análisis de resultados de la aplicación de la  encuesta de satisfacción de la estrategia de comunicación interna "/>
    <n v="0.5"/>
    <m/>
    <n v="0.5"/>
    <s v="Acumulativa"/>
    <s v="Si"/>
    <s v="Se vienen trabajando en la elaboración de la encuesta para realizarla en el mes de junio de 2024, esta corresponde al primer semestre del presente año."/>
    <s v="No aplica"/>
    <s v="Para el segundo trimestre se tiene la encuesta, resultados e informe."/>
    <n v="0.5"/>
    <x v="0"/>
    <s v="Se realizó la encuesta a los colaboradores del Instituto donde manifestaron su satisfacción con respecto a la información publicada en los canales internos."/>
    <s v="Medición de la Satisfacción con respecto a la información publicada en los canales internos"/>
    <m/>
    <m/>
    <m/>
    <m/>
    <m/>
    <m/>
    <m/>
    <m/>
  </r>
  <r>
    <s v="OAP-PAI-1"/>
    <s v="Oficina Asesora de Planeación"/>
    <s v="Desarrollo Organizacional"/>
    <x v="5"/>
    <s v="Implementación del modelo de Costeo del ICFES"/>
    <s v="Porcentaje de Avance en la Definición del Modelo de Costeo del Icfes"/>
    <x v="11"/>
    <s v="Jefe Oficina Asesora de Planeación"/>
    <d v="2024-01-01T00:00:00"/>
    <d v="2024-12-31T00:00:00"/>
    <s v="Matriz de costeo para pruebas de Estado y Proyectos de Evaluación"/>
    <s v="Formulación propia de la dependencia"/>
    <s v="2. Gestión presupuestal y eficiencia del gasto público"/>
    <s v="No Aplica"/>
    <s v="No Aplica"/>
    <s v="No Aplica"/>
    <s v="Funcionamiento"/>
    <s v="-"/>
    <s v="Avance del Plan de Trabajo del Modelo de Costeo y el Esquema de Tarifas Diferenciales."/>
    <s v="Trimestral"/>
    <s v="Positiva"/>
    <s v="efectividad"/>
    <s v="Actividades del Cronograma"/>
    <s v="Actividades del Plan de Trabajo realizadas / Actividades del Plan de Trabajo Planeadas"/>
    <n v="0.4"/>
    <n v="0.7"/>
    <n v="1"/>
    <s v="Acumulativa"/>
    <s v="No"/>
    <s v="A la fecha se cuenta con:_x000a__x000a_Un primer borrador del Cronograma, el cual se proyectó desde enero, y que ahora mismo se encuentra en actualización de fechas_x000a_La propuesta que será presentada a la Junta Directiva, que se trabajó en una reunión el lunes 22 de abril_x000a_El acta de la primera reunión de seguimiento a este tema, que se hará una vez por semana (lo lunes), programadas hasta junio_x000a_ _x000a__x000a_El modelo de costeo y el esquema de tarifas diferenciales debe ser implementado este año para iniciar con las inscripciones de las Pruebas 11B, que inician en noviembre de 2024."/>
    <s v="Para las evidencias, consultar la hoja: Índice de Enlaces"/>
    <s v="Reuniones de seguimiento a las actividades del Plan"/>
    <n v="0.4"/>
    <x v="0"/>
    <s v="Presentación a Dirección general de la primera propuesta del modelo de tarifas_x000a_Matriz consolidada de información entregada por parte del MEN y el Subdirección de Información del ICFES"/>
    <s v="Evidencias en custodia de la OAP"/>
    <m/>
    <m/>
    <m/>
    <m/>
    <m/>
    <m/>
    <m/>
    <m/>
  </r>
  <r>
    <s v="OAP-PAI-11"/>
    <s v="Oficina Asesora de Planeación"/>
    <s v="Desarrollo Organizacional"/>
    <x v="4"/>
    <s v="Fortalecimiento del Modelo integrado de Planeación y Gestión."/>
    <s v="Índice de Gestión y Desempeño"/>
    <x v="12"/>
    <s v="Jefe Oficina Asesora de Planeación"/>
    <d v="2024-01-02T00:00:00"/>
    <d v="2024-12-31T00:00:00"/>
    <s v="Monitoreo al Plan de Acción Institucional 2024"/>
    <s v="Formulación propia de la dependencia"/>
    <s v="1. Planeación Institucional"/>
    <s v="15.Gestión del conocimiento y la innovación"/>
    <s v="No Aplica"/>
    <s v="No Aplica"/>
    <s v="Funcionamiento"/>
    <s v="-"/>
    <s v="Efectividad de cumplimiento de Plan de Acción Institucional 2024"/>
    <s v="Trimestral"/>
    <s v="Positiva"/>
    <s v="efectividad"/>
    <s v="Acciones cumplidas incluidas en el PAI 2024"/>
    <s v="Acciones cumplidas por trimestre en el PAI 2024 / Total de acciones PAI 2024"/>
    <n v="0.9"/>
    <n v="0.95"/>
    <n v="1"/>
    <s v="Acumulativa"/>
    <s v="No"/>
    <s v="Durante el primer seguimiento del año se realizaron los ajustes correspondientes a la versión 2, lo cual repercutió en los cambios del monitoreo. De un total de 108 actividades, y teniendo en cuenta los ajustes realizados,  se reportó el 100%"/>
    <s v="Página web del Icfes, sitio de transparencia y acceso a la información pública: 4.3.3 Plan de acción Institucional - PAI "/>
    <s v="Medición de indicadores con sus respectivas metas_x000a_Recopilación del Monitoreo a los trimestres restantes del año"/>
    <n v="0.40952380952380951"/>
    <x v="1"/>
    <s v="El Plan de Acción Institucional del segundo trimestre tuvo un rezago respecto al reporte de las actividades porque faltaron reportes de algunas dependencias. La idea es realizar los ajustes correspondientes"/>
    <s v="Página web del Icfes, sitio de transparencia y acceso a la información pública: 4.3.3 Plan de acción Institucional - PAI "/>
    <m/>
    <m/>
    <m/>
    <m/>
    <m/>
    <m/>
    <m/>
    <m/>
  </r>
  <r>
    <s v="OAP-PAI-12"/>
    <s v="Oficina Asesora de Planeación"/>
    <s v="Desarrollo Organizacional"/>
    <x v="4"/>
    <s v="Fortalecimiento del Modelo integrado de Planeación y Gestión."/>
    <s v="Índice de Gestión y Desempeño"/>
    <x v="13"/>
    <s v="Jefe Oficina Asesora de Planeación"/>
    <d v="2024-02-01T00:00:00"/>
    <d v="2024-10-30T00:00:00"/>
    <s v="Plan de Brechas MIPG con avanza y cumplimiento de actividades"/>
    <s v="Formulación propia de la dependencia"/>
    <s v="No Aplica"/>
    <s v="No Aplica"/>
    <s v="No Aplica"/>
    <s v="No Aplica"/>
    <s v="Funcionamiento"/>
    <s v="-"/>
    <s v="No de Monitoreos de seguimiento del Plan de Cierre de Brechas"/>
    <s v="Trimestral"/>
    <s v="Positiva"/>
    <s v="eficacia"/>
    <s v="Monitoreos Realizados _x000a_Monitoreos Programados"/>
    <s v="Monitoreos Realizados * 100_x000a_Monitoreos Programados"/>
    <n v="1"/>
    <n v="1"/>
    <n v="1"/>
    <s v="Fija"/>
    <s v="Si"/>
    <s v="Para el primer trimestre de 2024, se realizó seguimiento al avance de los Planes de Cierre de Brechas de las Políticas del MIPG  con el fin de conocer su avance. Para lo anterior, se remitió correo solicitando a los responsables las actividades con el fin de que realizaran el correspondiente reporte con las correspondientes evidencias, el cual se consolida el 12 de abril._x000a__x000a_De otra parte en el Icfes se encuentra  en este momento en el diligenciamiento del FURAG 2024 y de los autodiagnósticos de las políticas el cual se realizó bajo la estrategia de la RUTA MIPG 2024,  la cual se construyó un solo instrumentos que permita contar con este tipo de medición, que nos permita generar un plan de cierre de brechas a corto y mediano plazo que contribuya al logro de obtener 10 puntos en el cuatrienio 2024-2027. "/>
    <s v="Correo OAP solicitud de reporte plan de brecha"/>
    <s v="1. Realizar un primer reporte de monitoreo del plan de cierre de brechas de las actividades vigentes_x000a_2. Actualizar el plan de cierre de brechas de acuerdo con el contexto actual y el resultado de los autodiagnósticos así como el resultado del FURAG._x000a_3. Presentar el Plan de cierre de brechas al Comité Institucional de Gestión y Desempeño -CIGD para su aprobación._x000a_4. Incluir el plan de cierre de brechas en el modulo de planes de DARUMA por parte de cada responsable de Política MIPG."/>
    <n v="1"/>
    <x v="0"/>
    <s v="Durante el segundo trimestre del año se realizaron actualizaciones a los autodiagnósticos de las políticas por parte de los procesos involucrados. La idea es para el tercer trimestre del año presentar ante Comité Institucional de Gestión y Desempeño, y acorde con el resultado del IDI realizar los ajustes pertinentes."/>
    <s v="Autodiagnósticos MIPG alojados en el SharePoint de la OAP"/>
    <m/>
    <m/>
    <m/>
    <m/>
    <m/>
    <m/>
    <m/>
    <m/>
  </r>
  <r>
    <s v="OAP-PAI-13"/>
    <s v="Oficina Asesora de Planeación"/>
    <s v="Desarrollo Organizacional"/>
    <x v="4"/>
    <s v="Implementación de estrategia sostenibilidad"/>
    <s v="Inventario de Gases Efecto Invernadero verificado a conformidad"/>
    <x v="14"/>
    <s v="Jefe Oficina Asesora de Planeación"/>
    <d v="2024-02-01T00:00:00"/>
    <d v="2024-12-31T00:00:00"/>
    <s v="Inventario de fuentes de emisión_x000a_Alcance de huella de carbono documentado_x000a_Herramientas de recopilación y reporte de huella de carbono en uso_x000a_Informe de Auditorías Internas_x000a_Informe de Auditorías externas de verificación de huella de carbono"/>
    <s v="Formulación propia de la dependencia"/>
    <s v="No Aplica"/>
    <s v="No Aplica"/>
    <s v="No Aplica"/>
    <s v="No Aplica"/>
    <s v="Operación Comercial"/>
    <s v="-"/>
    <s v="Huella de Carbono Icfes"/>
    <s v="Anual"/>
    <s v="Positiva"/>
    <s v="eficiencia"/>
    <s v="Porcentaje  de avances en la construcción del Inventario de Gases Efecto Invernadero verificado a conformidad"/>
    <s v="Nro. de Actividades Ejecutadas / Nro. de Actividades planeadas "/>
    <n v="0.2"/>
    <n v="0.6"/>
    <n v="1"/>
    <s v="Acumulativa"/>
    <s v="No"/>
    <s v="Se adelanto la contratación del proceso ICFES-440-2024, con objeto &quot;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quot;_x000a__x000a_Dentro del cual se incluye la elaboración del Informe de GEI Bajo el estándar ISO 14064-1, Desarrollo de herramientas de cálculo, Definición de iniciativas de reducción  y verificación interna de la huella de carbono del Icfes."/>
    <s v="En este enlace se encuentra la información relacionada con el proceso contractual del proyecto de sostenibilidad  donde se incluye la medición de huella de carbono"/>
    <s v="Elaboración de inventario de fuentes de emisión_x000a_Determinación de alcance de huella de carbono"/>
    <n v="0.2"/>
    <x v="0"/>
    <s v="Se viene ejeuntando el contrato ICFES-440-2024 para la elaboración del inventario de fuentes de emisión y huella de carbon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
    <s v="Seguimiento de entregables del contrato ICFES-440-2024, en custodia de la Oficina Asesora de Planeación"/>
    <m/>
    <m/>
    <m/>
    <m/>
    <m/>
    <m/>
    <m/>
    <m/>
  </r>
  <r>
    <s v="OAP-PAI-14"/>
    <s v="Oficina Asesora de Planeación"/>
    <s v="Desarrollo Organizacional"/>
    <x v="4"/>
    <s v="Implementación del Sistema integrado de Gestión"/>
    <s v="Porcentaje de avance en la integración de los sistemas de gestión del instituto"/>
    <x v="15"/>
    <s v="Jefe Oficina Asesora de Planeación"/>
    <d v="2024-01-15T00:00:00"/>
    <d v="2024-12-31T00:00:00"/>
    <s v="Mantenimiento de la certificación del Sistema de Gestión de Calidad: Caracterizacioes ajustestadas._x000a_Inventario base documental_x000a_Socializaciones SIGO_x000a_Gestión del Cambio_x000a_Control de Salidas no conformes._x000a_Oportunidades._x000a_Planes de Mejoramiento._x000a_Gestión del Riegos_x000a_Revisión por la Dirección._x000a_Auditorias Internas_x000a_Auiditoria externas_x000a_Indicadores de Gestión"/>
    <s v="Formulación propia de la dependencia"/>
    <s v="No Aplica"/>
    <s v="No Aplica"/>
    <s v="No Aplica"/>
    <s v="No Aplica"/>
    <s v="Funcionamiento"/>
    <s v="-"/>
    <s v="Fortalecimiento Sistemas de Gestión "/>
    <s v="trimestral "/>
    <s v="Positiva"/>
    <s v="efectividad"/>
    <s v="Actividades realizadas para el fortalecimiento del SGC_x000a_Actividades Planeadas para el fortalecimiento del SGC_x000a__x000a_"/>
    <s v="% de cumplimiento en el fortalecimiento del SGC  = _x000a_(Actividades realizadas para el fortalecimiento del SGC / Actividades Planeadas para el fortalecimiento del SGC)×100"/>
    <n v="0.25"/>
    <n v="0.25"/>
    <n v="0.25"/>
    <s v="Fija"/>
    <s v="Si"/>
    <s v="Durante este primer trimestre de la vigencia, se han realizado acciones pertinentes para  el mantenimiento del Sistema de Gestión De Calidad, que fortalecen la gestión como : Actualización de las caracterizaciones y Bases documentales de los procesos _x000a_Revisión y Seguimiento a los Riesgos de Gestión y Corrupción de los procesos, _x000a_Seguimiento a los Planes de Mejoramiento, por  diferentes fuentes de Auditoria (ICONTEC;OCI;DANE entre otras)  que permiten implementar acciones de mejora a los procesos  del Icfes. _x000a_Seguimiento a las Salidas No Conformes, en pro de mejorar la conformidad de los Productos y Servicios del Instituto "/>
    <s v="Las evidencias se pueden consultar en el espacio compartido que se trabaja en la OAP. Para consultarlo, contactarse con Marcela Borda (mbordar@icfes.gov.co)"/>
    <s v="Contar con el Producto de Contexto / Grupos de Valor y De Interés con la identificación de Necesidades y Expectativas _x000a_Realizar Revisión Por la Dirección 2023  _x000a_Presentar en Comité Institucional de Gestión y Desempeño el estado del Sistema de Gestión"/>
    <n v="0.25"/>
    <x v="0"/>
    <s v="Para este periodo, se avanzo en la planeación de los ajustes de las caracterizaciones de los procesos articulados con el PEI; se remitió las bases de documentales de los 20 procesos para la planificación de los cambios de los documentos, se realizaron  6  socializaciones y transferencias de conocimiento a los Gestores SIGO, se adelantó la construcción y revisión del contexto del instituto y se adelantaron actividades para la caracterización de los grupos de valor e interés, se realizo monitoreo a las gestión del riesgo, planes e indicadores, así como también se remitieron a los avance de los planes de mejoramiento; se ajustaron el procedimiento del procedimiento de planes de mejoramiento así como la actualización de la Guía de Información documentada. Se esta en proceso de planeación del proceso contactura para la realización de la auditoria interna de calidad y adicionalmente se planificaron los lineamientos para la revisión por la dirección."/>
    <s v="Evidencias relacionadas en el gestor documental DARUMA, sección de documentos del Sistema"/>
    <m/>
    <m/>
    <m/>
    <m/>
    <m/>
    <m/>
    <m/>
    <m/>
  </r>
  <r>
    <s v="OAP-PAI-15"/>
    <s v="Oficina Asesora de Planeación"/>
    <s v="Desarrollo Organizacional"/>
    <x v="4"/>
    <s v="Implementación del Sistema integrado de Gestión"/>
    <s v="Porcentaje de avance en la integración de los sistemas de gestión del instituto"/>
    <x v="16"/>
    <s v="Jefe Oficina Asesora de Planeación"/>
    <d v="2024-01-15T00:00:00"/>
    <d v="2024-12-31T00:00:00"/>
    <s v="Reporte de seguimiento del plan de implementación y documentación del SIG Icfes"/>
    <s v="Formulación propia de la dependencia"/>
    <s v="No Aplica"/>
    <s v="No Aplica"/>
    <s v="No Aplica"/>
    <s v="No Aplica"/>
    <s v="Funcionamiento"/>
    <s v="-"/>
    <s v="Avance de integración de los sistemas de gestión"/>
    <s v="Trimestral"/>
    <s v="Positiva"/>
    <s v="eficacia"/>
    <s v=" - Actividades de integración del SIGO planteadas _x000a_ - Actividades de integración del SIGO ejecutadas"/>
    <s v="Planes de Trabajo para la integración del SIGO: ( N° actividades ejecutadas en el periodo / N° actividades planificadas 2024)"/>
    <n v="0.1"/>
    <n v="0.2"/>
    <n v="0.3"/>
    <s v="Acumulativa"/>
    <s v="No"/>
    <s v="Se formuló plan de trabajo de integración del SIGO con aportes de los diferentes líderes de los sistemas de gestión, especialmente de los sistemas que esta liderando la OAP como Calidad, Seguridad y Privacidad de la Información, Ambiental y MIPG"/>
    <s v="Las evidencias se pueden consultar en el espacio compartido que se trabaja en la OAP. Para consultarlo, contactarse con Luisa Sanchez (lfsanchez@icfes.gov.co)"/>
    <s v="Revisión por a dirección integrada, política integrada da aprobada y resolución de conformación del SIGO aprobada"/>
    <n v="0.1"/>
    <x v="0"/>
    <s v="En el marco de la integración del SIGO en el mes de Mayo se emitió la Resolución 258 de 2024 con el cual el instituto reglamenta el Modelo Integrado de Planeación y Gestión, funciones del Comité Institucional de Gestión y Desempeño, y se conforma  Sistema Inteligente para la Gestión Organizacional - SIGO."/>
    <s v="NORMOGRAMA"/>
    <m/>
    <m/>
    <m/>
    <m/>
    <m/>
    <m/>
    <m/>
    <m/>
  </r>
  <r>
    <s v="OAP-PAI-16"/>
    <s v="Oficina Asesora de Planeación"/>
    <s v="Desarrollo Organizacional"/>
    <x v="4"/>
    <s v="Implementación de estrategia sostenibilidad"/>
    <s v="Verificación a conformidad del informe de Sostenibilidad bajo el estándar GRI de manera anual"/>
    <x v="17"/>
    <s v="Jefe Oficina Asesora de Planeación"/>
    <d v="2024-02-01T00:00:00"/>
    <d v="2024-12-31T00:00:00"/>
    <s v=" - Informe de línea base para el informe de sostenibilidad_x000a_ - Informe de análisis de materialidad_x000a_ - Listado de asuntos materiales del Icfes_x000a_ - Lineamientos sostenibles para contratación documentados"/>
    <s v="Formulación propia de la dependencia"/>
    <s v="No Aplica"/>
    <s v="No Aplica"/>
    <s v="No Aplica"/>
    <s v="No Aplica"/>
    <s v="Operación Comercial"/>
    <s v="-"/>
    <s v="Reporte de Sostenibilidad "/>
    <s v="Anual"/>
    <s v="Positiva"/>
    <s v="eficiencia"/>
    <s v="Porcentaje de Avance en  la consolidación de reporte de sostenibilidad del Icfes"/>
    <s v="Nro. de Actividades Ejecutadas / Nro. de Actividades planeadas "/>
    <n v="0.1"/>
    <n v="0.5"/>
    <n v="1"/>
    <s v="Acumulativa"/>
    <s v="No"/>
    <s v="Se adelanto la contratación del proceso ICFES-440-2024, con objeto &quot;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quot;"/>
    <s v="En este enlace se encuentra la información relacionada con el proceso contractual del proyecto de sostenibilidad"/>
    <s v="Levantamiento de línea base para el informe de sostenibilidad_x000a_ "/>
    <n v="0.1"/>
    <x v="0"/>
    <s v="Se viene ejeuntando el contrato ICFES-440-2024 para la elaboración del informe de sostenibilidad del Institut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
    <s v="Seguimiento de entregables del contrato ICFES-440-2024, en custodia de la Oficina Asesora de Planeación"/>
    <m/>
    <m/>
    <m/>
    <m/>
    <m/>
    <m/>
    <m/>
    <m/>
  </r>
  <r>
    <s v="OAP-PAI-3"/>
    <s v="Oficina Asesora de Planeación"/>
    <s v="Financiera"/>
    <x v="6"/>
    <s v="Establecer estrategias comerciales que permitan la generación de nuevos negocios"/>
    <s v="Porcentaje de ingresos provenientes de negocios comerciales"/>
    <x v="18"/>
    <s v="Jefe Oficina Asesora de Planeación"/>
    <d v="2024-02-01T00:00:00"/>
    <d v="2024-10-30T00:00:00"/>
    <s v="Informe de resultados Rueda de Negocios internacional"/>
    <s v="Formulación propia de la dependencia"/>
    <s v="No Aplica"/>
    <s v="No Aplica"/>
    <s v="No Aplica"/>
    <s v="No Aplica"/>
    <s v="Operación Comercial"/>
    <s v="-"/>
    <s v="Porcentaje de avance"/>
    <s v="Trimestral"/>
    <s v="Positiva"/>
    <s v="eficacia"/>
    <s v="Actividades planeadas y ejecutadas "/>
    <s v="(Actividades ejecutadas  / Actividades planeadas )* 100%"/>
    <n v="0.5"/>
    <n v="0.75"/>
    <n v="1"/>
    <s v="Acumulativa"/>
    <s v="No"/>
    <s v="Este trimestre se realizó las siguientes actividades: Estructuración el evento _x000a_Construir base de datos  invitados nacionales e internacionales, dando como resultado un avance del 20%"/>
    <s v="Repositorio de la OAP"/>
    <s v="Realizar alistamiento de evento "/>
    <n v="0.3"/>
    <x v="2"/>
    <s v="Actividades desarrolladas en el trimestre. Estructura del evento, se efectuó modificación de la fecha al 23 de octubre de 2024. Actualización e ingresos de nuevos datos de contacto de entidades internacionales en la base de datos de invitados nacionales e internacionales_x000a_Realizar alistamiento de evento. Se han realizado reuniones con el equipo de la Oficina Asesora de Comunicaciones para validar la estructura técnica y operativa del evento, así como las temáticas a tratar._x000a_"/>
    <s v="Indicadores PEI_GC"/>
    <m/>
    <m/>
    <m/>
    <m/>
    <m/>
    <m/>
    <m/>
    <m/>
  </r>
  <r>
    <s v="OAP-PAI-4"/>
    <s v="Oficina Asesora de Planeación"/>
    <s v="Financiera"/>
    <x v="6"/>
    <s v="Establecer estrategias comerciales que permitan la generación de nuevos negocios"/>
    <s v="Porcentaje de ingresos provenientes de negocios comerciales"/>
    <x v="19"/>
    <s v="Jefe Oficina Asesora de Planeación"/>
    <d v="2024-02-01T00:00:00"/>
    <d v="2024-06-30T00:00:00"/>
    <s v="Informe de divulgación de portafolio"/>
    <s v="Formulación propia de la dependencia"/>
    <s v="No Aplica"/>
    <s v="No Aplica"/>
    <s v="No Aplica"/>
    <s v="No Aplica"/>
    <s v="Funcionamiento"/>
    <s v="-"/>
    <s v="Porcentaje de avance"/>
    <s v="Trimestral"/>
    <s v="Positiva"/>
    <s v="eficacia"/>
    <s v="Actividades planeadas y ejecutadas "/>
    <s v="(Actividades ejecutadas  / Actividades planeadas )* 100%"/>
    <n v="0.5"/>
    <n v="0.75"/>
    <n v="1"/>
    <s v="Acumulativa"/>
    <s v="No"/>
    <s v="Este trimestre se realizaron las siguientes actividades: Construir estrategia de comunicaciones, Construir y/o actualizar base de datos de clientes, dando como resultado un avance de 43%"/>
    <s v="Repositorio de la OAP"/>
    <s v="Construir piezas de información _x000a_Ejecutar estrategia de comunicación para divulgación  "/>
    <n v="0.65"/>
    <x v="3"/>
    <s v="Sumando al resultado de alcance el primer trimestre de 44 invitados al Encuentro Regional de San Andrés, durante el trimestre se realizó el envió del portafolio de servicios a 4 entidades internacionales, concretando 1 reunión comercial. Se ejecutó la campaña de divulgación interna del portafolio de servicios alcanzando 94 visitas "/>
    <s v="Indicadores PEI_GC"/>
    <m/>
    <m/>
    <m/>
    <m/>
    <m/>
    <m/>
    <m/>
    <m/>
  </r>
  <r>
    <s v="OAP-PAI-5"/>
    <s v="Oficina Asesora de Planeación"/>
    <s v="Financiera"/>
    <x v="6"/>
    <s v="Establecer estrategias comerciales que permitan la generación de nuevos negocios"/>
    <s v="Porcentaje de ingresos provenientes de negocios comerciales"/>
    <x v="20"/>
    <s v="Jefe Oficina Asesora de Planeación"/>
    <d v="2024-02-01T00:00:00"/>
    <d v="2024-06-30T00:00:00"/>
    <s v="Modulo de consultoría pagina web actualizado"/>
    <s v="Formulación propia de la dependencia"/>
    <s v="No Aplica"/>
    <s v="No Aplica"/>
    <s v="No Aplica"/>
    <s v="No Aplica"/>
    <s v="Funcionamiento"/>
    <s v="-"/>
    <s v="Porcentaje de avance"/>
    <s v="Trimestral"/>
    <s v="Positiva"/>
    <s v="eficacia"/>
    <s v="Actividades planeadas y ejecutadas "/>
    <s v="(Actividades ejecutadas  / Actividades planeadas )* 100%"/>
    <n v="0.5"/>
    <n v="0.75"/>
    <n v="1"/>
    <s v="Acumulativa"/>
    <s v="No"/>
    <s v="En este trimestre se realizó la siguiente actividad: Actualización del portafolio descargable versión 2024, dando como resultado un avance de 43%"/>
    <s v="Repositorio de la OAP"/>
    <s v="Actualizar el contenido de los servicios institucionales_x000a_Actualización del apartado gráfico de la interfaz "/>
    <n v="0.43"/>
    <x v="4"/>
    <s v="El porcentaje de avance se ha visto afectado por la inestabilidad de la página, para el siguiente Q de jul-sep., se planea dejar actualizado el espacio de gestión comercial. En cuanto al portafolio de servicios, esta actualizado a junio al 100% "/>
    <s v="Indicadores PEI_GC"/>
    <m/>
    <m/>
    <m/>
    <m/>
    <m/>
    <m/>
    <m/>
    <m/>
  </r>
  <r>
    <s v="OAP-PAI-6"/>
    <s v="Oficina Asesora de Planeación"/>
    <s v="Desarrollo Organizacional"/>
    <x v="4"/>
    <s v="Fortalecimiento del Modelo integrado de Planeación y Gestión."/>
    <s v="Índice de Gestión y Desempeño"/>
    <x v="21"/>
    <s v="Jefe Oficina Asesora de Planeación"/>
    <d v="2024-01-01T00:00:00"/>
    <d v="2024-12-31T00:00:00"/>
    <s v="Cumplimiento de 40 actividades establecidas en el plan"/>
    <s v="Formulación propia de la dependencia"/>
    <s v="12. Seguridad digital"/>
    <s v="11.Gobierno digital"/>
    <m/>
    <s v="Plan de Seguridad y Privacidad de la Información  "/>
    <s v="Funcionamiento"/>
    <s v="-"/>
    <s v="Cumplimiento del plan SGSPI"/>
    <s v="Trimestral"/>
    <s v="Positiva"/>
    <s v="eficacia"/>
    <s v="actividades ejecutadas / actividades programadas"/>
    <s v="(Numero actividades ejecutadas / Numero actividades programadas) * 100"/>
    <n v="0.1"/>
    <n v="0.6"/>
    <n v="1"/>
    <s v="Acumulativa"/>
    <s v="Si"/>
    <s v="Se realizó el registro y actualización de las bases de datos que contienen datos personales en el aplicativo de la Superintendencia de Industria y Comercio- SIC._x000a_- Se definió el plan de concienciación de seguridad y privacidad de la información_x000a_- Se elaboró la herramienta para realizar el diagnostico bajo la norma ISO 27001:2022"/>
    <s v="Evidencia de la actividad"/>
    <s v="Realizar gestión de activos de información_x000a_Realizar Gestión de eventos e incidentes de seguridad de la información_x000a_Realizar Sensibilizaciones en SGSPI_x000a_Generar el reporte de seguimiento de implementación del SGSPI"/>
    <n v="0.1"/>
    <x v="0"/>
    <s v="Creación DES -PR011: Gestión de Activos de información_x000a_DES -GU009 Identificación, clasificación y valoración de activo de información_x000a_DES -GU010 Etiquetado a la información_x000a__x000a_Respuesta del 06 de mayo entrega de temas de SGSPI por parte del jefe OAP a la DTI"/>
    <s v="Evidencias relacionadas en el gestor documental DARUMA, sección de documentos del Sistema"/>
    <m/>
    <m/>
    <m/>
    <m/>
    <m/>
    <m/>
    <m/>
    <m/>
  </r>
  <r>
    <s v="OAP-PAI-7"/>
    <s v="Oficina Asesora de Planeación"/>
    <s v="Desarrollo Organizacional"/>
    <x v="4"/>
    <s v="Fortalecimiento del Modelo integrado de Planeación y Gestión."/>
    <s v="Índice de Gestión y Desempeño"/>
    <x v="22"/>
    <s v="Jefe Oficina Asesora de Planeación"/>
    <d v="2024-01-01T00:00:00"/>
    <d v="2024-12-31T00:00:00"/>
    <s v="Cumplimiento de 5 actividades establecidas en el plan"/>
    <s v="Formulación propia de la dependencia"/>
    <s v="12. Seguridad digital"/>
    <s v="11.Gobierno digital"/>
    <m/>
    <s v="Plan de Tratamiento de Riesgos de Seguridad y Privacidad de la Información  "/>
    <s v="Funcionamiento"/>
    <s v="-"/>
    <s v="Cumplimiento del plan de gestión de riesgos de SGSPI"/>
    <s v="Semestral"/>
    <s v="Positiva"/>
    <s v="eficacia"/>
    <s v="actividades ejecutadas / actividades programadas"/>
    <s v="(Numero actividades ejecutadas / Numero actividades programadas) * 100"/>
    <n v="0.1"/>
    <n v="0.6"/>
    <n v="1"/>
    <s v="Acumulativa"/>
    <s v="Si"/>
    <s v="El equipo de seguridad y privacidad de la información ha participado en las mesas de trabajo para la definición de ala metodología de riesgos"/>
    <s v="Evidencia de la actividad"/>
    <s v="Definir  la metodología para la gestión de riesgos_x000a_realizar Monitoreo de riesgos de SGSPI"/>
    <n v="0.1"/>
    <x v="0"/>
    <s v="Se cuenta con el memorando 202430001738: Respuesta a memorando 202430001438,  y hace referencia a la entrega de temas de Seguridad y Privacidad de la Información de la Dirección de Tecnología de la Información a la OAP"/>
    <s v="Memorando para consulta en gestor documental Mercurio"/>
    <m/>
    <m/>
    <m/>
    <m/>
    <m/>
    <m/>
    <m/>
    <m/>
  </r>
  <r>
    <s v="OAP-PAI-8"/>
    <s v="Oficina Asesora de Planeación"/>
    <s v="Desarrollo Organizacional"/>
    <x v="4"/>
    <s v="Fortalecimiento del Modelo integrado de Planeación y Gestión."/>
    <s v="Índice de Gestión y Desempeño"/>
    <x v="23"/>
    <s v="Jefe Oficina Asesora de Planeación"/>
    <d v="2024-01-01T00:00:00"/>
    <d v="2024-03-31T00:00:00"/>
    <s v="Tablero de indicadores de para medir el nivel de implementación de los diferentes dominios del SGSPI."/>
    <s v="Plan de Brechas MIPG"/>
    <s v="11.Gobierno digital"/>
    <s v="12. Seguridad digital"/>
    <m/>
    <s v="Plan de Tratamiento de Riesgos de Seguridad y Privacidad de la Información  "/>
    <s v="Funcionamiento"/>
    <s v="-"/>
    <s v="Instrumento de medición de implementación de los dominios del SGSI"/>
    <s v="único"/>
    <s v="Positiva"/>
    <s v="eficacia"/>
    <s v="Cumplimiento diseño del tablero"/>
    <s v="Herramienta para medir los controles de ISO 27001:2022"/>
    <n v="0"/>
    <n v="1"/>
    <n v="1"/>
    <s v="Fija"/>
    <s v="Si"/>
    <s v="Se elaboró la herramienta para realizar el diagnostico bajo la norma ISO 27001:2022 para la medición de los dominios del SGSPI"/>
    <s v="Evidencia de la actividad"/>
    <s v="No aplica"/>
    <n v="0"/>
    <x v="5"/>
    <s v="Estas actividades se reportaran a partir del tercer trimestre"/>
    <s v="No Aplica"/>
    <m/>
    <m/>
    <m/>
    <m/>
    <m/>
    <m/>
    <m/>
    <m/>
  </r>
  <r>
    <s v="OAP-PAI-9"/>
    <s v="Oficina Asesora de Planeación"/>
    <s v="Desarrollo Organizacional"/>
    <x v="4"/>
    <s v="Fortalecimiento del Modelo integrado de Planeación y Gestión."/>
    <s v="Índice de Gestión y Desempeño"/>
    <x v="24"/>
    <s v="Jefe Oficina Asesora de Planeación"/>
    <d v="2024-04-01T00:00:00"/>
    <d v="2024-06-30T00:00:00"/>
    <s v="Medición de indicadores del SGSPI de acuerdo con las evidencias suministradas por los líderes. (T2)"/>
    <s v="Plan de Brechas MIPG"/>
    <s v="11.Gobierno digital"/>
    <s v="12. Seguridad digital"/>
    <m/>
    <s v="Plan de Tratamiento de Riesgos de Seguridad y Privacidad de la Información  "/>
    <s v="Funcionamiento"/>
    <s v="-"/>
    <s v="Porcentaje de implementación del SGSPI"/>
    <s v="Trimestral"/>
    <s v="Positiva"/>
    <s v="efectividad"/>
    <s v="Cumplimiento de controles ISO 27001:2022"/>
    <s v="Grado de cumplimiento controles / total controles ISO 27001:2022"/>
    <n v="0"/>
    <n v="0.6"/>
    <n v="1"/>
    <s v="Acumulativa"/>
    <s v="No"/>
    <s v="En abril se inicia la medición usando el instrumento diseñado"/>
    <s v="No aplica"/>
    <s v="Medir el grado de implementación de los controles y dominios de la ISO 27001:2022"/>
    <n v="0"/>
    <x v="5"/>
    <s v="Estas actividades se reportaran a partir del tercer trimestre"/>
    <s v="No Aplica"/>
    <m/>
    <m/>
    <m/>
    <m/>
    <m/>
    <m/>
    <m/>
    <m/>
  </r>
  <r>
    <s v="OAP-PAI-10"/>
    <s v="Oficina Asesora de Planeación"/>
    <s v="Desarrollo Organizacional"/>
    <x v="4"/>
    <s v="Fortalecimiento del Modelo integrado de Planeación y Gestión."/>
    <s v="Índice de Gestión y Desempeño"/>
    <x v="25"/>
    <s v="Jefe Oficina Asesora de Planeación"/>
    <d v="2024-01-02T00:00:00"/>
    <d v="2024-12-31T00:00:00"/>
    <s v="Archivo en Excel con el reporte de seguimiento del plan de austeridad y gestión ambiental 2024."/>
    <s v="Formulación propia de la dependencia"/>
    <s v="No Aplica"/>
    <s v="No Aplica"/>
    <s v="No Aplica"/>
    <s v="Plan de Austeridad y Gestión Ambiental   "/>
    <s v="Funcionamiento"/>
    <s v="-"/>
    <s v="Programa de Sostenibilidad"/>
    <s v="Trimestral"/>
    <s v="Positiva"/>
    <s v="eficacia"/>
    <s v="Porcentaje de avance en la ejecución de actividades"/>
    <s v="(Actividades ejecutadas  / Actividades planeadas )* 100%"/>
    <n v="0.3"/>
    <n v="0.6"/>
    <n v="1"/>
    <s v="Acumulativa"/>
    <s v="No"/>
    <s v="Se estableció la Circular 007 de 2024, donde se abordan los temas asociados a la implementación de buenas prácticas ambientales para uso de  agua y energía, así como  la implementación  de lineamientos para la austeridad en el marco de la Directiva presidencial 001 de 2024 y el Decreto 199 de 2024"/>
    <s v="Circula 007 de 2014 del Icfes."/>
    <s v="Programa de Sostenibilidad en el Marco del Sistema de Gestión Ambiental"/>
    <n v="0.3"/>
    <x v="0"/>
    <s v="Se realizaron actividades de socialización respecto temas de gestión ambiental y sostenibilidad, publicados principalmente en el Entre-Nos, de la siguiente manera:_x000a_01 de abril: Información sobre el día de la movilidad sostenible_x000a_22 de abril: Información sobre el día de la Tierra_x000a_29 de abril: Información para el racionamiento de agua_x000a_06 de mayo: información sobre reciclaje_x000a_12 de junio: información para la toma de conciencia sobre la disposición de residuos_x000a_17 de junio: Tips para el ahorro de energía_x000a_24 de junio: recomendaciones para el uso de bicicleta como un medio de transporte sostenible"/>
    <s v="Boletines Entre-Nos con información del Sistema de Gestión Ambiental"/>
    <m/>
    <m/>
    <m/>
    <m/>
    <m/>
    <m/>
    <m/>
    <m/>
  </r>
  <r>
    <s v="OAJ-PAI-1"/>
    <s v="Oficina Asesora Jurídica "/>
    <s v="Desarrollo Organizacional"/>
    <x v="4"/>
    <s v="Fortalecimiento del Modelo integrado de Planeación y Gestión."/>
    <s v="Índice de Gestión y Desempeño"/>
    <x v="26"/>
    <s v="Jefe Oficina Asesora Jurídica "/>
    <d v="2024-01-01T00:00:00"/>
    <d v="2024-12-31T00:00:00"/>
    <s v="Actas del comité de conciliación con los resultados"/>
    <s v="Política de Prevención de Daño Antijurídico - PPDA"/>
    <s v="13.Defensa jurídica"/>
    <s v="No Aplica"/>
    <s v="No Aplica"/>
    <s v="No Aplica"/>
    <s v="Funcionamiento"/>
    <s v="-"/>
    <s v="Encuesta anual evaluación controles PQRSD"/>
    <s v="Anual"/>
    <s v="Positiva"/>
    <s v="eficacia"/>
    <s v="Encuesta aplicada"/>
    <s v="# encuestas aplicadas / 1"/>
    <n v="0"/>
    <n v="0"/>
    <n v="1"/>
    <s v="Fija"/>
    <s v="No"/>
    <s v="Su diseño esta previsto para el segundo trimestre de 2024 con aplicaciones para los terceros trimestres de 2024 y 2025."/>
    <s v="N/A"/>
    <s v="Encuesta diseñada"/>
    <n v="0"/>
    <x v="5"/>
    <s v="La encuesta será diseñada durante el tercer trimestre"/>
    <s v="No Aplica"/>
    <m/>
    <m/>
    <m/>
    <m/>
    <m/>
    <m/>
    <m/>
    <m/>
  </r>
  <r>
    <s v="OAJ-PAI-2"/>
    <s v="Oficina Asesora Jurídica "/>
    <s v="Desarrollo Organizacional"/>
    <x v="4"/>
    <s v="Fortalecimiento del Modelo integrado de Planeación y Gestión."/>
    <s v="Índice de Gestión y Desempeño"/>
    <x v="27"/>
    <s v="Jefe Oficina Asesora Jurídica "/>
    <d v="2024-01-01T00:00:00"/>
    <d v="2024-12-31T00:00:00"/>
    <s v="Documento en el sistema de gestión de calidad de la Entidad aprobado"/>
    <s v="Política de Prevención de Daño Antijurídico - PPDA"/>
    <s v="13.Defensa jurídica"/>
    <s v="No Aplica"/>
    <s v="No Aplica"/>
    <s v="No Aplica"/>
    <s v="Funcionamiento"/>
    <s v="-"/>
    <s v="Diseño guía formulación PPDA"/>
    <s v="Anual"/>
    <s v="Positiva"/>
    <s v="eficacia"/>
    <s v="Guía diseñada"/>
    <s v="# guías diseñadas / 1 "/>
    <n v="0"/>
    <n v="0"/>
    <n v="1"/>
    <s v="Fija"/>
    <s v="No"/>
    <s v="Se espera para el ultimo trimestre contar con la guía, lo que permitirá la formulación de futuras políticas"/>
    <s v="N/A"/>
    <s v="Avance en documento guía"/>
    <n v="0"/>
    <x v="5"/>
    <s v="La guía será diseñada en el tercer trimestre"/>
    <s v="No Aplica"/>
    <m/>
    <m/>
    <m/>
    <m/>
    <m/>
    <m/>
    <m/>
    <m/>
  </r>
  <r>
    <s v="OAJ-PAI-3"/>
    <s v="Oficina Asesora Jurídica "/>
    <s v="Desarrollo Organizacional"/>
    <x v="4"/>
    <s v="Fortalecimiento del Modelo integrado de Planeación y Gestión."/>
    <s v="Índice de Gestión y Desempeño"/>
    <x v="28"/>
    <s v="Jefe Oficina Asesora Jurídica "/>
    <d v="2024-01-01T00:00:00"/>
    <d v="2024-12-31T00:00:00"/>
    <s v="Informes de la PPDA y actas del comité de gestión y desempeño en donde conste su presentación."/>
    <s v="Política de Prevención de Daño Antijurídico - PPDA"/>
    <s v="13.Defensa jurídica"/>
    <s v="No Aplica"/>
    <s v="No Aplica"/>
    <s v="No Aplica"/>
    <s v="Funcionamiento"/>
    <s v="-"/>
    <s v="Informes de desempeño de la PPDA"/>
    <s v="Semestral"/>
    <s v="Positiva"/>
    <s v="eficacia"/>
    <s v="Informes presentados"/>
    <s v="# informes presentados / 2"/>
    <n v="0.5"/>
    <n v="0"/>
    <n v="0.5"/>
    <s v="Fija"/>
    <s v="No"/>
    <s v="Conforme a la PPDA se realizan los informes semestrales"/>
    <s v="Repositorio OAJ, Actas comité de conciliación: Solicitar permisos a cbayona@icfes.gov.co"/>
    <s v="Informe 1 semestre"/>
    <s v="-"/>
    <x v="5"/>
    <s v="El reporte del semestre se realizará en el mes de julio"/>
    <s v="No Aplica"/>
    <m/>
    <m/>
    <m/>
    <m/>
    <m/>
    <m/>
    <m/>
    <m/>
  </r>
  <r>
    <s v="OCI-PAI-1"/>
    <s v="Oficina de Control Interno"/>
    <s v="Desarrollo Organizacional"/>
    <x v="4"/>
    <s v="Fortalecimiento del Modelo integrado de Planeación y Gestión."/>
    <s v="Índice de Gestión y Desempeño"/>
    <x v="29"/>
    <s v="Jefe Oficina de Control Interno"/>
    <d v="2024-01-01T00:00:00"/>
    <d v="2024-12-31T00:00:00"/>
    <s v="Informes finales de Auditorías y Seguimientos"/>
    <s v="Formulación propia de la dependencia"/>
    <s v="19. Control interno "/>
    <s v="No Aplica"/>
    <s v="No Aplica"/>
    <s v="No Aplica"/>
    <s v="Funcionamiento"/>
    <s v="-"/>
    <s v="Porcentaje de avance de auditorías y seguimientos en el Plan Anual de Auditoría"/>
    <s v="Trimestral"/>
    <s v="Positiva"/>
    <s v="eficacia"/>
    <s v="No. de Informes de Auditoría y Seguimiento realizados_x000a_No. de Informes de Auditoría y Seguimiento programados"/>
    <s v="(No. de Informes de Auditoría y Seguimiento realizados / No. de Informes de Auditoría y Seguimiento programados en el PAA - vigencia 2024) *100%"/>
    <n v="0.4"/>
    <n v="0.6"/>
    <n v="0.95"/>
    <s v="Acumulativa"/>
    <s v="No"/>
    <s v="Se encuentran en ejecución las Auditorías  a los procesos Gestión Comercial y Gestión Jurídica, así como la Auditoría sobre la presunta fuga de información en la aplicación de las pruebas Ponal 2023. Además se han realizado 7 de los informes de seguimiento programados para la vigencia 2024"/>
    <s v="Seguimiento Plan Anual de Auditoría - OCI vigencia 2024"/>
    <s v="Seguir ejecutando las auditorías y seguimientos programados en el PAA vigencia 2024"/>
    <n v="0.42105263157894735"/>
    <x v="6"/>
    <s v="Informes finales de Auditorías y Seguimientos: Se realizaron 3 auditorías de las 9 programadas y se ejecutaron 13 informes de 29 programados."/>
    <s v="Archivo denominado: Seguimiento Plan Anual de Auditoria 2024 v4 al 27-06-2024. Ubicado en Disco duro de la Jefe de la OCI"/>
    <m/>
    <m/>
    <m/>
    <m/>
    <m/>
    <m/>
    <m/>
    <m/>
  </r>
  <r>
    <s v="OGPI-PAI-1"/>
    <s v="Oficina Gestión de Proyectos de Investi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30"/>
    <s v="Jefe Oficina Gestión de Proyectos de Investigación"/>
    <d v="2024-02-01T00:00:00"/>
    <d v="2024-12-10T00:00:00"/>
    <s v=" Sitio web de investigaciones anidado en portal Icfes:_x000a_https://www.icfes.gov.co/investigaciones "/>
    <s v="Formulación propia de la dependencia"/>
    <s v="15.Gestión del conocimiento y la innovación"/>
    <s v="15.Gestión del conocimiento y la innovación"/>
    <m/>
    <s v="No Aplica"/>
    <s v="Operación Comercial"/>
    <s v="-"/>
    <s v="Porcentaje de productos de investigación generados durante la vigencia"/>
    <s v="trimestral "/>
    <s v="Positiva"/>
    <s v="eficacia"/>
    <s v="V1 = Número de productos generados durante el periodo _x000a_V2 = Número de productos programados para generar en el periodo"/>
    <s v="(V1 /V2)*100"/>
    <n v="1"/>
    <n v="1"/>
    <n v="1"/>
    <s v="Fija"/>
    <s v="No"/>
    <s v="Durante el periodo se realizaron productos asociados  a los siguientes productos de investigación: _x000a_ Definición metodología del proyecto : Distancia geográfica como factor asociado al rendimiento en prueba Saber 11°_x000a_Definición metodología del proyecto: Impactos del acuerdo de paz en el desempeño académico de los municipios PDET_x000a_Identificación de practicas y experiencias de evaluación en territorios rurales del país Exploración y consolidación de las primeras bases de datos del proyecto de deserción y género Exploración y consolidación de las primeras bases de datos del proyecto de movilidad y territorio_x000a_Consolidación de base de datos y avance de resultados para el proyecto institucional de trayectorias _x000a_Consolidación de base de datos implementación del Icfes-Bot 2021, ejercicios de balanceo y regresiones preliminares de efecto de acceso a educación superior  "/>
    <s v="Investigación interna - SharePoint OGPI _x000a__x000a_Para acceso contactar  Fabio Andres Medina"/>
    <s v="Se encuentra programados 03  de productos generados de investigación para el periodo  "/>
    <n v="0.8"/>
    <x v="7"/>
    <s v="Durante el periodo se realizaron productos asociados  a los siguientes productos de investigación: _x000a__x000a_Se construyen las diferentes fichas técnicas de investigación y se avanza en el primer hito de los proyectos de investigación de todas las investigaciones vigentes consignadas en la agenda de investigación 2024 del Icfes."/>
    <s v="Investigación interna - SharePoint OGPI _x000a__x000a_Para acceso contactar  Fabio Andres Medina"/>
    <m/>
    <m/>
    <m/>
    <m/>
    <m/>
    <m/>
    <m/>
    <m/>
  </r>
  <r>
    <s v="OGPI-PAI-2"/>
    <s v="Oficina Gestión de Proyectos de Investi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31"/>
    <s v="Jefe Oficina Gestión de Proyectos de Investigación"/>
    <d v="2024-03-01T00:00:00"/>
    <d v="2024-12-31T00:00:00"/>
    <s v=" Sitio web de investigaciones anidado en portal Icfes:_x000a_https://www.icfes.gov.co/investigaciones "/>
    <s v="Formulación propia de la dependencia"/>
    <s v="15.Gestión del conocimiento y la innovación"/>
    <s v="15.Gestión del conocimiento y la innovación"/>
    <m/>
    <s v="No Aplica"/>
    <s v="Funcionamiento"/>
    <s v="-"/>
    <s v="Porcentaje de productos  de investigación divulgado y/o socializados  durante el periodo"/>
    <s v="trimestral "/>
    <s v="Positiva"/>
    <s v="eficacia"/>
    <s v="V1 = Número de productos  divulgados y/o socializados  durante el periodo _x000a_V2 = Número de productos programados para  divulgados y/o socializados en el periodo"/>
    <s v="(V1 /V2)*100"/>
    <n v="1"/>
    <n v="1"/>
    <n v="1"/>
    <s v="Fija"/>
    <s v="No"/>
    <s v="Durante  se realizó la divulgación de los siguientes productos  asociados  a los proyectos de investigación: _x000a_Consideraciones sobre la producción escrita. Producto elaborado por SPI asesorado por OAGPI_x000a_Análisis de la codificación del módulo de Escritura de las pruebas Saber 5.°,7.°,9.° . Producto elaborado por SPI asesorado por OAGPI_x000a_Publicación de infografía del proyecto de 4xUno_x000a_Evaluación de Impacto de la Normatividad Específica para las Licenciaturas (2015-2017) en los Resultados del Examen Saber Pro "/>
    <s v="Portal Icfes: Investigación _x000a_https://www.icfes.gov.co/web/guest/infografias1_x000a_https://www.icfes.gov.co/web/guest/saber-investigar"/>
    <s v="Se encuentra programados 02 de productos socializados y/o divulgados de investigación para el periodo  "/>
    <n v="0.5"/>
    <x v="8"/>
    <s v="   Durante la vigencia se realizaron los siguientes ejercicios de divulgación:_x000a_•⁠  ⁠Convocatoria de financiación de proyectos de investigación para 2024 por redes sociales y a través de correo electrónico a bases de datos_x000a_•⁠  ⁠Socialización del proyecto ICFES Rural con los docentes y rectores del proyecto para presentar los resultados de la estrategia_x000a_-  Lanzamiento de la Actualización del Dataicfes para acceder a las bases de Saber Pro, Saber TyT y Saber 11º"/>
    <s v="Para las evidencias, consultar la hoja: Índice de Enlaces"/>
    <m/>
    <m/>
    <m/>
    <m/>
    <m/>
    <m/>
    <m/>
    <m/>
  </r>
  <r>
    <s v="OGPI-PAI-3"/>
    <s v="Oficina Gestión de Proyectos de Investigación"/>
    <s v="Misional"/>
    <x v="1"/>
    <s v="Generación de alianzas estrategias, nacionales e internacionales"/>
    <s v="Cantidad de nuevas Alianzas o Convenio nacionales, territoriales e internacionales generados durante el Periodo"/>
    <x v="32"/>
    <s v="Jefe Oficina Gestión de Proyectos de Investigación"/>
    <d v="2024-02-01T00:00:00"/>
    <d v="2024-12-31T00:00:00"/>
    <s v=" Sitio web de investigaciones anidado en portal Icfes:_x000a_https://www.icfes.gov.co/investigaciones "/>
    <s v="Formulación propia de la dependencia"/>
    <s v="15.Gestión del conocimiento y la innovación"/>
    <s v="2. Gestión presupuestal y eficiencia del gasto público"/>
    <m/>
    <s v="No Aplica"/>
    <s v="Operación Comercial"/>
    <s v="-"/>
    <s v="Porcentaje de propuestas presentadas  a convocatorias de investigación alineadas a las líneas de investigación del ICFES"/>
    <s v="Semestral"/>
    <s v="Positiva"/>
    <s v="eficacia"/>
    <s v="V1 = Número de propuestas presentadas  a convocatorias  abiertas de investigación asociadas a las líneas de investigación del ICFES_x000a_V2 = Número de convocatorias abiertas disponibles para  desarrollo de investigación asociadas a las líneas de investigación del ICFES"/>
    <s v="(V1 /V2)*100"/>
    <n v="1"/>
    <n v="1"/>
    <n v="1"/>
    <s v="Acumulativa"/>
    <s v="No"/>
    <s v="Durante  el periodo se realizan dos de propuestas  a convocatorias  abiertas de investigación asociadas a las líneas de investigación del ICFES: _x000a_1. Contrato de aporte condicionado Fundación WWB Colombia_x000a_2. Pre-oferta ACIEM"/>
    <s v="_x000a_Investigación interna - SharePoint OGPI"/>
    <s v="No se encuentra programado un número de propuestas  a razón que surgen por oferta disponible de convocatorias abiertas disponibles "/>
    <n v="1"/>
    <x v="0"/>
    <s v="Durante  el periodo se realizan dos de propuestas  a convocatorias  abiertas de investigación asociadas a las líneas de investigación del ICFES: _x000a_1. Contrato de aporte condicionado Fundación WWB Colombia firmado y con otro si de aclaración _x000a_2.  Formalización de proyecto ACIEM"/>
    <s v="&quot;&quot;&quot;_x000a_Investigación interna - SharePoint OGPI&quot;&quot;_x000a_ACIEM: Cargado para seguimiento en Plan View - para fase de ejecución.&quot;"/>
    <m/>
    <m/>
    <m/>
    <m/>
    <m/>
    <m/>
    <m/>
    <m/>
  </r>
  <r>
    <s v="OGPI-PAI-4"/>
    <s v="Oficina Gestión de Proyectos de Investigación"/>
    <s v="Misional"/>
    <x v="3"/>
    <s v="Generación de investigación de alta calidad con enfoque diferencial y Territorial"/>
    <s v="Categorización del grupo de investigación del Icfes"/>
    <x v="33"/>
    <s v="Jefe Oficina Gestión de Proyectos de Investigación"/>
    <d v="2024-02-01T00:00:00"/>
    <d v="2024-06-30T00:00:00"/>
    <s v=" Sitio web de investigaciones anidado en portal Icfes:_x000a_https://www.icfes.gov.co/investigaciones "/>
    <s v="Formulación propia de la dependencia"/>
    <s v="15.Gestión del conocimiento y la innovación"/>
    <s v="9. Participación ciudadana en la gestión pública"/>
    <m/>
    <s v="No Aplica"/>
    <s v="Operación Comercial"/>
    <s v="-"/>
    <s v="Nivel de avance en el rediseño de la estrategia"/>
    <s v="trimestral "/>
    <s v="Positiva"/>
    <s v="eficacia"/>
    <s v="V1 = Número de actividades  realizadas del plan de trabajo de la estrategia de fomento a la investigación externa con el uso de datos Icfes _x000a_V2 =  Número de actividades programadas en plan de trabajo de la estrategia de fomento a la investigación externa con el uso de datos Icfes "/>
    <s v="(V1 /V2)*100"/>
    <n v="1"/>
    <n v="0"/>
    <n v="0"/>
    <s v="Acumulativa"/>
    <s v="No"/>
    <s v="Se realizaron durante el periodo avance de actividades de diseño de estrategia de fomento a la investigación: _x000a_Publicación de nuevas bases de datos de DataIcfes_x000a_Plan de trabajo de DataIcfes_x000a_Publicación de piezas con datos curiosos de DataIcfes_x000a_Reestructuración términos de referencia y documentación anexa para convocatoria piloto_x000a_Apertura convocatoria piloto_x000a_Evaluación y selección ganadores convocatoria piloto_x000a_Rediseño convocatoria tradicional_x000a_"/>
    <s v="Para las evidencias, consultar la hoja: Índice de Enlaces"/>
    <s v="Se encuentra programado  terminar la propuesta de rediseño de la estrategia para el periodo  "/>
    <n v="1"/>
    <x v="0"/>
    <s v="Se realizaron durante el periodo avance de actividades de diseño de estrategia de fomento a la investigación: _x000a__x000a_Reestructuración términos de referencia y documentación anexa para convocatoria piloto_x000a_Apertura convocatoria piloto_x000a_Evaluación y selección ganadores convocatoria piloto"/>
    <s v="Avances en la estrategia de fomento a la investigación"/>
    <m/>
    <m/>
    <m/>
    <m/>
    <m/>
    <m/>
    <m/>
    <m/>
  </r>
  <r>
    <s v="OGPI-PAI-5"/>
    <s v="Oficina Gestión de Proyectos de Investigación"/>
    <s v="Misional"/>
    <x v="3"/>
    <s v="Generación de investigación de alta calidad con enfoque diferencial y Territorial"/>
    <s v="Categorización del grupo de investigación del Icfes"/>
    <x v="34"/>
    <s v="Jefe Oficina Gestión de Proyectos de Investigación"/>
    <d v="2024-06-01T00:00:00"/>
    <d v="2024-12-31T00:00:00"/>
    <s v=" Sitio web de investigaciones anidado en portal Icfes:_x000a_https://www.icfes.gov.co/investigaciones "/>
    <s v="Formulación propia de la dependencia"/>
    <s v="15.Gestión del conocimiento y la innovación"/>
    <s v="9. Participación ciudadana en la gestión pública"/>
    <m/>
    <s v="No Aplica"/>
    <s v="Operación Comercial"/>
    <s v="-"/>
    <s v="Nivel de avance en la implementación de la estrategia de fomento"/>
    <s v="trimestral "/>
    <s v="Positiva"/>
    <s v="eficacia"/>
    <s v="V1 = Número de actividades  realizadas de plan de trabajo de la implementación de la estrategia de fomento a la investigación externa con el uso de datos Icfes _x000a_V2 =  Número de actividades programadas de plan de trabajo de implementación de la estrategia de fomento a la investigación externa con el uso de datos Icfes "/>
    <s v="(V1 /V2)*100"/>
    <n v="0"/>
    <n v="1"/>
    <n v="1"/>
    <s v="Acumulativa"/>
    <m/>
    <s v="N/A"/>
    <s v="N/A"/>
    <s v="Se tiene prevista la actividad para segundo semestre2024"/>
    <n v="0"/>
    <x v="5"/>
    <s v="Se tiene prevista la actividad para segundo semestre2024"/>
    <s v="N/A"/>
    <m/>
    <m/>
    <m/>
    <m/>
    <m/>
    <m/>
    <m/>
    <m/>
  </r>
  <r>
    <s v="SASG-PAI-1"/>
    <s v="Subdirección de Abastecimiento y Servicios Generales"/>
    <s v="Desarrollo Organizacional"/>
    <x v="4"/>
    <s v="Fortalecimiento del Modelo integrado de Planeación y Gestión."/>
    <s v="Índice de Gestión y Desempeño"/>
    <x v="35"/>
    <s v="Subdirector de Abastecimiento y Servicios Generales"/>
    <d v="2024-01-02T00:00:00"/>
    <d v="2024-12-31T00:00:00"/>
    <s v="Archivo en Excel con el reporte de seguimiento del plan de trabajo del PINAR 2024."/>
    <s v="Formulación propia de la dependencia"/>
    <s v="16.Gestión documental"/>
    <s v="No Aplica"/>
    <s v="No Aplica"/>
    <s v="Plan Institucional de Archivos de la Entidad  "/>
    <s v="Funcionamiento"/>
    <s v="-"/>
    <s v="% de ejecución del plan Institucional de Archivos - PINAR de la vigencia"/>
    <s v="Trimestral"/>
    <s v="Positiva"/>
    <s v="eficacia"/>
    <s v="&quot;El cálculo del indicador se realiza teniendo en cuenta el avance y la culminación de las actividades planeadas en el PINAR aprobado para la vigencia 2024;  enfocado en dar cumplimiento a 3 proyectos, cada proyecto se desglosa en actividades principales y secundarias calculando porcentualmente el avance de cada una para obtener el avance por proyecto._x000a__x000a_(P1: 2,5%)+(P2: 21,8%)+(P3: 1,25%)"/>
    <s v="∑ de ejecución Proyecto 1 + Proyecto 2 + Proyecto 3"/>
    <n v="0.49"/>
    <n v="0.68"/>
    <n v="1"/>
    <s v="Acumulativa"/>
    <s v="No"/>
    <s v="Para el primer trimestre se dio cumplimiento con un 25% de las actividades programadas para la vigencia 2024, la publicación de los instrumentos archivísticos prevista para este trimestre._x000a_Igualmente se da cumplimiento a la elaboración y aprobación de los planes, se inicia las actividades de los planes de seguimiento a la intervención de la TRD, plan de intervención de archivos, plan de capacitación. Por último se realiza la eliminación documental prevista para este trimestre."/>
    <s v="Evidencia de la actividad"/>
    <s v="Continuar con la ejecución del plan de capacitación, plan de intervención de archivos, plan de seguimiento a la implementación de la TRd. Igualmente, se continuará con la actualización de instrumentos y procedimientos de gestión documental."/>
    <n v="0.45"/>
    <x v="9"/>
    <s v="La meta inicial para este trimestre es de 24%, una vez revisada la ficha de seguimiento del PINAR, se pudo evidenciar que la fecha de entrega del Programa de Archivos Descentralizados y el Procedimiento de Valoración Documental se encontraban contemplados para este semestre pero la fecha de inicio y final no correspondía a la entrega de los documentos oficializados, por esta razón se reprograma la fecha de entrega final para el último trimestre variando para ello en el cumplimiento de los porcentajes. Sin embargo, el programa ya se encuentra elaborado para ser enviados a la Oficina Asesora de Planeación para revisión lo cual se puede constar en la carpeta de las evidencias._x000a_De esta forma se logro cumplir con un 20% del 21% total de las actividades modificando las fechas anteriormente mencionadas._x000a_Se da cumplimiento al 100% de las actividades del plan de visitas de implementación de la TRD, el plan de capacitación y el plan de intervención de archivos._x000a_Así mismo, se inicia con la actualización de los instrumentos archivísticos como: Política de Gestión Documental, diagnóstico integral de archivos, diagnóstico de disposición final de la TRD, Programa de archivos descentralizados y programa de emergencias para documentos._x000a_El 1% pendiente para el cumplimiento de la meta corresponde a las actividades de preservación que no se han ejecutado en su totalidad, toda vez que, la Dirección de Tecnologías de la Información no ha asignado el profesional de preservación."/>
    <s v="Las actividades se encuentran programadas se encuentran plasmadas en el plan general publicado en el enlace de esta celda"/>
    <m/>
    <m/>
    <m/>
    <m/>
    <m/>
    <m/>
    <m/>
    <m/>
  </r>
  <r>
    <s v="SASG-PAI-2"/>
    <s v="Subdirección de Abastecimiento y Servicios Generales"/>
    <s v="Desarrollo Organizacional"/>
    <x v="4"/>
    <s v="Fortalecimiento del Modelo integrado de Planeación y Gestión."/>
    <s v="Índice de Gestión y Desempeño"/>
    <x v="36"/>
    <s v="Subdirector de Abastecimiento y Servicios Generales"/>
    <d v="2024-01-02T00:00:00"/>
    <d v="2024-12-31T00:00:00"/>
    <s v="Archivo en Excel con el reporte de seguimiento del plan de Conservación Documental 2024."/>
    <s v="Formulación propia de la dependencia"/>
    <s v="16.Gestión documental"/>
    <s v="No Aplica"/>
    <s v="No Aplica"/>
    <s v="Plan de Conservación documental  "/>
    <s v="Funcionamiento"/>
    <s v="-"/>
    <s v="% de ejecución del Plan de Conservación Documental de la vigencia"/>
    <s v="Trimestral"/>
    <s v="Positiva"/>
    <s v="eficacia"/>
    <s v="&quot;El cálculo del indicador se realiza teniendo en cuenta el avance y la culminación de las actividades planeadas en el Plan de Conservación Documental  aprobado para la vigencia 2024;  enfocado en dar cumplimiento a 6 programas, cada proyecto se desglosa en actividades principales y secundarias calculando porcentualmente el avance de cada una para obtener el avance por proyecto._x000a__x000a_(P1: 11,86%)+(P2: 8%)+(P3:6%)+(P4:2,5%)+(P5:4,58%)+(P6:0,5%)"/>
    <s v="∑ de ejecución Proyecto 1 + Proyecto 2 + Proyecto 3 + Proyecto n"/>
    <n v="0.63"/>
    <n v="0.76500000000000001"/>
    <n v="1"/>
    <s v="Acumulativa"/>
    <s v="No"/>
    <s v="Para el primer trimestre se dio cumplimiento en un 33,4% de  las actividades programadas, el total de las actividades fueron ejecutadas acorde al cronograma dentro de las cuales se encuentra el informe de monitoreo de condiciones ambientales."/>
    <s v="Evidencia de la actividad"/>
    <s v="Continuar con la ejecución del plan de capacitación, el seguimiento a los diferentes planes establecidos en el plan de conservación documental-"/>
    <n v="0.63"/>
    <x v="0"/>
    <s v="Se logro cumplir con 29,6% de  las actividades programadas para el  primer trimestre de 2024, el total de las actividades fueron ejecutadas acorde al cronograma entre las que se tiene las siguientes:_x000a_*Seguimiento al plan de inspección y mantenimiento del archivo de gestión y central_x000a_*Seguimiento al plan de saneamiento ambiental_x000a_*Programa de capacitación  sensibilización_x000a_*Se culmina con la elaboración del Programa de emergencias y atención de desastres en documentos el cual se encuentra para revisión y posterior envío a la Oficina Asesora de Planeación._x000a__x000a_Se logra el cumplimiento de la meta establecida para el segundo trimestre  del 63% "/>
    <s v="Las actividades se encuentran programadas se encuentran plasmadas en el plan general publicado en el enlace de esta celda"/>
    <m/>
    <m/>
    <m/>
    <m/>
    <m/>
    <m/>
    <m/>
    <m/>
  </r>
  <r>
    <s v="SASG-PAI-3"/>
    <s v="Subdirección de Abastecimiento y Servicios Generales"/>
    <s v="Desarrollo Organizacional"/>
    <x v="4"/>
    <s v="Fortalecimiento del Modelo integrado de Planeación y Gestión."/>
    <s v="Índice de Gestión y Desempeño"/>
    <x v="37"/>
    <s v="Subdirector de Abastecimiento y Servicios Generales"/>
    <d v="2024-01-02T00:00:00"/>
    <d v="2024-12-31T00:00:00"/>
    <s v="Archivo en Excel con el reporte de seguimiento del plan de preservación digital 2024."/>
    <s v="Formulación propia de la dependencia"/>
    <s v="16.Gestión documental"/>
    <s v="No Aplica"/>
    <s v="No Aplica"/>
    <s v="Plan de Preservación Digital  "/>
    <s v="Funcionamiento"/>
    <s v="-"/>
    <s v="% de ejecución del Plan de Preservación Digital de la vigencia"/>
    <s v="Trimestral"/>
    <s v="Positiva"/>
    <s v="eficacia"/>
    <s v="&quot;El cálculo del indicador se realiza teniendo en cuenta el avance y la culminación de las actividades planeadas en el Plan de Preservación Digital aprobado para la vigencia 2024;  enfocado en dar cumplimiento a 6 programas, cada proyecto se desglosa en actividades principales y secundarias calculando porcentualmente el avance de cada una para obtener el avance por proyecto._x000a__x000a_(P1: 2,5%)+(P2: 0%)+(P:0%)+(P4:0%)+(P5:0%)+(P6:0%)"/>
    <s v="∑ de ejecución Proyecto 1 + Proyecto 2 + Proyecto 3 + Proyecto n"/>
    <n v="0.22500000000000001"/>
    <n v="0.5"/>
    <n v="1"/>
    <s v="Acumulativa"/>
    <s v="No"/>
    <s v="Para el trimestre se dio cumplimiento en un 2,5%, dentro de las actividades programadas y próximas a desarrollar se encuentra la capacitación de documentos con características longevas bajo plan de capacitación. "/>
    <s v="Evidencia de la actividad"/>
    <s v="Continuar con la ejecución del plan de capacitación, el seguimiento a los diferentes planes establecidos en el plan de preservación digital a largo plazo._x000a_"/>
    <n v="0.125"/>
    <x v="10"/>
    <s v="Se logro cumplir con 5% de  las actividades programadas para el  segundo trimestre de 2024. Igualmente se dictó la capacitación de documentos electrónicos pendiente del primer trimestre para un total del 10%., el cumplimiento de las demás actividades programadas se encuentran pendiente de cumplimiento toda vez que, la Dirección de Tecnología de la Información no cuenta con el profesional de preservación para la ejecución de las mismas._x000a_Sin embargo desde el proceso de Gestión Documental a la fecha se ha logado identificar aproximadamente 9.000 medios técnicos entre los cuales  se encuentran CDs, UBs, Micro Usb, disco duros para solicitar concepto a la DTI sobre su disposición final de los mismos."/>
    <s v="Las actividades se encuentran programadas se encuentran plasmadas en el plan general publicado en el enlace de esta celda"/>
    <m/>
    <m/>
    <m/>
    <m/>
    <m/>
    <m/>
    <m/>
    <m/>
  </r>
  <r>
    <s v="SASG-PAI-4"/>
    <s v="Subdirección de Abastecimiento y Servicios Generales"/>
    <s v="Desarrollo Organizacional"/>
    <x v="4"/>
    <s v="Fortalecimiento del Modelo integrado de Planeación y Gestión."/>
    <s v="Índice de Gestión y Desempeño"/>
    <x v="38"/>
    <s v="Subdirector de Abastecimiento y Servicios Generales"/>
    <d v="2024-01-02T00:00:00"/>
    <d v="2024-12-31T00:00:00"/>
    <s v="Archivo en Excel con el reporte de seguimiento del Anual de Adquisiciones 2024."/>
    <s v="Formulación propia de la dependencia"/>
    <s v="3. Compras y Contratación Pública"/>
    <s v="No Aplica"/>
    <s v="No Aplica"/>
    <s v="Plan Anual de Adquisiciones"/>
    <s v="Funcionamiento"/>
    <s v="-"/>
    <s v="% de seguimiento al cumplimiento del Plan Anual de Adquisiciones de la vigencia"/>
    <s v="Trimestral"/>
    <s v="Positiva"/>
    <s v="eficacia"/>
    <s v="Líneas comprometidas durante el trimestre_x000a_Líneas programadas para la vigencia "/>
    <s v="Cantidad de líneas comprometidas durante el trimestre / Cantidad de líneas programadas para la vigencia  * 100"/>
    <n v="0.6"/>
    <n v="0.75"/>
    <n v="0.98"/>
    <s v="Acumulativa"/>
    <s v="No"/>
    <s v="Para el presente trimestre de un total de 1049 líneas programadas en la versión vigente del Plan Anual de Adquisiciones, se han desarrollado 453 líneas equivalentes a contratos celebrados por parte del Instituto y representado en un 43% de cumplimiento del PAA."/>
    <s v="Evidencia de la actividad"/>
    <s v="Continuar con el seguimiento al cumplimiento de las fechas en el desarrollo de los procesos de adquisición de bienes y servicios programados para la vigencia."/>
    <n v="0.85"/>
    <x v="11"/>
    <s v="Para el presente trimestre de un total de 537 líneas programadas en la versión vigente del Plan Anual de Adquisiciones, se han desarrollado 459 líneas equivalentes a contratos celebrados por parte del Instituto y representado en un 85% de cumplimiento del PAA."/>
    <s v="Desarrollo del PAA"/>
    <m/>
    <m/>
    <m/>
    <m/>
    <m/>
    <m/>
    <m/>
    <m/>
  </r>
  <r>
    <s v="SAD-PAI-1"/>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39"/>
    <s v="Subdirectora de Análisis y Divulgación"/>
    <d v="2024-02-15T00:00:00"/>
    <d v="2024-12-30T00:00:00"/>
    <s v="Informe de balance de los hallazgos y recomendaciones recogidos de los CTA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Difusión CTA-LabSAyD"/>
    <s v="Anual"/>
    <s v="Positiva"/>
    <s v="eficacia"/>
    <s v="Porcentaje de Comités Técnicos de Área Incluidos en el Informe"/>
    <s v="((número de CTAs reportados)/2)x100"/>
    <n v="0"/>
    <n v="0"/>
    <n v="1"/>
    <s v="Acumulativa"/>
    <s v="No"/>
    <s v="No se han iniciado actividades, una vez que la contratación del operador logístico es necesario para el contacto y compensación de los asesores externos. Adicionalmente, por consideración de SDI, SAyD solo va a participar en dos (2), en lugar de cinco (5) CTAs durante 2024"/>
    <s v="Evidencia de la actividad"/>
    <s v="Inicio de actividades, una vez se contrate operador logístico para programar actividades con la Subdirección de Diseño de Instrumentos."/>
    <s v="-"/>
    <x v="5"/>
    <s v="Sin reporte para este trimestre"/>
    <s v="Sin reporte para este trimestre"/>
    <m/>
    <m/>
    <m/>
    <m/>
    <m/>
    <m/>
    <m/>
    <m/>
  </r>
  <r>
    <s v="SAD-PAI-10"/>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0"/>
    <s v="Subdirectora de Análisis y Divulgación"/>
    <d v="2024-01-04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Difusiones Saber 3579"/>
    <s v="Semestral"/>
    <s v="Positiva"/>
    <s v="eficacia"/>
    <s v="V1: sesiones ejecutadas_x000a_V2: Sesiones contratadas"/>
    <s v="((sesiones ejecutadas/sesiones contratadas))x100"/>
    <n v="0"/>
    <n v="0.5"/>
    <n v="0.5"/>
    <s v="Acumulativa"/>
    <s v="No"/>
    <s v="No ha iniciación ejecución, dado que no se ha firmado contrato con el MEN."/>
    <s v="N/A"/>
    <s v="Actividades de preparación de contenidos, talleres y rutas. "/>
    <s v="-"/>
    <x v="5"/>
    <s v="Sin reporte para este trimestre"/>
    <s v="Sin reporte para este trimestre"/>
    <m/>
    <m/>
    <m/>
    <m/>
    <m/>
    <m/>
    <m/>
    <m/>
  </r>
  <r>
    <s v="SAD-PAI-11"/>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1"/>
    <s v="Subdirectora de Análisis y Divulgación"/>
    <d v="2024-01-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Divulgaciones Nacionales de Resultados"/>
    <s v="Trimestral"/>
    <s v="Positiva"/>
    <s v="eficacia"/>
    <s v="Número de divulgaciones finalizados"/>
    <s v="((número de informes finalizados)/4)x100"/>
    <n v="0.25"/>
    <n v="0.5"/>
    <n v="0.5"/>
    <s v="Acumulativa"/>
    <s v="No"/>
    <s v="Se están realizando actividades de planeación, mientras se autoriza la publicación de resultados para las difusiones. "/>
    <s v="N/A"/>
    <s v="Realización de las divulgaciones de PISA e ICCS."/>
    <s v="-"/>
    <x v="5"/>
    <s v="Sin reporte para este trimestre"/>
    <s v="Sin reporte para este trimestre"/>
    <m/>
    <m/>
    <m/>
    <m/>
    <m/>
    <m/>
    <m/>
    <m/>
  </r>
  <r>
    <s v="SAD-PAI-12"/>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42"/>
    <s v="Subdirectora de Análisis y Divulgación"/>
    <d v="2024-01-04T00:00:00"/>
    <d v="2024-12-31T00:00:00"/>
    <s v="Apuntes del Icfes para la política educativa"/>
    <s v="Formulación propia de la dependencia"/>
    <s v="17.Gestión de la información estadística"/>
    <s v="15.Gestión del conocimiento y la innovación"/>
    <s v="6. Transparencia, acceso a la información pública y lucha contra la corrupción"/>
    <s v="No Aplica"/>
    <s v="Operación Comercial"/>
    <s v="-"/>
    <s v="Notas de política"/>
    <s v="Trimestral"/>
    <s v="Positiva"/>
    <s v="eficacia"/>
    <s v="Número de notas de política publicadas"/>
    <s v="((número de notas de política publicadas)/12) x100"/>
    <n v="0.5"/>
    <n v="0.75"/>
    <n v="1"/>
    <s v="Acumulativa"/>
    <s v="No"/>
    <s v="Desarrollo y publicación de 3 notas de política en el primer trimestre del año:_x000a__x000a_1. Docentes: Radiografía del desempeño de las y los futuros docentes en Colombia: un análisis desde los exámenes Saber_x000a__x000a_2. PDET Superior: Retos en el aprendizaje para los municipios focalizados por el Programa de Desarrollo con Enfoque Territorial de Colombia (PDET) en Educación Superior_x000a__x000a_3. Resultados Saber Pro y TyT: Resultados de los exámenes Saber TyT y Saber Pro Publicación preliminar de resultados individuales 2023"/>
    <s v="Para las evidencias, consultar la hoja: Índice de Enlaces"/>
    <s v="Elaboración y publicación de 3 notas de política educativa con los resultados de las pruebas nacionales"/>
    <s v="-"/>
    <x v="5"/>
    <s v="Sin reporte para este trimestre"/>
    <s v="Sin reporte para este trimestre"/>
    <m/>
    <m/>
    <m/>
    <m/>
    <m/>
    <m/>
    <m/>
    <m/>
  </r>
  <r>
    <s v="SAD-PAI-13"/>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3"/>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Difusiones proyectos especiales"/>
    <s v="Semestral"/>
    <s v="Positiva"/>
    <s v="eficacia"/>
    <s v="V1: sesiones ejecutadas_x000a_V2: Sesiones contratadas"/>
    <s v="((sesiones ejecutadas/sesiones contratadas))x100"/>
    <n v="0.3"/>
    <n v="0.4"/>
    <n v="0.3"/>
    <s v="Acumulativa"/>
    <s v="No"/>
    <s v="Se han gestionado, acompañado y realizado 28 sesiones de divulgación del proyectó prepárate con el Icfes con las diferentes entidades territoriales. "/>
    <s v="Evidencia de la actividad"/>
    <s v="Realización de agendamientos y divulgaciones con las demás entidades territoriales. "/>
    <s v="-"/>
    <x v="5"/>
    <s v="Sin reporte para este trimestre"/>
    <s v="Sin reporte para este trimestre"/>
    <m/>
    <m/>
    <m/>
    <m/>
    <m/>
    <m/>
    <m/>
    <m/>
  </r>
  <r>
    <s v="SAD-PAI-14"/>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4"/>
    <s v="Subdirectora de Análisis y Divulgación"/>
    <d v="2024-04-15T00:00:00"/>
    <d v="2024-11-30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NLE 2024"/>
    <s v="Anual"/>
    <s v="Positiva"/>
    <s v="eficacia"/>
    <s v="No. de eventos realizados con los LE de las 97 SE Certificadas del país"/>
    <s v="((número de eventos masivos realizados)/1)x100"/>
    <n v="0"/>
    <n v="1"/>
    <n v="0"/>
    <s v="Acumulativa"/>
    <s v="No"/>
    <s v="Está programado para el ll trimestre."/>
    <s v="N/A"/>
    <s v="Planeación y definición de fechas."/>
    <s v="-"/>
    <x v="5"/>
    <s v="Sin reporte para este trimestre"/>
    <s v="Sin reporte para este trimestre"/>
    <m/>
    <m/>
    <m/>
    <m/>
    <m/>
    <m/>
    <m/>
    <m/>
  </r>
  <r>
    <s v="SAD-PAI-15"/>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5"/>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Sesiones de gestión de conocimiento"/>
    <s v="Trimestral"/>
    <s v="Positiva"/>
    <s v="eficacia"/>
    <s v="Número de notas de sesiones de gestión del conocimiento"/>
    <s v="((número de sesiones de GC)/7) x100"/>
    <n v="0.2"/>
    <n v="0.45"/>
    <n v="0.35"/>
    <s v="Acumulativa"/>
    <s v="No"/>
    <s v="Se realizó la primera sesión de Evaluación Formativa en el sistema educativo colombiano."/>
    <s v="Evidencia de la actividad"/>
    <s v="Generar nuevos espacios de gestión de conocimiento. "/>
    <s v="-"/>
    <x v="5"/>
    <s v="Sin reporte para este trimestre"/>
    <s v="Sin reporte para este trimestre"/>
    <m/>
    <m/>
    <m/>
    <m/>
    <m/>
    <m/>
    <m/>
    <m/>
  </r>
  <r>
    <s v="SAD-PAI-16"/>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6"/>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lianzas desarrolladas"/>
    <s v="Trimestral"/>
    <s v="Positiva"/>
    <s v="eficacia"/>
    <s v="Número de alianzas por la Apropiación Social de los resultados"/>
    <s v="((número de alianzas)/4) x100"/>
    <n v="0.4"/>
    <n v="0.3"/>
    <n v="0.3"/>
    <s v="Acumulativa"/>
    <s v="No"/>
    <s v="Se establecieron tres alianzas con: Fundación de Área Andina - Sede Valledupar, Fundación Alquería para Chía y Cajicá. "/>
    <s v="Para las evidencias, consultar la hoja: Índice de Enlaces"/>
    <s v="Gestionar una alianza adicional para el cumplimiento de a meta."/>
    <s v="-"/>
    <x v="5"/>
    <s v="Sin reporte para este trimestre"/>
    <s v="Sin reporte para este trimestre"/>
    <m/>
    <m/>
    <m/>
    <m/>
    <m/>
    <m/>
    <m/>
    <m/>
  </r>
  <r>
    <s v="SAD-PAI-17"/>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7"/>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ctividades para el fortalecimiento de la Comunidad de Aprendizaje del Icfes"/>
    <s v="Trimestral"/>
    <s v="Positiva"/>
    <s v="eficacia"/>
    <s v="Actividades desarrolladas_x000a_Actividades proyectadas"/>
    <s v="((actividades desarrolladas/actividades proyectadas))*100"/>
    <n v="0.2"/>
    <n v="0.6"/>
    <n v="0.6"/>
    <s v="Acumulativa"/>
    <s v="No"/>
    <s v="Se han realizado 8 sistematizaciones de buenas prácticas y se inició con la actualización del sitio web de comunidad de aprendizaje."/>
    <s v="Evidencia de la actividad"/>
    <s v="Iniciar la ejecución de las sesiones de divulgación de las buenas prácticas sistematizadas. "/>
    <s v="-"/>
    <x v="5"/>
    <s v="Sin reporte para este trimestre"/>
    <s v="Sin reporte para este trimestre"/>
    <m/>
    <m/>
    <m/>
    <m/>
    <m/>
    <m/>
    <m/>
    <m/>
  </r>
  <r>
    <s v="SAD-PAI-18"/>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8"/>
    <s v="Subdirectora de Análisis y Divulgación"/>
    <d v="2024-02-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Calendarios realizados"/>
    <s v="Mensual "/>
    <s v="Positiva"/>
    <s v="eficacia"/>
    <s v="Calendarios realizados"/>
    <s v="((actividades desarrolladas/actividades proyectadas))*100"/>
    <n v="0.4"/>
    <n v="0.3"/>
    <n v="0.3"/>
    <s v="Acumulativa"/>
    <s v="No"/>
    <s v="Se han realizado 3 calendarios de divulgación. "/>
    <s v="Evidencia de la actividad"/>
    <s v="Proyección mensual de calendarios. "/>
    <s v="-"/>
    <x v="5"/>
    <s v="Sin reporte para este trimestre"/>
    <s v="Sin reporte para este trimestre"/>
    <m/>
    <m/>
    <m/>
    <m/>
    <m/>
    <m/>
    <m/>
    <m/>
  </r>
  <r>
    <s v="SAD-PAI-19"/>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49"/>
    <s v="Subdirectora de Análisis y Divulgación"/>
    <d v="2024-01-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ventos técnicos de apoyo"/>
    <s v="Trimestral"/>
    <s v="Positiva"/>
    <s v="eficacia"/>
    <s v="Eventos apoyados"/>
    <s v="((eventos apoyados/eventos proyectados))*100"/>
    <n v="0.6"/>
    <n v="0.3"/>
    <n v="0.1"/>
    <s v="Acumulativa"/>
    <s v="No"/>
    <s v="Se brindó apoyo en tres eventos: _x000a_1. Villa de Leyva - Icfes con las regiones: Encuentro Nacional de SE - MEN._x000a_2. Cartagena - Icfes con las regiones: Congreso Nacional de Municipios._x000a_3. San Andrés: Encuentro regional de evaluación de la educación. "/>
    <s v="Para las evidencias, consultar la hoja: Índice de Enlaces"/>
    <s v="Se apoyarán 2 eventos más durante el segundo trimestre."/>
    <s v="-"/>
    <x v="5"/>
    <s v="Sin reporte para este trimestre"/>
    <s v="Sin reporte para este trimestre"/>
    <m/>
    <m/>
    <m/>
    <m/>
    <m/>
    <m/>
    <m/>
    <m/>
  </r>
  <r>
    <s v="SAD-PAI-2"/>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50"/>
    <s v="Subdirectora de Análisis y Divulgación"/>
    <d v="2024-02-01T00:00:00"/>
    <d v="2024-12-20T00:00:00"/>
    <s v="Planes de medio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Plan de medios para informes naciones e internacionales"/>
    <s v="Trimestral"/>
    <s v="Positiva"/>
    <s v="efectividad"/>
    <s v="Número de informes finalizados"/>
    <s v="((número de difusión de informes)/2)x100"/>
    <n v="0.33"/>
    <n v="0.66"/>
    <n v="1"/>
    <s v="Acumulativa"/>
    <s v="No"/>
    <s v="Se diseñó la estrategia del informe Saber Superior y se dejó lista para su aplicación a la hora de la publicación del informe superior "/>
    <s v="Evidencia de la actividad"/>
    <s v="Implementar  la difusión del plan de medios. A través de los diferentes canales del instituto (wp, mail, y redes sociales)"/>
    <s v="-"/>
    <x v="5"/>
    <s v="Sin reporte para este trimestre"/>
    <s v="Sin reporte para este trimestre"/>
    <m/>
    <m/>
    <m/>
    <m/>
    <m/>
    <m/>
    <m/>
    <m/>
  </r>
  <r>
    <s v="SAD-PAI-20"/>
    <s v="Subdirección de Análisis y Divulgación"/>
    <s v="Valor Público"/>
    <x v="0"/>
    <s v="Fortalecimiento en la Generación, y Promoción de Investigaciones Aplicadas generadas en el instituto que aporten al mejoramiento de la Calidad de la Educación"/>
    <s v="Participación en eventos educativos y sociales para difundir conocimientos y resultados."/>
    <x v="51"/>
    <s v="Subdirectora de Análisis y Divulgación"/>
    <d v="2024-01-15T00:00:00"/>
    <d v="2024-12-31T00:00:00"/>
    <s v="Expedientes individualizados de cada sesión: listado de asistencia, presentaciones y materiales, informe de la ses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ncuentros regionales - Ruta del Saber "/>
    <s v="Trimestral"/>
    <s v="Positiva"/>
    <s v="eficacia"/>
    <s v="Número de encuentros regionales realizados"/>
    <s v="((número de Jornadas reportadas)/40)x100"/>
    <n v="0.25"/>
    <n v="0.4"/>
    <n v="0.35"/>
    <s v="Acumulativa"/>
    <s v="No"/>
    <s v="Se han realizado 3 encuentros regionales con la ETC Uribia, ETC Sogamoso y ETC Barrancabermeja."/>
    <s v="Evidencia de la actividad"/>
    <s v="Realizar 12 encuentros regionales en el segundo trimestre en las ETC focalizadas."/>
    <s v="-"/>
    <x v="5"/>
    <s v="Sin reporte para este trimestre"/>
    <s v="Sin reporte para este trimestre"/>
    <m/>
    <m/>
    <m/>
    <m/>
    <m/>
    <m/>
    <m/>
    <m/>
  </r>
  <r>
    <s v="SAD-PAI-21"/>
    <s v="Subdirección de Análisis y Divulgación"/>
    <s v="Misional"/>
    <x v="2"/>
    <s v="Implementación Proceso de Medición de Satisfacción a grupos focales con carácter diferencial "/>
    <s v="Porcentaje de proyectos que incluyen la medición de satisfacción diferencial"/>
    <x v="52"/>
    <s v="Subdirectora de Análisis y Divulgación"/>
    <d v="2024-01-15T00:00:00"/>
    <d v="2024-12-06T00:00:00"/>
    <s v="1 Informe de gestión de las 10 jornadas de capacitación realizadas (enlace de grabación, material empleado en las sesiones, registro de asistencia y encuesta de satisfacción). "/>
    <s v="Formulación propia de la dependencia"/>
    <s v="15.Gestión del conocimiento y la innovación"/>
    <s v="6. Transparencia, acceso a la información pública y lucha contra la corrupción"/>
    <s v="17.Gestión de la información estadística"/>
    <s v="Plan Institucional de Capacitación   "/>
    <s v="Operación Comercial"/>
    <s v="-"/>
    <s v="Externalización TEDI"/>
    <s v="Trimestral"/>
    <s v="Positiva"/>
    <s v="eficacia"/>
    <s v="Porcentaje de Jornadas Incluidas en el Informe"/>
    <s v="((número de Jornadas reportadas)/10)x100"/>
    <n v="0.33"/>
    <n v="0.66"/>
    <n v="1"/>
    <s v="Acumulativa"/>
    <s v="No"/>
    <s v="No se han iniciado actividades, una vez que la contratación del equipo de personal experto en enfoque diferencial e inclusión no ha sido contratado."/>
    <s v="N/A"/>
    <s v="Inicio de actividades, una vez se contrate el equipo de contratistas expertos en enfoque diferencial e inclusión."/>
    <s v="-"/>
    <x v="5"/>
    <s v="Sin reporte para este trimestre"/>
    <s v="Sin reporte para este trimestre"/>
    <m/>
    <m/>
    <m/>
    <m/>
    <m/>
    <m/>
    <m/>
    <m/>
  </r>
  <r>
    <s v="SAD-PAI-22"/>
    <s v="Subdirección de Análisis y Divulgación"/>
    <s v="Misional"/>
    <x v="2"/>
    <s v="Implementación Proceso de Medición de Satisfacción a grupos focales con carácter diferencial "/>
    <s v="Porcentaje de proyectos que incluyen la medición de satisfacción diferencial"/>
    <x v="53"/>
    <s v="Subdirectora de Análisis y Divulgación"/>
    <d v="2024-01-09T00:00:00"/>
    <d v="2024-12-20T00:00:00"/>
    <s v="1 Informe de gestión de la implementación de asistencia técnica para la transversalización del enfoque diferencial en SAyD."/>
    <s v="Formulación propia de la dependencia"/>
    <s v="15.Gestión del conocimiento y la innovación"/>
    <s v="6. Transparencia, acceso a la información pública y lucha contra la corrupción"/>
    <s v="17.Gestión de la información estadística"/>
    <s v="PAAC Anexo 5. Mecanismos para mejorar la atención al ciudadano  "/>
    <s v="Operación Comercial"/>
    <s v="-"/>
    <s v="Asistencia TEDI"/>
    <s v="Trimestral"/>
    <s v="Positiva"/>
    <s v="eficacia"/>
    <s v="Porcentaje de Asistencias Incluidas en el Informe"/>
    <s v="((número de asistencias reportadas)/4)x100"/>
    <n v="0.33"/>
    <n v="0.66"/>
    <n v="1"/>
    <s v="Acumulativa"/>
    <s v="No"/>
    <s v="Se realizaron dos (2) reuniones con el equipo de enfoque diferencial de la Dirección de Evaluación, donde se presentaron los productos realizados a poblaciones diferenciales desde la Subdirección de Análisis y Divulgación."/>
    <s v="Evidencia de la actividad"/>
    <s v="Planeación del trabajo integrado entre el equipo de Transversalización del Enfoque Diferencial e Inclusión de la Subdirección de Análisis y Divulgación, y el equipo de Enfoque Diferencial de la Dirección de Evaluación."/>
    <s v="-"/>
    <x v="5"/>
    <s v="Sin reporte para este trimestre"/>
    <s v="Sin reporte para este trimestre"/>
    <m/>
    <m/>
    <m/>
    <m/>
    <m/>
    <m/>
    <m/>
    <m/>
  </r>
  <r>
    <s v="SAD-PAI-23"/>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54"/>
    <s v="Subdirectora de Análisis y Divulgación"/>
    <d v="2024-01-04T00:00:00"/>
    <d v="2024-12-31T00:00:00"/>
    <s v="Informes de resultados "/>
    <s v="Formulación propia de la dependencia"/>
    <s v="17.Gestión de la información estadística"/>
    <s v="15.Gestión del conocimiento y la innovación"/>
    <s v="6. Transparencia, acceso a la información pública y lucha contra la corrupción"/>
    <s v="No Aplica"/>
    <s v="Operación Comercial"/>
    <s v="-"/>
    <s v="Informes de resultados"/>
    <s v="Trimestral"/>
    <s v="Positiva"/>
    <s v="eficacia"/>
    <s v="Número de informes finalizados"/>
    <s v="((número de informes finalizados)/14)x100"/>
    <n v="0.28000000000000003"/>
    <n v="0.56999999999999995"/>
    <n v="1"/>
    <s v="Acumulativa"/>
    <s v="No"/>
    <s v="- Desarrollo del informe internacional de resultados ICCS 2022 para Colombia (en diagramación)._x000a_- Desarrollo del informe internacional de resultados PISA 2022 para Colombia (en diagramación)_x000a_- Avance en el desarrollo  del informe nacional de resultados Saber 11º 2023_x000a_- Avance en el desarrollo del informe del examen  Saber 11º y Validación del Bachillerato 2023 para el INPEC"/>
    <s v="Para las evidencias, consultar la hoja: Índice de Enlaces"/>
    <s v="Publicación de los informes:_x000a_Informe ICCS 2022_x000a_Informe PISA 2022_x000a_Informe nacional Saber 11 2023_x000a_Envío de informe a INPEC:_x000a_Informe Saber 11 Inpec 2023_x000a_Elaboración del informe:_x000a_Informe Saber 3,5,7 y 9"/>
    <s v="-"/>
    <x v="5"/>
    <s v="Sin reporte para este trimestre"/>
    <s v="Sin reporte para este trimestre"/>
    <m/>
    <m/>
    <m/>
    <m/>
    <m/>
    <m/>
    <m/>
    <m/>
  </r>
  <r>
    <s v="SAD-PAI-24"/>
    <s v="Subdirección de Análisis y Divulgación"/>
    <s v="Misional"/>
    <x v="3"/>
    <s v="Generación de investigación de alta calidad con enfoque diferencial y Territorial"/>
    <s v="Número de investigaciones aplicadas realizadas que incluyan enfoque diferencial y territorial en colaboración con instituciones locales."/>
    <x v="55"/>
    <s v="Subdirectora de Análisis y Divulgación"/>
    <d v="2024-02-19T00:00:00"/>
    <d v="2024-12-06T00:00:00"/>
    <s v="1 Informe de la investigación: Documentación del pilotaje para la apropiación social de los resultados con enfoque diferencial realizado en 10 EE.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Internalización TEDI"/>
    <s v="Trimestral"/>
    <s v="Positiva"/>
    <s v="eficacia"/>
    <s v="Porcentaje de Jornadas Incluidas en el Informe"/>
    <s v="((número de Jornadas reportadas)/10)x100"/>
    <n v="0.33"/>
    <n v="0.66"/>
    <n v="1"/>
    <s v="Acumulativa"/>
    <s v="No"/>
    <s v="No se han iniciado actividades, una vez que la contratación del equipo de personal experto en enfoque diferencial e inclusión no ha sido contratado."/>
    <s v="N/A"/>
    <s v="Inicio de actividades, una vez se contrate el equipo de contratistas expertos en enfoque diferencial e inclusión."/>
    <s v="-"/>
    <x v="5"/>
    <s v="Sin reporte para este trimestre"/>
    <s v="Sin reporte para este trimestre"/>
    <m/>
    <m/>
    <m/>
    <m/>
    <m/>
    <m/>
    <m/>
    <m/>
  </r>
  <r>
    <s v="SAD-PAI-25"/>
    <s v="Subdirección de Análisis y Divulgación"/>
    <s v="Misional"/>
    <x v="3"/>
    <s v="Generación de investigación de alta calidad con enfoque diferencial y Territorial"/>
    <s v="Número de investigaciones aplicadas realizadas que incluyan enfoque diferencial y territorial en colaboración con instituciones locales."/>
    <x v="56"/>
    <s v="Subdirectora de Análisis y Divulgación"/>
    <d v="2024-06-03T00:00:00"/>
    <d v="2024-12-13T00:00:00"/>
    <s v="1 Documento orientador para la apropiación social de los resultados de la evaluación de la educación con enfoque diferencial."/>
    <s v="Formulación propia de la dependencia"/>
    <s v="15.Gestión del conocimiento y la innovación"/>
    <s v="6. Transparencia, acceso a la información pública y lucha contra la corrupción"/>
    <s v="17.Gestión de la información estadística"/>
    <s v="PAAC Anexo 4. Transparencia y acceso a la información  "/>
    <s v="Operación Comercial"/>
    <s v="-"/>
    <s v="Lineamientos TEDI"/>
    <s v="Trimestral"/>
    <s v="Positiva"/>
    <s v="efectividad"/>
    <s v="Finalización del Documento Orientador (Si/No)"/>
    <s v="Aprobación (Sí / No) del documento orientador elaborado"/>
    <n v="0"/>
    <n v="0"/>
    <n v="1"/>
    <s v="Fija"/>
    <s v="No"/>
    <s v="No se han iniciado actividades, una vez que la contratación del equipo de personal experto en enfoque diferencial e inclusión no ha sido contratado."/>
    <s v="N/A"/>
    <s v="Inicio de actividades, una vez se contrate el equipo de contratistas expertos en enfoque diferencial e inclusión."/>
    <s v="-"/>
    <x v="5"/>
    <s v="Sin reporte para este trimestre"/>
    <s v="Sin reporte para este trimestre"/>
    <m/>
    <m/>
    <m/>
    <m/>
    <m/>
    <m/>
    <m/>
    <m/>
  </r>
  <r>
    <s v="SAD-PAI-26"/>
    <s v="Subdirección de Análisis y Divulgación"/>
    <s v="Desarrollo Organizacional"/>
    <x v="5"/>
    <s v="Estrategia de modernización Tecnológica para el Fortalecimiento Institucional"/>
    <s v="Porcentaje de Avance en la implementación de Proyecto de Habilitación Tecnológica."/>
    <x v="57"/>
    <s v="Subdirectora de Análisis y Divulgación"/>
    <d v="2024-02-15T00:00:00"/>
    <d v="2024-12-30T00:00:00"/>
    <s v="Informes de las metodologías aplicadas y los análisis de datos correspondiente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Innovación LabSAyD"/>
    <s v="Semestral"/>
    <s v="Positiva"/>
    <s v="eficacia"/>
    <s v="Porcentaje de proyectos optimizados reportados en el Informe"/>
    <s v="((número de proyectos reportados)/2)x100"/>
    <n v="0.33"/>
    <n v="0.66"/>
    <n v="1"/>
    <s v="Acumulativa"/>
    <s v="No"/>
    <s v="Planeación de las actividades referentes a Comunidad de Aprendizaje._x000a_Reuniones iniciales de la planeación para los recursos a incluir en Saber +, enmarcado en la estrategia Icfes en las Regiones"/>
    <s v="Para las evidencias, consultar la hoja: Índice de Enlaces"/>
    <s v="Comunidad de Aprendizaje: Caracterizar y depurar contenidos y públicos objetivo._x000a_Saber +: Inicio de investigaciones sobre contenidos y estructura de los recursos a incluir."/>
    <s v="-"/>
    <x v="5"/>
    <s v="Sin reporte para este trimestre"/>
    <s v="Sin reporte para este trimestre"/>
    <m/>
    <m/>
    <m/>
    <m/>
    <m/>
    <m/>
    <m/>
    <m/>
  </r>
  <r>
    <s v="SAD-PAI-27"/>
    <s v="Subdirección de Análisis y Divulgación"/>
    <s v="Desarrollo Organizacional"/>
    <x v="4"/>
    <s v="Fortalecimiento del Modelo integrado de Planeación y Gestión."/>
    <s v="Índice de Gestión y Desempeño"/>
    <x v="58"/>
    <s v="Subdirectora de Análisis y Divulgación"/>
    <d v="2024-01-15T00:00:00"/>
    <d v="2024-12-31T00:00:00"/>
    <s v="Informes en Excel de seguimiento de PQRSF procesado y con semáforo de alertas de respuestas contestadas."/>
    <s v="Formulación propia de la dependencia"/>
    <s v="15.Gestión del conocimiento y la innovación"/>
    <s v="6. Transparencia, acceso a la información pública y lucha contra la corrupción"/>
    <s v="17.Gestión de la información estadística"/>
    <s v="PAAC Anexo 5. Mecanismos para mejorar la atención al ciudadano  "/>
    <s v="Operación Comercial"/>
    <s v="-"/>
    <s v="Gestión PQRS SAyD"/>
    <s v="Mensual "/>
    <s v="Positiva"/>
    <s v="eficacia"/>
    <s v="Porcentaje de PQRS gestionadas por el área"/>
    <s v="(número de PQRS gestionadas/número de PQRS asignadas)*x100"/>
    <n v="0.33"/>
    <n v="0.66"/>
    <n v="1"/>
    <s v="Acumulativa"/>
    <s v="No"/>
    <s v="Seguimiento y gestión de las PQRS asignadas al área mediante CRM y Mercurio"/>
    <s v="Evidencia de la actividad"/>
    <s v="Dar continuidad al seguimiento y respuesta de las solicitudes asignadas a la Subdirección de Análisis y Divulgación"/>
    <s v="-"/>
    <x v="5"/>
    <s v="Sin reporte para este trimestre"/>
    <s v="Sin reporte para este trimestre"/>
    <m/>
    <m/>
    <m/>
    <m/>
    <m/>
    <m/>
    <m/>
    <m/>
  </r>
  <r>
    <s v="SAD-PAI-28"/>
    <s v="Subdirección de Análisis y Divulgación"/>
    <s v="Desarrollo Organizacional"/>
    <x v="4"/>
    <s v="Implementación del Sistema integrado de Gestión"/>
    <s v="Porcentaje de avance en la integración de los sistemas de gestión del instituto"/>
    <x v="59"/>
    <s v="Subdirectora de Análisis y Divulgación"/>
    <d v="2024-02-15T00:00:00"/>
    <d v="2024-12-30T00:00:00"/>
    <s v="Documento de análisis del comportamiento de los indicadores durante el año."/>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valuación LabSAyD"/>
    <s v="Semestral"/>
    <s v="Positiva"/>
    <s v="eficacia"/>
    <s v="Porcentaje de Indicadores Finalizados y Reportados en el Informe"/>
    <s v="((número de indicadores reportados)/2)x100"/>
    <n v="0.33"/>
    <n v="0.66"/>
    <n v="1"/>
    <s v="Acumulativa"/>
    <s v="No"/>
    <s v="Apropiación de los Resultados: _x000a_Análisis de los resultados del pilotaje de 2023; análisis de la evaluación de parte del equipo de Divulgación ;propuesta basada en resultados de piloto y la evaluación. _x000a_Percepción de los Productos:_x000a_Análisis de la evaluación de parte del equipo de Divulgación ;propuesta basada en resultados de piloto y la evaluación. "/>
    <s v="Para las evidencias, consultar la hoja: Índice de Enlaces"/>
    <s v="Planeación de pilotajes de los dos indicadores, incluyendo productos y poblaciones objetivos."/>
    <s v="-"/>
    <x v="5"/>
    <s v="Sin reporte para este trimestre"/>
    <s v="Sin reporte para este trimestre"/>
    <m/>
    <m/>
    <m/>
    <m/>
    <m/>
    <m/>
    <m/>
    <m/>
  </r>
  <r>
    <s v="SAD-PAI-29"/>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0"/>
    <s v="Subdirectora de Análisis y Divulgación"/>
    <d v="2024-01-04T00:00:00"/>
    <d v="2024-12-31T00:00:00"/>
    <s v="Visores"/>
    <s v="Formulación propia de la dependencia"/>
    <s v="17.Gestión de la información estadística"/>
    <s v="15.Gestión del conocimiento y la innovación"/>
    <s v="6. Transparencia, acceso a la información pública y lucha contra la corrupción"/>
    <s v="No Aplica"/>
    <s v="Operación Comercial"/>
    <s v="-"/>
    <s v="Visores de resultados"/>
    <s v="Semestral"/>
    <s v="Positiva"/>
    <s v="eficacia"/>
    <s v="Número de visores desarrollados"/>
    <s v="((número de visores desarrollados)/2)x100"/>
    <n v="0.33"/>
    <n v="0.66"/>
    <n v="1"/>
    <s v="Acumulativa"/>
    <s v="No"/>
    <s v="Elaboración del visor de resultados de clasificación de planteles y agregados de Saber 11º para 2023 "/>
    <s v="Visor de clasificación de planteles 2023"/>
    <s v="Elaboración del visor de resultados de educación superior Saber Pro y Saber TyT con datos de 2023"/>
    <s v="-"/>
    <x v="5"/>
    <s v="Sin reporte para este trimestre"/>
    <s v="Sin reporte para este trimestre"/>
    <m/>
    <m/>
    <m/>
    <m/>
    <m/>
    <m/>
    <m/>
    <m/>
  </r>
  <r>
    <s v="SAD-PAI-3"/>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1"/>
    <s v="Subdirectora de Análisis y Divulgación"/>
    <d v="2024-02-01T00:00:00"/>
    <d v="2024-12-20T00:00:00"/>
    <s v="Multimedia interactiva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Semestral"/>
    <s v="Positiva"/>
    <s v="eficacia"/>
    <s v="Porcentaje de proyectos optimizados reportados en el Informe"/>
    <s v="((número de proyectos reportados)/2)x100"/>
    <n v="0.33"/>
    <n v="0.66"/>
    <n v="1"/>
    <s v="Acumulativa"/>
    <s v="No"/>
    <s v="Esta actividad se tiene programada para el 2,3 y 4 trimestre del año"/>
    <s v="N/A"/>
    <s v="Se debe realizar la planeación y ejecución de estos productos a partir del 2 trimestre de acuerdo a los insumos aportados por el equipo de análisis"/>
    <s v="-"/>
    <x v="5"/>
    <s v="Sin reporte para este trimestre"/>
    <s v="Sin reporte para este trimestre"/>
    <m/>
    <m/>
    <m/>
    <m/>
    <m/>
    <m/>
    <m/>
    <m/>
  </r>
  <r>
    <s v="SAD-PAI-30"/>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2"/>
    <s v="Subdirectora de Análisis y Divulgación"/>
    <d v="2024-10-01T00:00:00"/>
    <d v="2024-12-31T00:00:00"/>
    <s v="Resúmenes infográficos "/>
    <s v="Formulación propia de la dependencia"/>
    <s v="17.Gestión de la información estadística"/>
    <s v="15.Gestión del conocimiento y la innovación"/>
    <s v="6. Transparencia, acceso a la información pública y lucha contra la corrupción"/>
    <s v="No Aplica"/>
    <s v="Operación Comercial"/>
    <s v="-"/>
    <s v="RI Clientes"/>
    <s v="Semestral"/>
    <s v="Positiva"/>
    <s v="eficacia"/>
    <s v="Número de resúmenes finalizados"/>
    <s v="((número de resúmenes finalizados)/4)x100"/>
    <n v="0.25"/>
    <n v="0.5"/>
    <n v="1"/>
    <s v="Acumulativa"/>
    <s v="No"/>
    <s v="Alistamiento y avance en el desarrollo de insumos para el resumen infográfico para el INPEC 2023"/>
    <s v="Evidencia de la actividad"/>
    <s v="Avance en los resúmenes infográficos con los clientes acordados para 2024"/>
    <s v="-"/>
    <x v="5"/>
    <s v="Sin reporte para este trimestre"/>
    <s v="Sin reporte para este trimestre"/>
    <m/>
    <m/>
    <m/>
    <m/>
    <m/>
    <m/>
    <m/>
    <m/>
  </r>
  <r>
    <s v="SAD-PAI-31"/>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3"/>
    <s v="Subdirectora de Análisis y Divulgación"/>
    <d v="2024-01-04T00:00:00"/>
    <d v="2024-12-31T00:00:00"/>
    <s v="Resúmenes infográficos "/>
    <s v="Formulación propia de la dependencia"/>
    <s v="17.Gestión de la información estadística"/>
    <s v="15.Gestión del conocimiento y la innovación"/>
    <s v="6. Transparencia, acceso a la información pública y lucha contra la corrupción"/>
    <s v="No Aplica"/>
    <s v="Operación Comercial"/>
    <s v="-"/>
    <s v="RI Icfes"/>
    <s v="Semestral"/>
    <s v="Positiva"/>
    <s v="eficacia"/>
    <s v="Número de resúmenes finalizados"/>
    <s v="((número de resúmenes finalizados)/5)x100"/>
    <n v="0.4"/>
    <n v="0.6"/>
    <n v="1"/>
    <s v="Acumulativa"/>
    <s v="No"/>
    <s v="Desarrollo y entrega final de dos resúmenes infográficos:_x000a_1.  Saber 11º resultados 2023_x000a_2.  Saber TyT Y Pro resultados 2023 "/>
    <s v="Para las evidencias, consultar la hoja: Índice de Enlaces"/>
    <s v="Avance en el resumen infográfico de los resultados Saber 3,5,7 y 9"/>
    <s v="-"/>
    <x v="5"/>
    <s v="Sin reporte para este trimestre"/>
    <s v="Sin reporte para este trimestre"/>
    <m/>
    <m/>
    <m/>
    <m/>
    <m/>
    <m/>
    <m/>
    <m/>
  </r>
  <r>
    <s v="SAD-PAI-32"/>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4"/>
    <s v="Subdirectora de Análisis y Divulgación"/>
    <d v="2024-02-01T00:00:00"/>
    <d v="2024-12-20T00:00:00"/>
    <s v="Documento de formulación de la estrategia / Estrategia digital / Calendario de publicaciones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poyo a la difusión de resultados"/>
    <s v="Trimestral"/>
    <s v="Positiva"/>
    <s v="eficacia"/>
    <s v="Porcentaje de proyectos optimizados reportados en el Informe"/>
    <s v="((número de piezas reportadas)/2)x100"/>
    <n v="0.33"/>
    <n v="0.66"/>
    <n v="1"/>
    <s v="Acumulativa"/>
    <s v="No"/>
    <s v="1. Se diseñaron y planearon los contenidos de las fechas especiales del todo el año , y se realizo la propuesta de contenidos del mes de abril_x000a__x000a_2. Estrategia mes de abril_x000a__x000a_3. Estrategia de Icfes con las regiones"/>
    <s v="Para las evidencias, consultar la hoja: Índice de Enlaces"/>
    <s v="Diseñar el resto piezas que apoyan toda la implementación de la totalidad de la  estrategia durante todo el año"/>
    <s v="-"/>
    <x v="5"/>
    <s v="Sin reporte para este trimestre"/>
    <s v="Sin reporte para este trimestre"/>
    <m/>
    <m/>
    <m/>
    <m/>
    <m/>
    <m/>
    <m/>
    <m/>
  </r>
  <r>
    <s v="SAD-PAI-33"/>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5"/>
    <s v="Subdirectora de Análisis y Divulgación"/>
    <d v="2024-02-01T00:00:00"/>
    <d v="2024-12-20T00:00:00"/>
    <s v="Cápsulas interactiva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Trimestral"/>
    <s v="Positiva"/>
    <s v="eficacia"/>
    <s v="Porcentaje de proyectos optimizados reportados en el Informe"/>
    <s v="((número de cápsulas reportadas)/2)x100"/>
    <n v="0.33"/>
    <n v="0.66"/>
    <n v="1"/>
    <s v="Acumulativa"/>
    <s v="No"/>
    <s v="Se realizó la planeación pedagógica de las tres primeras cápsulas interactivas:_x000a_1. Tema: Contexto general del informe superior – Exámenes Saber PRO y TyT _x000a_2. Tema: Caracterización – Exámenes Saber PRO y TyT _x000a_3. Tema: ETNIAS – Exámenes Saber PRO y TyT "/>
    <s v="Evidencia de la actividad"/>
    <s v="Se iniciaran con el proceso de producción de estas cápsulas que se realizan durante todo el año"/>
    <s v="-"/>
    <x v="5"/>
    <s v="Sin reporte para este trimestre"/>
    <s v="Sin reporte para este trimestre"/>
    <m/>
    <m/>
    <m/>
    <m/>
    <m/>
    <m/>
    <m/>
    <m/>
  </r>
  <r>
    <s v="SAD-PAI-34"/>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6"/>
    <s v="Subdirectora de Análisis y Divulgación"/>
    <d v="2024-02-01T00:00:00"/>
    <d v="2024-12-20T00:00:00"/>
    <s v="Mailyng o piezas gráficas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poyo a la difusión de resultados"/>
    <s v="Trimestral"/>
    <s v="Positiva"/>
    <s v="eficacia"/>
    <s v="Porcentaje de proyectos optimizados reportados en el Informe"/>
    <s v="((número de piezas reportadas)/2)x100"/>
    <n v="0.33"/>
    <n v="0.66"/>
    <n v="1"/>
    <s v="Acumulativa"/>
    <s v="No"/>
    <s v="Se diseñaron y diagramaron piezas para Mailyng sobre los siguientes temas:_x000a_1. Análisis tipo de resultados_x000a_2.  Piezas de alianzas en las regiones_x000a_3. Piezas día de la mujer_x000a_4.  Piezas día del hombre_x000a_5. Piezas Alquería_x000a_6. piezas Clasificación de Planteles_x000a_7. Encuentro Rutas Saber_x000a_8. Piezas día de las Matemáticas"/>
    <s v="Para las evidencias, consultar la hoja: Índice de Enlaces"/>
    <s v="Seguir con el apoyo permanente con el diseño de contenidos y construcción de las piezas de difusión durante todo el año"/>
    <s v="-"/>
    <x v="5"/>
    <s v="Sin reporte para este trimestre"/>
    <s v="Sin reporte para este trimestre"/>
    <m/>
    <m/>
    <m/>
    <m/>
    <m/>
    <m/>
    <m/>
    <m/>
  </r>
  <r>
    <s v="SAD-PAI-4"/>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7"/>
    <s v="Subdirectora de Análisis y Divulgación"/>
    <d v="2024-02-01T00:00:00"/>
    <d v="2024-12-20T00:00:00"/>
    <s v="Micrositios de gamificación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Trimestral"/>
    <s v="Positiva"/>
    <s v="eficacia"/>
    <s v="Porcentaje de proyectos optimizados reportados en el Informe"/>
    <s v="((número de videojuegos reportados)/2)x100"/>
    <n v="0.33"/>
    <n v="0.66"/>
    <n v="1"/>
    <s v="Acumulativa"/>
    <s v="No"/>
    <s v="Se realizó y construyó el diseño instruccional y  la planeación pedagógica de la primera estrategia de gamificación sobre la Prueba Saber 11°"/>
    <s v="Evidencia de la actividad"/>
    <s v="Se debe realizar la implementación tecnológica"/>
    <s v="-"/>
    <x v="5"/>
    <s v="Sin reporte para este trimestre"/>
    <s v="Sin reporte para este trimestre"/>
    <m/>
    <m/>
    <m/>
    <m/>
    <m/>
    <m/>
    <m/>
    <m/>
  </r>
  <r>
    <s v="SAD-PAI-5"/>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8"/>
    <s v="Subdirectora de Análisis y Divulgación"/>
    <d v="2024-02-01T00:00:00"/>
    <d v="2024-12-20T00:00:00"/>
    <s v="Actualización Página"/>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propiación social del conocimiento"/>
    <s v="Trimestral"/>
    <s v="Positiva"/>
    <s v="efectividad"/>
    <s v="Porcentaje de proyectos optimizados reportados en el Informe"/>
    <s v="Aprobación (Sí / No) del sitio"/>
    <n v="0.33"/>
    <n v="0.66"/>
    <n v="1"/>
    <s v="Acumulativa"/>
    <s v="No"/>
    <s v="Se realizó la construcción del design system que será el apoyo para la implementación del nuevo micrositio de Comunidad de Aprendizaje "/>
    <s v="Evidencia de la actividad"/>
    <s v="Se debe realizar la implementación tecnológica del nuevo micrositio antes del segundo trimestre "/>
    <s v="-"/>
    <x v="5"/>
    <s v="Sin reporte para este trimestre"/>
    <s v="Sin reporte para este trimestre"/>
    <m/>
    <m/>
    <m/>
    <m/>
    <m/>
    <m/>
    <m/>
    <m/>
  </r>
  <r>
    <s v="SAD-PAI-6"/>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69"/>
    <s v="Subdirectora de Análisis y Divulgación"/>
    <d v="2024-02-01T00:00:00"/>
    <d v="2024-12-20T00:00:00"/>
    <s v="Aplicación móvil APP del Saber"/>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Semestral"/>
    <s v="Positiva"/>
    <s v="efectividad"/>
    <s v="Porcentaje de proyectos optimizados reportados en el Informe"/>
    <s v="Aprobación (Sí / No) del sitio"/>
    <n v="0"/>
    <n v="0"/>
    <n v="1"/>
    <s v="Fija"/>
    <s v="No"/>
    <s v="Se realizó la primera actividad relacionada con la actualización gráfica de las pantallas del prototipo según los nuevos lineamientos gráficos y de marca institucionales"/>
    <s v="Evidencia de la actividad"/>
    <s v="Se debe esperar al desarrollo del App por parte de aplicaciones para proceder con la actualización y curaduría de contenidos"/>
    <s v="-"/>
    <x v="5"/>
    <s v="Sin reporte para este trimestre"/>
    <s v="Sin reporte para este trimestre"/>
    <m/>
    <m/>
    <m/>
    <m/>
    <m/>
    <m/>
    <m/>
    <m/>
  </r>
  <r>
    <s v="SAD-PAI-7"/>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70"/>
    <s v="Subdirectora de Análisis y Divulgación"/>
    <d v="2024-02-01T00:00:00"/>
    <d v="2024-12-20T00:00:00"/>
    <s v="Documentos producto del análisis de y difusión de resultados de la información derivada de las exámenes nacionales e internacionales"/>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Apoyo a la difusión de resultados"/>
    <s v="Trimestral"/>
    <s v="Positiva"/>
    <s v="eficacia"/>
    <s v="Porcentaje de proyectos optimizados reportados en el Informe"/>
    <s v="((número de informes reportados)/2)x100"/>
    <n v="0.33"/>
    <n v="0.66"/>
    <n v="1"/>
    <s v="Acumulativa"/>
    <s v="No"/>
    <s v="Se realizó el diseño, diagramación e implementación del informe ICCS"/>
    <s v="Evidencia de la actividad"/>
    <s v="Implementar  la difusión del plan de medios a través de los diferentes canales del instituto (wp, mail, y redes sociales)"/>
    <s v="-"/>
    <x v="5"/>
    <s v="Sin reporte para este trimestre"/>
    <s v="Sin reporte para este trimestre"/>
    <m/>
    <m/>
    <m/>
    <m/>
    <m/>
    <m/>
    <m/>
    <m/>
  </r>
  <r>
    <s v="SAD-PAI-8"/>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71"/>
    <s v="Subdirectora de Análisis y Divulgación"/>
    <d v="2024-01-04T00:00:00"/>
    <d v="2024-12-20T00:00:00"/>
    <s v="Multimedia y productos digitales a la medida "/>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Estrategia Saber más"/>
    <s v="Trimestral"/>
    <s v="Positiva"/>
    <s v="eficacia"/>
    <s v="Porcentaje de proyectos optimizados reportados en el Informe"/>
    <s v="((número de multimedia reportadas)/2)x100"/>
    <n v="0.33"/>
    <n v="0.66"/>
    <n v="1"/>
    <s v="Acumulativa"/>
    <s v="No"/>
    <s v="Esta actividad se tiene programada para el 2,3 y 4 trimestre del año"/>
    <s v="N/A"/>
    <s v="Se debe realizar la planeación y ejecución de estos productos a partir del 2 trimestre de acuerdo a los insumos aportados por el equipo de análisis"/>
    <s v="-"/>
    <x v="5"/>
    <s v="Sin reporte para este trimestre"/>
    <s v="Sin reporte para este trimestre"/>
    <m/>
    <m/>
    <m/>
    <m/>
    <m/>
    <m/>
    <m/>
    <m/>
  </r>
  <r>
    <s v="SAD-PAI-9"/>
    <s v="Subdirección de Análisis y Divulgación"/>
    <s v="Valor Público"/>
    <x v="0"/>
    <s v="Fortalecimiento en la Generación, y Promoción de Investigaciones Aplicadas generadas en el instituto que aporten al mejoramiento de la Calidad de la Educación"/>
    <s v="Número de publicaciones que comunican los resultados de investigaciones aplicadas  que sean insumo para mejorar la calidad de la educación."/>
    <x v="72"/>
    <s v="Subdirectora de Análisis y Divulgación"/>
    <d v="2024-02-15T00:00:00"/>
    <d v="2024-12-30T00:00:00"/>
    <s v="Documento de Portafolio de Evaluación"/>
    <s v="Formulación propia de la dependencia"/>
    <s v="15.Gestión del conocimiento y la innovación"/>
    <s v="6. Transparencia, acceso a la información pública y lucha contra la corrupción"/>
    <s v="17.Gestión de la información estadística"/>
    <s v="Plan de Participación Ciudadana  "/>
    <s v="Operación Comercial"/>
    <s v="-"/>
    <s v="Portafolio LabSAyD"/>
    <s v="Trimestral"/>
    <s v="Positiva"/>
    <s v="eficacia"/>
    <s v="Porcentaje de metodologías centralizadas y valorizadas"/>
    <s v="((número de metodologías reportadas)/7)x100"/>
    <n v="0.33"/>
    <n v="0.66"/>
    <n v="1"/>
    <s v="Acumulativa"/>
    <s v="No"/>
    <s v="Se estructuró el portafolio en partes: documento teórico, documento matriz, y documentos con protocolos de las metodologías."/>
    <s v="Evidencia de la actividad"/>
    <s v="Socialización con el equipo de Análisis y Divulgación el documento, detallando metodologías, y programando pilotajes de acuerdo a las necesidades de la subdirección."/>
    <s v="-"/>
    <x v="5"/>
    <s v="Sin reporte para este trimestre"/>
    <s v="Sin reporte para este trimestre"/>
    <m/>
    <m/>
    <m/>
    <m/>
    <m/>
    <m/>
    <m/>
    <m/>
  </r>
  <r>
    <s v="SAI-PAI-1"/>
    <s v="Subdirección de Aplicación de Instrumentos"/>
    <s v="Misional"/>
    <x v="2"/>
    <s v="Implementación de proyectos de evaluación con carácter Diferencial"/>
    <s v="Porcentaje de proyectos que incluyen mediciones con enfoque Diferencial"/>
    <x v="73"/>
    <s v="Directora de la Dirección de Producción y Operaciones"/>
    <d v="2024-01-04T00:00:00"/>
    <d v="2024-12-31T00:00:00"/>
    <s v="Soporte de cumplimiento de las actividades cargados en Plan view"/>
    <s v="Formulación propia de la dependencia"/>
    <s v="6. Transparencia, acceso a la información pública y lucha contra la corrupción"/>
    <s v="8. Servicio al ciudadano"/>
    <m/>
    <s v="No Aplica"/>
    <s v="Operación Comercial"/>
    <s v="-"/>
    <s v="Aplicación de pruebas "/>
    <s v="Trimestral"/>
    <s v="Positiva"/>
    <s v="eficacia"/>
    <s v="1) Numero de pruebas aplicadas en el trimestre_x000a__x000a__x000a_2) Numero de pruebas proyectadas para aplicarse en el trimestre "/>
    <s v="Numero de pruebas aplicadas en el trimestre / Numero de pruebas proyectadas para aplicarse en el trimestre *100"/>
    <n v="1"/>
    <n v="1"/>
    <n v="1"/>
    <s v="Fija"/>
    <s v="No"/>
    <s v="Durante el primer trimestre de 2024 por parte de la Subdirección de Aplicación de Instrumentos se llevó a cabo la construcción de los documentos técnicos para la contratación de los proveedores de impresión y lectura, Logística de aplicación y transporte para la prueba Saber 11B, de acuerdo con esto se iniciaron las actividades operativas y logísticas para garantizar los recursos físicos y humanos necesarios para la realización de la prueba._x000a_Adicionalmente se realizaron las actividades de gestión de sitios y citación, para la garantía de los sitios de aplicación requeridos conforme a la población a aplicar la prueba Saber 11B y la distribución a nivel nacional._x000a_Por otro lado, se adelantó la fase de planeación y construcción de documentos técnicos en el marco de los proyectos de evaluación a desarrollarse durante el primer semestre de la vigencia 2024."/>
    <s v="Plan  view cronograma por prueba"/>
    <s v="Desde la Subdirección de Aplicación de Instrumentos para el segundo trimestre del 2024 se proyecta continuar con la planeación y desarrollo operativo de las diferentes pruebas de estado y proyectos de evaluación  requeridos por el instituto. Conforme a lo anterior, en alineación con los cronogramas institucionales, el 14 de abril se llevará a cabo la aplicación de la prueba Saber 11B, por lo cual se espera el normal desarrollo de las actividades previas y posteriores relacionadas con la prueba._x000a_En cuanto a la prueba Saber Pro y TyT primer semestre a aplicarse del 15 de junio al 23 de junio de 2024, se proyecta concluir con la fase de planeación y contratación de proveedores, para de esta manera llevar a cabo los procesos operativos y logísticos requeridos dentro de los tiempos establecidos._x000a_A su vez se continuará adelantando las actividades de planeación etapa precontractual y desarrollo operativo de los proyectos de evaluación del Consejo Superior de la Judicatura, 3579, Ponal, entre otros."/>
    <n v="1"/>
    <x v="0"/>
    <s v="Desde la Subdirección de Aplicación de Instrumentos para el segundo trimestre del 2024 se continuo con la planeación y desarrollo operativo de las diferentes pruebas de estado, razón por la cual el 14 de abril se llevó a cabo la aplicación de la prueba Saber 11B en modalidad papel y lápiz. En relación con los proyectos de evaluación el 26 de mayo se aplicó el examen de Estado para ejercer la profesión de abogado dispuesto en la Ley 1905 de 2018 del CSJU en modalidad electrónica y el 09 de mayo las pruebas psicotécnicas de conocimientos policiales, para el concurso de patrulleros previo al curso de capacitación para el ingreso al grado de Subintendente PONAL en modalidad papel y lápiz Conforme con los cronogramas institucionales. _x000a_En cuanto a la prueba Saber Pro y Saber TyT y Saber Pro y Saber TyT Exterior del primer semestre a aplicarse ente el 06 y 07 de julio y el 13 y 14 de julio de 2024 de manera hibrida, modalidad papel y lápiz, electrónica en sitio y electrónica en casa, se concluyó con la fase de planeación y contratación de proveedores, para dar continuidad a la fase de desarrollo operativo y logístico previos a la aplicación._x000a_Conforme a lo anterior, se espera para el tercer trimestre de la vigencia continuar adelantando las actividades de planeación para etapa precontractual de la prueba Saber 11A y de los proyectos de evaluación que requiera el instituto."/>
    <s v="Evidencia para consulta de la dependencia"/>
    <m/>
    <m/>
    <m/>
    <m/>
    <m/>
    <m/>
    <m/>
    <m/>
  </r>
  <r>
    <s v="SDA-PAI-1"/>
    <s v="Subdirección de Desarrollo de Aplicaciones"/>
    <s v="Desarrollo Organizacional"/>
    <x v="5"/>
    <s v="Estrategia de modernización Tecnológica para el Fortalecimiento Institucional"/>
    <s v="Porcentaje de Avance en la implementación de Proyecto de Habilitación Tecnológica."/>
    <x v="74"/>
    <s v="Subdirector de la Subdirección de Desarrollo de Aplicaciones"/>
    <d v="2024-01-01T00:00:00"/>
    <d v="2024-12-31T00:00:00"/>
    <s v="Envío de notificaciones por correo electrónico y mensaje de texto en sede electrónica:_x000a_ - Requerimientos funcionales (abril)._x000a_ - Aprobación de los requerimientos (abril)_x000a_ - Desarrollo - Acta de HU Desplegadas en pruebas (mayo)_x000a_ - Certificado de Pruebas (junio)_x000a_ - Acta de comité de cambios y certificación post- paso a producción (julio)_x000a_Módulo de administración de la sede electrónica:_x000a_ - Requerimientos técnicos y funcionales (Abril)._x000a_ - Aprobación de los requerimientos (Abril)._x000a_ - Desarrollo - Acta de HU desplegadas en pruebas. (may)_x000a_ - Certificado de pruebas (jun)_x000a_ - Acta de comité de cambios y certificación post paso a producción (jul)_x000a_Autogestión de inscripciones a los roles de programa y directivos de las IES:_x000a_ - Requerimientos funcionales (abr)._x000a_ - Aprobación de los requerimientos (Abr)._x000a_ - Desarrollo - Acta de HU desplegadas en pruebas. (May)_x000a_ - Certificado de pruebas (Jun)_x000a_ - Acta de comité de cambios y certificación post paso a producción (Jul)_x000a_Interoperabilidad MEN Cubrimiento de Programas (SNIES):_x000a_ - Requerimientos funcionales (abr)._x000a_ - Aprobación de los requerimientos (abr)._x000a_ - Desarrollo - Acta de HU desplegadas en pruebas. (may)_x000a_ - Certificado de pruebas (jun)_x000a_ - Acta de comité de cambios y certificación post paso a producción (jul)_x000a_Interoperabilidad Ministerio de Salud (Registro de Discapacidad):_x000a_ - Requerimientos funcionales (may)._x000a_ - Aprobación de los requerimientos (may)._x000a_ - Desarrollo - Acta de HU desplegadas en pruebas. (jul)_x000a_ - Certificado de pruebas (ago)_x000a_ - Acta de comité de cambios y certificación post paso a producción (sep)_x000a_Interoperabilidad Migración Colombia Consulta de tipos de documento (CE, PPT):_x000a_ - Requerimientos funcionales (jun)._x000a_ - Aprobación de los requerimientos (jun)._x000a_ - Desarrollo - Acta de HU desplegadas en pruebas. (jul)_x000a_ - Certificado de pruebas (ago)_x000a_ - Acta de comité de cambios y certificación post paso a producción (sep)_x000a_Interoperabilidad UARIV – Validación de registro de personas como víctimas_x000a_ - Requerimientos funcionales (abr)._x000a_ - Aprobación de los requerimientos (abr)._x000a_ - Desarrollo - Acta de HU desplegadas en pruebas. (may)_x000a_ - Certificado de pruebas (jun)_x000a_ - Acta de comité de cambios y certificación post paso a producción (jul)_x000a_Interoperabilidad MinInterior - Servicio de Resguardos y comunidades indígenas:_x000a_ - Requerimientos funcionales (jun)._x000a_ - Aprobación de los requerimientos (jun)._x000a_ - Desarrollo - Acta de HU desplegadas en pruebas. (jul)_x000a_ - Certificado de pruebas (ago)_x000a_ - Acta de comité de cambios y certificación post paso a producción (sep)_x000a_Interoperabilidad MinInterior - Servicio de identificación de personas Afrodescendientes:_x000a_ - Requerimientos funcionales (jun)._x000a_ - Aprobación de los requerimientos (jun)._x000a_ - Desarrollo - Acta de HU desplegadas en pruebas. (jul)_x000a_ - Certificado de pruebas (ago)_x000a_ - Acta de comité de cambios y certificación post paso a producción (sep)_x000a_Módulos de resultados de las pruebas de estado:_x000a_ - Requerimientos funcionales (abr)_x000a_ - Aprobación de los requerimientos (abr)._x000a_ - Desarrollo - Acta de HU desplegadas en pruebas. (jun)_x000a_ - Certificado de pruebas (jul)_x000a_ - Acta de comité de cambios y certificación post paso a producción (ago)_x000a_Gestionar sitios con procesos de georreferenciación:_x000a_ - Requerimientos funcionales (abr)._x000a_ - Aprobación de los requerimientos (abr)._x000a_ - Desarrollo - Acta de HU desplegadas en pruebas. (may)_x000a_ - Certificado de pruebas (jun)_x000a_ - Acta de comité de cambios y certificación post paso a producción (jul)"/>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63636363636363635"/>
    <n v="1"/>
    <n v="1"/>
    <s v="Fija"/>
    <s v="No"/>
    <s v="Iniciativa que se reportará a partir de Trimestre 2._x000a_Se pasaron a producción algunas funcionalidades desarrolladas para el proyecto sede electrónica y en paralelo se realizan actividades para su estabilización. Adicionalmente se está trabajando en los nuevos requerimientos que fortalecerán este proyecto y que se presentaran a partir del trimestre 2."/>
    <s v="No aplica"/>
    <s v="Envío de notificaciones por correo electrónico y mensaje de texto en sede electrónica:_x000a_- Requerimientos funcionales (abril)._x000a_ - Aprobación de los requerimientos (abril)_x000a_ - Desarrollo - Acta de HU Desplegadas en pruebas (mayo)_x000a_ - Certificado de Pruebas (junio)_x000a_Módulo de administración de la sede electrónica:_x000a_- Requerimientos técnicos y funcionales (Abril)._x000a_ - Aprobación de los requerimientos (Abril)._x000a_ - Desarrollo - Acta de HU desplegadas en pruebas. (may)_x000a_ - Certificado de pruebas (jun)_x000a_Autogestión de inscripciones a los roles de programa y directivos de las IES_x000a_- Requerimientos funcionales (abr)._x000a_ - Aprobación de los requerimientos (Abr)._x000a_ - Desarrollo - Acta de HU desplegadas en pruebas. (May)_x000a_ - Certificado de pruebas (Jun)_x000a_Interoperabilidad MEN Cubrimiento de Programas (SNIES)_x000a_- Requerimientos funcionales (abr)._x000a_ - Aprobación de los requerimientos (abr)._x000a_ - Desarrollo - Acta de HU desplegadas en pruebas. (may)_x000a_ - Certificado de pruebas (jun)_x000a_Interoperabilidad Ministerio de Salud (Registro de Discapacidad). _x000a_- Requerimientos funcionales (may)._x000a_ - Aprobación de los requerimientos (may)._x000a_Interoperabilidad Migración Colombia Consulta de tipos de documento (CE, PPT) _x000a_- Requerimientos funcionales (jun)._x000a_ - Aprobación de los requerimientos (jun)._x000a_Interoperabilidad UARIV – Validación de registro de personas como víctimas_x000a_- Requerimientos funcionales (abr)._x000a_ - Aprobación de los requerimientos (abr)._x000a_ - Desarrollo - Acta de HU desplegadas en pruebas. (may)_x000a_ - Certificado de pruebas (jun)_x000a_Interoperabilidad MinInterior - Servicio de Resguardos y comunidades indígenas_x000a_- Requerimientos funcionales (jun)._x000a_ - Aprobación de los requerimientos (jun)._x000a_Interoperabilidad MinInterior - Servicio de identificación de personas Afrodescendientes_x000a_- Requerimientos funcionales (jun)._x000a_ - Aprobación de los requerimientos (jun)._x000a_Módulos de resultados de las pruebas de estado:_x000a_- Requerimientos funcionales (abr)_x000a_ - Aprobación de los requerimientos (abr)._x000a_ - Desarrollo - Acta de HU desplegadas en pruebas. (jun)_x000a_Gestionar sitios con procesos de georreferenciación:_x000a_- Requerimientos funcionales (abr)._x000a_ - Aprobación de los requerimientos (abr)._x000a_ - Desarrollo - Acta de HU desplegadas en pruebas. (may)_x000a_ - Certificado de pruebas (jun)"/>
    <s v="-"/>
    <x v="5"/>
    <s v="Sin reporte para este trimestre"/>
    <s v="Sin reporte para este trimestre"/>
    <m/>
    <m/>
    <m/>
    <m/>
    <m/>
    <m/>
    <m/>
    <m/>
  </r>
  <r>
    <s v="SDA-PAI-2"/>
    <s v="Subdirección de Desarrollo de Aplicaciones"/>
    <s v="Desarrollo Organizacional"/>
    <x v="5"/>
    <s v="Estrategia de modernización Tecnológica para el Fortalecimiento Institucional"/>
    <s v="Porcentaje de Avance en la implementación de Proyecto de Habilitación Tecnológica."/>
    <x v="75"/>
    <s v="Subdirector de la Subdirección de Desarrollo de Aplicaciones"/>
    <d v="2024-01-01T00:00:00"/>
    <d v="2024-12-31T00:00:00"/>
    <s v="Identificación Problemática y Definición de Requerimientos:_x000a_ - Revisión de la problemática en conjunto con áreas funcionales - informe (abr)_x000a_- Definición de requerimientos técnicos - Documento (abr)_x000a_ - Definición del piloto de la solución (may)_x000a_ - Acta de aprobación de los usuarios funcionales (may)_x000a_Contratación de la solución:_x000a_ - Definición estudios precontractuales técnicos (may)_x000a_ - Contratación de la solución - Contrato y acta de inicio (may)_x000a_ - Informe primer mes al seguimiento contractual (jun)_x000a_ - Informe segundo mes al seguimiento contractual (jul)_x000a_Entrega del producto e Integración con sistemas de información internos:_x000a_ - Informe de recepción de la solución (ago)_x000a_ - Integración de la solución con prisma (ago)_x000a_ - Acta de resultados pruebas UAT (ago)_x000a_ - Acta de capacitación usuarios funcionales y equipo de operación TI (ago)_x000a_ - Acta de comité de cambios y certificación post paso a producción (ago)"/>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3846153846153844"/>
    <n v="1"/>
    <n v="1"/>
    <s v="Fija"/>
    <s v="No"/>
    <s v="Iniciativa que se reportará a partir de Trimestre 2._x000a_Se ha avanzado en la planeación de la identificación de la problemática y definición de requerimientos con las áreas funcionales para ir definiendo el anexo técnico que permitirá la contratación de la solución"/>
    <s v="No aplica"/>
    <s v="Identificación Problemática y Definición de Requerimientos_x000a_- Revisión de la problemática en conjunto con áreas funcionales - informe (abr)_x000a_- Definición de requerimientos técnicos - Documento (abr)_x000a_ - Definición del piloto de la solución (may)_x000a_ - Acta de aprobación de los usuarios funcionales (may)_x000a_Contratación de la solución_x000a_- Definición anexo técnico (may)_x000a_ - Contratación de la solución - Contrato y acta de inicio (may)_x000a_ - Informe primer mes al seguimiento contractual (jun)"/>
    <s v="-"/>
    <x v="5"/>
    <s v="Sin reporte para este trimestre"/>
    <s v="Sin reporte para este trimestre"/>
    <m/>
    <m/>
    <m/>
    <m/>
    <m/>
    <m/>
    <m/>
    <m/>
  </r>
  <r>
    <s v="SDA-PAI-3"/>
    <s v="Subdirección de Desarrollo de Aplicaciones"/>
    <s v="Desarrollo Organizacional"/>
    <x v="5"/>
    <s v="Estrategia de modernización Tecnológica para el Fortalecimiento Institucional"/>
    <s v="Porcentaje de Avance en la implementación de Proyecto de Habilitación Tecnológica."/>
    <x v="76"/>
    <s v="Subdirector de la Subdirección de Desarrollo de Aplicaciones"/>
    <d v="2024-01-01T00:00:00"/>
    <d v="2024-12-31T00:00:00"/>
    <s v="Producción de meta prueba, meta examen, plan de construcción, construcción de ítems (8 tipos de interacciones bajo estándar QTI Versión 3.0):_x000a_ - Informe de aplicación en ambiente preproductivo (Abril)_x000a_ - Actas de las sesiones demo con usuarios y consolidado de solicitudes de mejora (Abril)_x000a_ - Acta post implementación para construcción de nuevos ítems (Mayo) _x000a_Estabilización PRISMA Versión 2.0 en los módulos de Instrumentos, Cuestionarios Auxiliares y Producción Editorial:_x000a_ - instructivo de reporte - Documento e instructivo de reporte y escalamiento de incidentes y solicitudes (Marzo)_x000a_Estabilización PRISMA Versión 2.0 en los módulos de Instrumentos, Cuestionarios Auxiliares y Producción Editorial:_x000a_ - Informe mensual del estado de estabilización (T2)_x000a_ - Informe mensual del estado de estabilización (T3)_x000a_ - Informe mensual del estado de estabilización (T4)_x000a_Adquisición Licencias de Ckeditor: _x000a_ - Documento certificación de licencia Ckeditor activas (Mayo)_x000a_Cargue armado de sabana para calificar:_x000a_ - Historias de usuario aprobadas por el usuario (abr)_x000a_ - Desarrollo (may)_x000a_ - Certificación de Pruebas post implementación (jun)_x000a_ - Aprobación de usuario final y control de cambios (jun)_x000a_Cambio de clave del ítem armado, banco y estadística:_x000a_ - Historias de usuario aprobadas por el usuario (may)_x000a_ - Desarrollo (Jul)_x000a_ - Certificación de Pruebas post implementación (Ago)_x000a_ - Aprobación de usuario final (ago)_x000a_Ficha técnica y Ruta Express:_x000a_ - Requerimientos. (Abr)_x000a_ - Acta de probación de historias de usuario. (may)_x000a_ - Desarrollo - Acta de HU desplegadas en pruebas. (jul)_x000a_ - Acta capacitación funcional y técnica al equipo de operación. (oct)_x000a_ - Acta post implementación funcionalidad  (nov)_x000a_Implementar workflow para mejorar la presentación de tareas y actividades en el sistema, de manera que sean más intuitivas, de fácil interacción para los usuarios, sincronizada y completa:_x000a_ - Requerimientos. (Abr)_x000a_ - Acta de probación de historias de usuario. (may)_x000a_ - Desarrollo - Acta de HU desplegadas en pruebas. (jul)_x000a_ - Acta capacitación funcional y técnica al equipo de operación. (oct)_x000a_ - Acta post implementación funcionalidad (nov)"/>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7692307692307687"/>
    <n v="0.80769230769230771"/>
    <n v="1"/>
    <s v="Fija"/>
    <s v="No"/>
    <s v="Para este trimestre se realizó el documento SDA - Instructivo de Escalamiento de Solicitudes de la Cadena de Valor, el cual detalla cómo se pueden escalar los incidentes y requerimientos en los entornos de Preproducción y Producción para el proyecto fortalecimiento del ciclo de vida del ítem."/>
    <s v="Documento SDA- Instructivo escalamiento solicitudes cadena de valor"/>
    <s v="Producción de meta prueba, meta examen, plan de construcción, construcción de ítems (8 tipos de interacciones bajo estándar QTI Versión 3.0)_x000a_- Informe de aplicación en ambiente preproductivo (Abril)_x000a_ - Actas de las sesiones demo con usuarios y consolidado de solicitudes de mejora (Abril)_x000a_ - Acta post implementación para construcción de nuevos ítems (Mayo)_x000a_Estabilización PRISMA Versión 2.0 en los módulos de Instrumentos, Cuestionarios Auxiliares y Producción Editorial:_x000a_- Informe mensual del estado de estabilización (T2)_x000a_Adquisición Licencias de Ckeditor: _x000a_Documento certificación de licencia Ckeditor activas (Mayo)_x000a_Cargue armado de sabana para calificar:_x000a_- Historias de usuario aprobadas por el usuario (abr)_x000a_ - Desarrollo (may)_x000a_ - Certificación de Pruebas post implementación (jun)_x000a_ - Aprobación de usuario final y control de cambios (jun)_x000a_Cambio de clave del ítem armado, banco y estadística_x000a_- Historias de usuario aprobadas por el usuario (may)_x000a_Ficha técnica y Ruta Express._x000a_- Requerimientos. (Abr)_x000a_ - Acta de probación de historias de usuario. (may)_x000a_Implementar workflow para mejorar la presentación de tareas y actividades en el sistema, de manera que sean más intuitivas, de fácil interacción para los usuarios, sincronizada y completa._x000a_- Requerimientos. (Abr)_x000a_ - Acta de probación de historias de usuario. (may)"/>
    <s v="-"/>
    <x v="5"/>
    <s v="Sin reporte para este trimestre"/>
    <s v="Sin reporte para este trimestre"/>
    <m/>
    <m/>
    <m/>
    <m/>
    <m/>
    <m/>
    <m/>
    <m/>
  </r>
  <r>
    <s v="SDA-PAI-4"/>
    <s v="Subdirección de Desarrollo de Aplicaciones"/>
    <s v="Desarrollo Organizacional"/>
    <x v="5"/>
    <s v="Estrategia de modernización Tecnológica para el Fortalecimiento Institucional"/>
    <s v="Porcentaje de Avance en la implementación de Proyecto de Habilitación Tecnológica."/>
    <x v="77"/>
    <s v="Subdirector de la Subdirección de Desarrollo de Aplicaciones"/>
    <d v="2024-01-01T00:00:00"/>
    <d v="2024-12-31T00:00:00"/>
    <s v="Proceso de configuración que permita especificar cómo se requiere generar la biblia dependiendo de la especificación del examen:_x000a_ - Documento diagnostico mód. aprovisionamiento (abr)_x000a_ - Requerimientos y prototipos (may)_x000a_ - Acta aprobación de historias de usuario. (may)_x000a_ - Entrega desarrollo - actas HU desplegadas en pruebas. (ago)_x000a_ - Certificado de pruebas (sep)_x000a_ - Acta capacitación al equipo de operación (sep)_x000a_ - Acta de comité de cambios y certificación post paso a producción (sep)_x000a_Funcionalidad de configuración de validaciones de la información requerida para la generación de las biblias:_x000a_ - Documento diagnostico generación biblias (abr)_x000a_ - Requerimientos y prototipos (may)_x000a_ - Acta aprobación de historias de usuario. (May)_x000a_ - Entrega desarrollo - actas HU desplegadas en pruebas. (Jul)_x000a_ - Certificado de pruebas (ago)_x000a_ - Acta capacitación al equipo de operación (ago)_x000a_ - Acta de comité de cambios y certificación post paso a producción (ago)_x000a_Funcionalidad de la generación automática de las credenciales para las pruebas electrónicas:_x000a_ - Definición ajustes (may)_x000a_ - Requerimientos y prototipos (may)_x000a_ - Acta aprobación de historias de usuario. (may)_x000a_ - Entrega desarrollo - actas HU desplegadas en pruebas. (jun)_x000a_ - Certificado de pruebas (jul)_x000a_ - Acta capacitación al equipo de operación (jul)_x000a_ - Acta de comité de cambios y certificación post paso a producción (jul)_x000a_Modelo integral para la identificación de cambios efectuados en la inscripción y citación inicial:_x000a_ - Diagnóstico. (abr)_x000a_ - Diseño modelo (abr)_x000a_ - Requerimientos y prototipos (may)_x000a_ - Acta aprobación de historias de usuario. (may)_x000a_ - Entrega desarrollo - actas HU desplegadas en pruebas. (jul)_x000a_ - Certificado de pruebas (ago)_x000a_ - Acta capacitación al equipo de operación (ago)_x000a_ - Acta de comité de cambios y certificación post paso a producción (ago)_x000a_Funcionalidad que permita la generación de la biblia adicional donde se identifiquen los cambios (citación, el material o examen) posterior a la entrega de la biblia principal a op:_x000a_ - Requerimientos y prototipos (mayo)_x000a_ - Acta aprobación de historias de usuario. (may)_x000a_ - Entrega desarrollo - actas HU desplegadas en pruebas. (jul)_x000a_ - Certificado de pruebas (ago)_x000a_ - Acta capacitación al equipo de operación (ago)_x000a_ - Acta de comité de cambios y certificación post paso a producción (ago)"/>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45714285714285713"/>
    <n v="1"/>
    <n v="1"/>
    <s v="Fija"/>
    <s v="No"/>
    <s v="Iniciativa que se reportará a partir de Trimestre 2._x000a_Se han realizado avances en la planificación de las funcionalidades que se requieren para la actualización del módulo de aprovisionamiento y que se empezaran a desarrollar en abril."/>
    <s v="No aplica"/>
    <s v="Proceso de configuración que permita especificar cómo se requiere generar la biblia dependiendo de la especificación del examen:_x000a_- Documento diagnostico mód. aprovisionamiento (abr)_x000a_ - Requerimientos y prototipos (may)_x000a_ - Acta aprobación de historias de usuario. (May)_x000a_Funcionalidad de configuración de validaciones de la información requerida para la generación de las biblias:_x000a_- Documento diagnostico generación biblias (abr)_x000a_ - Requerimientos y prototipos (may)_x000a_ - Acta aprobación de historias de usuario. (may)_x000a_Funcionalidad de la generación automática de las credenciales para las pruebas electrónicas:_x000a_- Definición ajustes (may)_x000a_ - Requerimientos y prototipos (may)_x000a_ - Acta aprobación de historias de usuario. (may)_x000a_ - Entrega desarrollo - actas HU desplegadas en pruebas. (jun)_x000a_Modelo integral para la identificación de cambios efectuados en la inscripción y citación inicial:_x000a_- Diagnóstico. (abr)_x000a_ - Diseño modelo (abr)_x000a_ - Requerimientos y prototipos (may)_x000a_ - Acta aprobación de historias de usuario. (may)_x000a_Funcionalidad que permita la generación de la biblia adicional donde se identifiquen los cambios (citación, el material o examen) posterior a la entrega de la biblia principal a op: _x000a_- Requerimientos y prototipos (may)_x000a_ - Acta aprobación de historias de usuario. (may)"/>
    <s v="-"/>
    <x v="5"/>
    <s v="Sin reporte para este trimestre"/>
    <s v="Sin reporte para este trimestre"/>
    <m/>
    <m/>
    <m/>
    <m/>
    <m/>
    <m/>
    <m/>
    <m/>
  </r>
  <r>
    <s v="SDA-PAI-5"/>
    <s v="Subdirección de Desarrollo de Aplicaciones"/>
    <s v="Desarrollo Organizacional"/>
    <x v="4"/>
    <s v="Fortalecimiento del Modelo integrado de Planeación y Gestión."/>
    <s v="Índice de Gestión y Desempeño"/>
    <x v="78"/>
    <s v="Subdirector de la Subdirección de Desarrollo de Aplicaciones"/>
    <d v="2024-01-01T00:00:00"/>
    <d v="2024-12-31T00:00:00"/>
    <s v="Documento de principios de construcción de los sistemas seguros y documentación anexa que deben cumplir las fábricas de desarrollo externas y equipos internos_x000a_ - Documento principios de construcción segura (mar)_x000a_ - Publicación documento en DARUMA (may)_x000a_ - Acta Socialización documento (jun)_x000a_Implementación documento Principios de construcción de los sistemas seguros y documentación anexa _x000a_ - Informe T3_x000a_ - Informe T4_x000a_Seguimiento a gestión de vulnerabilidad en el código - plan de trabajo:_x000a_ - Plan de trabajo para la gestión de las vulnerabilidades técnicas en desarrollo  (abr)_x000a_Seguimiento a gestión de vulnerabilidad en el código:_x000a_ - Informe de tratamiento y solución de vulnerabilidades técnicas en desarrollo  (T2)_x000a_ - Informe de tratamiento y solución de vulnerabilidades técnicas en desarrollo  (T3)_x000a_ - Informe de tratamiento y solución de vulnerabilidades técnicas en desarrollo  (T4)_x000a_Saber más:_x000a_ - Requerimientos funcionales (marzo)._x000a_ - Aprobación de los requerimientos (abril)._x000a_ - Desarrollo - Acta de HU desplegadas en pruebas. (abril)_x000a_ - Certificado de pruebas (mayo)_x000a_ - Acta de comité de cambios y certificación post paso a producción (junio)_x000a_Análisis, desarrollo, y puesta en producción del proceso de cargue de nombramiento por parte del Rol coordinador módulo Informe Aplicación:_x000a_ - Aprobación de las HU . (Abril)_x000a_ - certificación post-implementación (Mayo)_x000a_ - Acta de entrega a operaciones (Junio)_x000a_Migración de las aplicaciones de Interactivo críticas a ser migradas de acuerdo con diagnóstico:_x000a_ - Diagnóstico de las aplicaciones de interactivo a migrar (Mayo)_x000a_ - Certificación post-implementación e informe de resultados (Junio)_x000a_Implementación de configuración de aplicaciones mixtas:_x000a_ - Certificación post-implementación (Mayo)"/>
    <s v="Formulación propia de la dependencia"/>
    <s v="11.Gobierno digital"/>
    <s v="12. Seguridad digital"/>
    <m/>
    <s v="Plan Estratégico de Tecnologías de la Información y las Comunicaciones ­ PETI  "/>
    <s v="Funcionamiento"/>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79999999999999993"/>
    <n v="0.89999999999999991"/>
    <n v="0.99999999999999989"/>
    <s v="Fija"/>
    <s v="No"/>
    <s v="Se entrega documento SDA - Principios de Construcción Segura finalizado, donde se abordan las mejores prácticas adicionales como OWSAP y la manera como pueden ser incorporadas en el ciclo de vida del desarrollo de software._x000a_Por otro lado, se realiza la definición y el levantamiento de los requerimientos plasmados en las historias de usuario para la aplicación Saber + a través de 8 historias de usuario"/>
    <s v="Documento SDA- Principios de construcción segura"/>
    <s v="Documento de principios de construcción de los sistemas seguros y documentación anexa que deben cumplir las fábricas de desarrollo externas y equipos internos_x000a_- Publicación documento en DARUMA (may) _x000a_ - Acta Socialización documento (jun)_x000a_Seguimiento a gestión de vulnerabilidad en el código - plan de trabajo_x000a_- Plan de trabajo para la gestión de las vulnerabilidades técnicas en desarrollo  (abr)_x000a_Seguimiento a gestión de vulnerabilidad en el Código_x000a_- Informe de tratamiento y solución de vulnerabilidades técnicas en desarrollo  (T2)_x000a_Saber más_x000a_- Aprobación de los requerimientos (abril)._x000a_ - Desarrollo - Acta de HU desplegadas en pruebas. (abril)_x000a_ - Certificado de pruebas (mayo)_x000a_ - Acta de comité de cambios y certificación post paso a producción (junio)_x000a_Análisis, desarrollo, y puesta en producción del proceso de cargue de nombramiento por parte del Rol coordinador módulo Informe Aplicación._x000a_- Aprobación de las HU . (Abril)_x000a_ - certificación post-implementación (Mayo)_x000a_ - Acta de entrega a operaciones (Junio)_x000a_Migración de las aplicaciones de Interactivo críticas a ser migradas de acuerdo con diagnóstico._x000a_- Diagnóstico de las aplicaciones de interactivo a migrar (Mayo)_x000a_ - Certificación post-implementación e informe de resultados (Junio)_x000a_Implementación de configuración de aplicaciones mixtas_x000a_- Certificación post-implementación (Mayo)"/>
    <s v="-"/>
    <x v="5"/>
    <s v="Sin reporte para este trimestre"/>
    <s v="Sin reporte para este trimestre"/>
    <m/>
    <m/>
    <m/>
    <m/>
    <m/>
    <m/>
    <m/>
    <m/>
  </r>
  <r>
    <s v="SDA-PAI-8"/>
    <s v="Subdirección de Desarrollo de Aplicaciones"/>
    <s v="Desarrollo Organizacional"/>
    <x v="5"/>
    <s v="Estrategia de modernización Tecnológica para el Fortalecimiento Institucional"/>
    <s v="% de Avance en la implementación de Proyecto de Habilitación Tecnológica."/>
    <x v="79"/>
    <s v="Subdirector de la Subdirección de Desarrollo de Aplicaciones"/>
    <d v="2024-01-01T00:00:00"/>
    <d v="2024-12-31T00:00:00"/>
    <s v="Alcance y funcionalidades de la aplicación móvil:_x000a_ - Documento con alcance del proyecto, funcionalidades principales y características específicas para el desarrollo de la aplicación móvil (Sede electrónica; Caja de Herramientas; Saber Más) (Abr)_x000a_Diseño prototipo y arquitectura:_x000a_ - Acta de aprobación del prototipo, diseño y alcance del APP. (Abr)_x000a_ - Acta aprobación de la definición de la arquitectura. (Abr)_x000a_ - Cronograma del proyecto APP. (Abr)_x000a_Desarrollo y pruebas de la Aplicación móvil:_x000a_ - Requerimientos funcionales (Mayo)._x000a_ - Aprobación de los requerimientos (Mayo)._x000a_ - Desarrollo y uso de microservicios sede electrónica - Acta de HU desplegadas en pruebas. (Agosto)_x000a_ - Certificado de pruebas (ago)_x000a_Prelanzamiento aplicación móvil:_x000a_ - Informe de Prelanzamiento del piloto (sep)_x000a_Lanzamiento y control de cambios:_x000a_ - Informe de puesta en producción (oct)_x000a_ - Acta de comité de cambios y certificación post paso a producción (Octubre)_x000a_Evaluación y mejora continua:_x000a_ - Informe de seguimiento al APP en producción. (nov)"/>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0.75"/>
    <n v="1"/>
    <s v="Fija"/>
    <s v="No"/>
    <s v="Iniciativa que se reportará a partir de Trimestre 2._x000a_Se esta trabajando en la definición del alcance y funcionalidades de la aplicación móvil."/>
    <s v="No aplica"/>
    <s v="Alcance y funcionalidades de la aplicación móvil_x000a_- Documento con alcance del proyecto, funcionalidades principales y características específicas para el desarrollo de la aplicación móvil (Sede electrónica; Caja de Herramientas; Saber Más) (Abr)_x000a_Diseño prototipo y arquitectura_x000a_- Acta de aprobación del prototipo, diseño y alcance del APP. (Abr)_x000a_ - Acta aprobación de la definición de la arquitectura. (Abr)_x000a_ - Cronograma del proyecto APP. (Abr)_x000a_Desarrollo y pruebas de la Aplicación móvil_x000a_- Requerimientos funcionales (Mayo)._x000a_ - Aprobación de los requerimientos (Mayo)."/>
    <s v="-"/>
    <x v="5"/>
    <s v="Sin reporte para este trimestre"/>
    <s v="Sin reporte para este trimestre"/>
    <m/>
    <m/>
    <m/>
    <m/>
    <m/>
    <m/>
    <m/>
    <m/>
  </r>
  <r>
    <s v="SDI-PAI-6"/>
    <s v="Subdirección de Diseño de Instrumentos"/>
    <s v="Misional"/>
    <x v="2"/>
    <s v="Implementación de proyectos de evaluación con carácter Diferencial y Territorial"/>
    <s v="Cantidad de Informes generados que cuentan con carácter diferencial y territorial"/>
    <x v="80"/>
    <s v="Subdirector de la Subdirección de Diseño de Instrumentos"/>
    <d v="2024-07-01T00:00:00"/>
    <d v="2024-12-31T00:00:00"/>
    <s v="Ítems adaptados con las particularidades requeridas por parte de las comunidades étnicas."/>
    <s v="Formulación propia de la dependencia"/>
    <s v="1. Planeación Institucional"/>
    <s v="8. Servicio al ciudadano"/>
    <s v="9. Participación ciudadana en la gestión pública"/>
    <s v="No Aplica"/>
    <s v="Inversión"/>
    <s v="Fortalecimiento Servicios de Evaluación"/>
    <s v="Ejecución del proceso de adaptación de cuadernillos a comunidades étnicas"/>
    <s v="Trimestral"/>
    <s v="Positiva"/>
    <s v="eficacia"/>
    <s v="- Fases del proceso de adecuación de cuadernillos a comunidades étnicas gestionados._x000a_- Cantidad total de fases del proyecto de adecuación de cuadernillos a comunidades étnicas._x000a_"/>
    <s v="(Fases del proceso de adecuación de cuadernillos a comunidades étnicas gestionados / Cantidad total de fases del proyecto de adecuación de cuadernillos a comunidades étnicas) *100"/>
    <n v="0"/>
    <n v="0.33"/>
    <n v="1"/>
    <s v="Fija"/>
    <s v="No"/>
    <s v="Durante el primer trimestre de la vigencia 2024 la Subdirección de Diseño de Instrumentos realizó la fase de planeación de la adaptación de los ítems que conformarán los cuadernillos de aplicación para las comunidades étnicas. Allí, se derivó el primer producto de la fase de planeación denominado &quot;Plan de trabajo 2024 - Adaptación de cuadernillos Icfes a comunidades étnicas&quot;, donde se estableció el contexto, justificación, objetivos, población objetivo, fases de adaptación, estrategia de comunicación de resultados, productos y duración proyectada de los procedimientos._x000a__x000a_Igualmente, allí se estableció las fases de ejecución del proceso iterativo de adaptación, las cuales, se establecieron en 3:_x000a_1. Realización de talleres de construcción de preguntas para docentes de las comunidades participantes._x000a_2. Aplicación de entrevistas cognitivas a docentes y de protocolos de pensar en voz alta a estudiantes._x000a_3. Recolección de datos cualitativos (posibles fuentes de sesgo, y ajustes formales y de contenidos realizados para desarrollar nuevas versiones de la prueba)."/>
    <s v="Evidencia de la actividad"/>
    <s v="Durante el segundo trimestre de la vigencia 2024 se espera completar la primera fase de la ejecución del proceso iterativo de adaptación, la cual, consiste en la realización de talleres de construcción de preguntas para docentes de las comunidades participantes. _x000a__x000a_De allí, se espera contar con las primeras versiones de ítems generados en las comunidades, como producto final de la fase."/>
    <n v="0"/>
    <x v="5"/>
    <s v="El desarrollo de la primera fase del proceso de adaptación de cuadernillos para comunidades étnicas, denominada &quot;Realización de talleres de construcción de preguntas para docentes_x000a_de las comunidades participantes&quot;  está directamente relacionada con la ejecución del componente transversal de enfoque étnico descrito en el contrato de evaluación de la calidad inicial suscrito con el Ministerio de Educación Nacional y, teniendo en cuenta que dicho contrato inició después de lo previsto inicialmente, no ha sido posible desarrollar las fases del proceso iterativo de adaptación de cuadernillos para comunidades étnicas dentro de los tiempos inicialmente planeados._x000a__x000a_Por esta razón, se solicitará un ajuste en las metas de esta actividad, con el propósito de poder evidenciar la ejecución y desarrollo de esta de acuerdo con la realidad organizacional."/>
    <s v="Evidencia de la actividad"/>
    <m/>
    <m/>
    <m/>
    <m/>
    <m/>
    <m/>
    <m/>
    <m/>
  </r>
  <r>
    <s v="SDI-PAI-7"/>
    <s v="Subdirección de Diseño de Instrumentos"/>
    <s v="Misional"/>
    <x v="2"/>
    <s v="Implementación de proyectos de evaluación y de preparación para la evaluación con carácter Territorial"/>
    <s v="Porcentaje de proyectos que incluyen mediciones con enfoque Territorial"/>
    <x v="81"/>
    <s v="Subdirector de la Subdirección de Diseño de Instrumentos"/>
    <d v="2024-01-02T00:00:00"/>
    <d v="2024-06-30T00:00:00"/>
    <s v="Diseños de armado con adecuaciones para personas con discapacidad."/>
    <s v="Formulación propia de la dependencia"/>
    <s v="1. Planeación Institucional"/>
    <s v="8. Servicio al ciudadano"/>
    <m/>
    <s v="No Aplica"/>
    <s v="Funcionamiento"/>
    <s v="-"/>
    <s v="Adecuación de diseños de armado de exámenes de Estado para población con discapacidad"/>
    <s v="Trimestral"/>
    <s v="Positiva"/>
    <s v="eficacia"/>
    <s v="- Diseños de Armado de exámenes de Estado adaptados_x000a_- Diseños de Armado de exámenes de Estado por aplicar durante la vigencia"/>
    <s v="(No. de Diseños de Armado de exámenes de Estado adaptados / No. de Diseños de Armado de exámenes de Estado por aplicar durante la vigencia)*100"/>
    <n v="0.5"/>
    <n v="0.83"/>
    <n v="1"/>
    <s v="Fija"/>
    <s v="No"/>
    <s v="La Subdirección de Diseño de Instrumentos proyectó adecuar para la población con discapacidad  los 6 exámenes de Estado que se aplicarán durante la vigencia 2024, representado en los siguientes exámenes, Saber TyT 2024-1, Saber Pro 2024-1, Saber 11 2024 A, Saber TyT 2024-2, Saber Pro 2024-2 y Saber 11 B 2025._x000a__x000a_De acuerdo con lo anterior, durante el primer trimestre de la vigencia 2024 la Subdirección de Diseño de Instrumentos adaptó 2 exámenes de Estado correspondiente a Saber TyT 2024-1 y Saber Pro 2024-1._x000a__x000a_Teniendo en cuenta que se adaptó 2 de los 6 exámenes de Estado, durante el primer trimestre de la vigencia 2024 se obtuvo un avance del 33% de la actividad."/>
    <s v="Los diseño de armado de los exámenes de Estado, así como la adaptación para personas con discapacidad que allí se incluyeron representan activos de carácter confidencial para el Icfes. Por esta razón, se almacenan en el banco de pruebas e ítems en cumplimiento de los protocolos de seguridad y su información únicamente puede ser consultada previa autorización escrita y expresa por parte de autoridad competente del Icfes._x000a__x000a_De  acuerdo con lo anterior, no es viable relacionar en este espacio un link de evidencia a la información."/>
    <s v="Durante el segundo trimestre de la vigencia 2024, la Subdirección de Diseño de Instrumentos espera adecuar para la población con discapacidad el diseño de armado del examen de Estado Saber 11 2024 A. Así, teniendo en cuenta que durante el primer trimestre se logró adecuar 2 exámenes de Estado, para el segundo trimestre se contaría con la adecuación total de 3 de los 6 exámenes de Estado por aplicar, esperando así un avance del 50% de la actividad."/>
    <n v="0.5"/>
    <x v="0"/>
    <s v="Durante el segundo trimestre de la vigencia 2024 la Subdirección de Diseño de Instrumentos construyó y adaptó los diseños de armado de los exámenes Saber TyT 2024-1, Saber Pro 2024-1 y Saber 11 2024 A, los cuales se aplicaron durante el primer semestre de la vigencia. Teniendo  en cuenta que para el año se requiere aplicar 6 exámenes, durante el primer semestre se adaptaron 3 por lo cual se obtuvo en un logro en la meta del 50%, meta esperada para este corte._x000a__x000a_Las adaptaciones realizadas consisten en la elaboración de formas de prueba específicas para población con una discapacidad no motora y son especialmente dirigidas a los módulos genéricos de los exámenes de Estado. Estas formas de prueba son más cortas, y se procura que los ítems seleccionados cumplan con los criterios del diseño universal; este último criterio es verificado por los gestores de pruebas en el banco de pruebas e ítems durante la  revisión de cada uno de los ítems. En particular, en Saber 11 se cuenta con una acomodación adicional, ya que las pruebas de Matemáticas, Sociales y Ciudadanas, Ciencias Naturales y Lectura Crítica cuentan con traducción a Lengua de Señas Colombiana."/>
    <s v="Los diseño de armado de los exámenes de Estado, así como la adaptación para personas con discapacidad que allí se incluyeron representan activos de carácter confidencial para el Icfes. Por esta razón, se almacenan en el banco de pruebas e ítems en cumplimiento de los protocolos de seguridad y su información únicamente puede ser consultada previa autorización escrita y expresa por parte de autoridad competente del Icfes._x000a__x000a_De  acuerdo con lo anterior, no es viable relacionar en este espacio un link de evidencia a la información."/>
    <m/>
    <m/>
    <m/>
    <m/>
    <m/>
    <m/>
    <m/>
    <m/>
  </r>
  <r>
    <s v="SE-PAI-1"/>
    <s v="Subdirección de Estadísticas"/>
    <s v="Misional"/>
    <x v="2"/>
    <s v="Implementación Proceso de Medición de Satisfacción a grupos focales con carácter diferencial "/>
    <s v="Índice de satisfacción de grupos específicos respecto a los procesos de evaluación."/>
    <x v="82"/>
    <s v="Subdirector de la Subdirección de Estadísticas "/>
    <d v="2024-01-01T00:00:00"/>
    <d v="2024-12-31T00:00:00"/>
    <s v="Informe con las discusiones y propuestas de mejora sugeridas por los expertos._x000a__x000a_Materiales de apoyo utilizados durante la presentación."/>
    <s v="Formulación propia de la dependencia"/>
    <s v="17.Gestión de la información estadística"/>
    <s v="No Aplica"/>
    <s v="No Aplica"/>
    <s v="No Aplica"/>
    <s v="Operación Comercial"/>
    <s v="-"/>
    <s v="Porcentaje de exámenes calificados "/>
    <s v="Trimestral"/>
    <s v="Positiva"/>
    <s v="eficacia"/>
    <s v="Número de exámenes calificados: Representa la cantidad de exámenes de estado que han sido procesados  correctamente de acuerdo a los procedimientos definidos y el cronograma institucional._x000a__x000a_Número de exámenes calificar: Indica el total de exámenes de estado que deben ser evaluadas o calificadas en el periodo."/>
    <s v="Porcentaje de exámenes calificados =(N° de numero calificados /N° de exámenes a calificar)*100%_x000a__x000a_Porcentaje de exámenes calificados:_x000a_(2/2)*100%=100%"/>
    <n v="1"/>
    <n v="1"/>
    <n v="1"/>
    <s v="Fija"/>
    <s v="Si"/>
    <s v="_x000a_Durante el primer trimestre, se llevaron a cabo las calificaciones de los siguientes exámenes:_x000a__x000a_1. Saber Pro  (2023-2do semestre)_x000a_2. Saber TyT (2023-2do semestre) _x000a__x000a_Para ello, se realizaron actividades relacionadas con el análisis del comportamiento de los ítems y la asignación de puntajes de acuerdo con los procedimientos establecidos, asegurando el cumplimiento del cronograma institucional. Las bases de datos procesadas se remitieron de manera oportuna a la Subdirección de Información para su posterior proceso de publicación. Además, se garantizó la calidad de estas bases de datos mediante la aplicación de listas de verificación, y se documentaron las etapas desarrolladas en los manuales de calificación y procesamiento de cada prueba."/>
    <s v="Carpeta de OneDrive en la que se encuentran los siguientes archivos para cada examen:_x000a__x000a_-Listas de verificación de la calidad de las bases de datos._x000a_-Correo de carga de resultados._x000a_-Manual de calificación y procesamiento"/>
    <s v="Para el siguiente trimestre está previsto la calificación de los exámenes: _x000a_1.Saber 11    (Calendario B) e Insor_x000a_2. Pre Saber  (Calendario B)_x000a_3.Validantes (Calendario B)"/>
    <n v="1"/>
    <x v="0"/>
    <s v="Se realizó la calificación de los exámenes de estado Saber 11, Presaber,INSOR y Validantes calendario B. Para ello se realizaron actividades de análisis de comportamiento de ítems y de asignación de puntajes, la cual se cumplió exitosamente con la entrega de la calificación a la subdirección de información de la siguiente manera: _x000a_-  Saber 11: Se enviaron los resultados de  95.324 evaluados de los 95.325 inscritos. _x000a_-Presaber: Se enviaron los resultados de  22.305 evaluados de los  22.305 inscritos. _x000a_- INSOR: Un total de 16 evaluados de los cuales no se presentan novedades._x000a_-Validantes: Se enviaron los resultados de 4724 evaluados."/>
    <s v="En la siguiente carpeta de OneDrive donde se encuentran:_x000a__x000a_-Listas de verificación de la calidad de las bases de datos._x000a_-Correo de carga de resultados._x000a_-Manual de calificación y procesamiento de cada uno de los exámenes."/>
    <m/>
    <m/>
    <m/>
    <m/>
    <m/>
    <m/>
    <m/>
    <m/>
  </r>
  <r>
    <s v="SI-PAI-2"/>
    <s v="Subdirección de Información"/>
    <s v="Desarrollo Organizacional"/>
    <x v="5"/>
    <s v="Estrategia de modernización Tecnológica para el Fortalecimiento Institucional"/>
    <s v="Porcentaje de Avance en la implementación de Proyecto de Habilitación Tecnológica."/>
    <x v="83"/>
    <s v="Subdirector de la Subdirección de Información"/>
    <d v="2024-01-01T00:00:00"/>
    <d v="2024-12-31T00:00:00"/>
    <s v="Implementación Modelo del Centro de analítica de Datos:_x000a_ - Documento Interno definición del Modelo Centro Analítica de Datos (abril)_x000a_ - Documento Interno modelo explotación de datos (Junio)_x000a_ - Documento interno Modelo Control Fuentes Analítica (octubre)_x000a_ - Evidencias de divulgación del centro de analítica (noviembre)_x000a_Reportes automatizados con información relacionada a los resultados de los examinandos:_x000a_ - Informe de los reportes automatizados con información relacionada a los resultados de los examinandos (Septiembre)_x000a_Implementación tableros de control:_x000a_ - Levantamiento de requerimientos visualizaciones procesos - Documento de requerimientos (Mayo)_x000a_ - Análisis Requerimientos y priorización - elaboración de prototipos visualizaciones - Documento con priorización (Junio)_x000a_ - Prototipos visualizaciones procesos - Mockups de tableros (julio)_x000a_ - Pruebas visualizaciones Procesos - Informe con aprobación de tableros por área funcional (Agosto)_x000a_ - Despliegue en Producción visualizaciones Procesos - Acta Post implementación (septiembre)_x000a_Plan de Apertura de Datos:_x000a_ - Plan Apertura de Datos (plataforma para el acceso a los datos)  (Junio)_x000a_ - Informes de seguimiento a la implementación del plan de Apertura de datos (Septiembre)_x000a_ - Informes de seguimiento a la implementación del plan de Apertura de datos (Diciembre)"/>
    <s v="Formulación propia de la dependencia"/>
    <s v="11.Gobierno digital"/>
    <s v="No Aplica"/>
    <s v="No Aplica"/>
    <s v="No Aplica"/>
    <s v="Inversión"/>
    <s v="Fortalecimiento Institucional"/>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38461538461538464"/>
    <n v="0.76923076923076927"/>
    <n v="1"/>
    <s v="Fija"/>
    <s v="No"/>
    <s v="Iniciativa que se reportará a partir de Trimestre 2._x000a_Se ha estado trabajando en el documento Interno para la  definición del Modelo Centro Analítica de Datos que será entregado en el mes de abril y que define los lineamientos para su implementación y gestión."/>
    <s v="No aplica"/>
    <s v="Implementación Modelo del Centro de analítica de Datos _x000a_- Documento Interno definición del Modelo Centro Analítica de Datos (abril)_x000a_ - Documento Interno modelo explotación de datos (Junio)_x000a_Implementación tableros de control_x000a_- Levantamiento de requerimientos visualizaciones procesos - Documento de requerimientos (Mayo)_x000a_ - Análisis Requerimientos y priorización - elaboración de prototipos visualizaciones - Documento con priorización (Junio)_x000a_Plan de Apertura de Datos_x000a_- Plan Apertura de Datos (plataforma para el acceso a los datos)  (Junio)"/>
    <s v="-"/>
    <x v="5"/>
    <s v="Sin reporte para este trimestre"/>
    <s v="Sin reporte para este trimestre"/>
    <m/>
    <m/>
    <m/>
    <m/>
    <m/>
    <m/>
    <m/>
    <m/>
  </r>
  <r>
    <s v="SI-PAI-3"/>
    <s v="Subdirección de Información"/>
    <s v="Desarrollo Organizacional"/>
    <x v="5"/>
    <s v="Estrategia de modernización Tecnológica para el Fortalecimiento Institucional"/>
    <s v="Porcentaje de Avance en la implementación de Proyecto de Habilitación Tecnológica."/>
    <x v="84"/>
    <s v="Subdirector de la Subdirección de Información"/>
    <d v="2024-01-01T00:00:00"/>
    <d v="2024-12-31T00:00:00"/>
    <s v="Actualización de los equipos de computo fase I:_x000a_ - Informe de Priorización y asignación de equipos (mar)_x000a_ - Informe de implementación (jul)"/>
    <s v="Formulación propia de la dependencia"/>
    <s v="11.Gobierno digital"/>
    <s v="No Aplica"/>
    <s v="No Aplica"/>
    <s v="No Aplica"/>
    <s v="Inversión"/>
    <s v="Fortalecimiento Tecnológico"/>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1"/>
    <n v="1"/>
    <s v="Fija"/>
    <s v="No"/>
    <s v="Se presentó informe con la priorización de equipos de acuerdo con el análisis de necesidades realizado e información acerca de cómo se realizara esta implementación"/>
    <s v=" PRIORIZACIÓN Y ASIGNACIÓN EQUIPOS DE COMPUTO"/>
    <s v="Siguiente reporte en T3"/>
    <s v="-"/>
    <x v="5"/>
    <s v="Sin reporte para este trimestre"/>
    <s v="Sin reporte para este trimestre"/>
    <m/>
    <m/>
    <m/>
    <m/>
    <m/>
    <m/>
    <m/>
    <m/>
  </r>
  <r>
    <s v="SI-PAI-4"/>
    <s v="Subdirección de Información"/>
    <s v="Desarrollo Organizacional"/>
    <x v="4"/>
    <s v="Fortalecimiento del Modelo integrado de Planeación y Gestión."/>
    <s v="Índice de Gestión y Desempeño"/>
    <x v="85"/>
    <s v="Subdirector de la Subdirección de Información"/>
    <d v="2024-01-01T00:00:00"/>
    <d v="2024-12-31T00:00:00"/>
    <s v="Plan de Mantenimiento de Servicios Tecnológicos Cumplimiento de 61 actividades establecidas en el plan:_x000a_ - Check list cumplimiento T1 (mar)_x000a_ - Check list cumplimiento T2 (mar)_x000a_ - Check list cumplimiento T3 (mar)_x000a_ - Check list cumplimiento T4 (mar)"/>
    <s v="Formulación propia de la dependencia"/>
    <s v="11.Gobierno digital"/>
    <s v="12. Seguridad digital"/>
    <m/>
    <s v="Plan de Mantenimiento de Servicios Tecnológicos  "/>
    <s v="Operación Comercial"/>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0.75"/>
    <n v="1"/>
    <s v="Fija"/>
    <s v="No"/>
    <s v="Se realiza ejecución de 11 actividades correspondientes al Plan de Mantenimiento de Servicios Tecnológicos planeadas para el primer trimestre, las cuales son evidenciadas en las rutas destinadas para su ubicación y constituyen el 19 % del plan de mantenimiento de servicios tecnológicos 2024"/>
    <s v="Se colocan evidencias asociadas a plan de mantenimiento con énfasis en: _x000a_CMDB, directorio Activo, Estado de equipos, indicador Mesa, Internet Tigo,  Matriz Capacidades, Planes y remediación vulnerabilidades"/>
    <s v="Plan de Mantenimiento de Servicios Tecnológicos: Cumplimiento de 61 actividades establecidas en el plan_x000a_- Check list cumplimiento T2 (mar)"/>
    <s v="-"/>
    <x v="5"/>
    <s v="Sin reporte para este trimestre"/>
    <s v="Sin reporte para este trimestre"/>
    <m/>
    <m/>
    <m/>
    <m/>
    <m/>
    <m/>
    <m/>
    <m/>
  </r>
  <r>
    <s v="SI-PAI-5"/>
    <s v="Subdirección de Información"/>
    <s v="Desarrollo Organizacional"/>
    <x v="4"/>
    <s v="Fortalecimiento del Modelo integrado de Planeación y Gestión."/>
    <s v="Índice de Gestión y Desempeño"/>
    <x v="86"/>
    <s v="Subdirector de la Subdirección de Información"/>
    <d v="2024-01-01T00:00:00"/>
    <d v="2024-12-31T00:00:00"/>
    <s v="Plan de trabajo de vulnerabilidades apps e infraestructura:_x000a_ - Plan de trabajo para el seguimiento de vulnerabilidades apps e infraestructura - Cronograma (Marzo)_x000a_ - Informes trimestrales de implementación del Plan de trabajo de vulnerabilidades apps e infraestructura (T2)._x000a_ - Informes trimestrales de implementación del Plan de trabajo de vulnerabilidades apps e infraestructura (T3)._x000a_ - Informes trimestrales de implementación del Plan de trabajo de vulnerabilidades apps e infraestructura (T4)._x000a_Seguimiento al cumplimiento del plan de Preservación Digital al Largo Plazo en cuanto a las actividades ejecutadas por la DTI:_x000a_ - Informe trimestral al Plan de Preservación Digital al Largo Plazo (T2)_x000a_ - Informe trimestral al Plan de Preservación Digital al Largo Plazo (T3)_x000a_ - Informe trimestral al Plan de Preservación Digital al Largo Plazo (T4)_x000a_Tablero de control y seguimiento del nombramiento de cada aplicación para que cada coordinador lo pueda visualizar:_x000a_ - Diseño del prototipo (Marzo)_x000a_ - Desarrollo del prototipo (Mayo)_x000a_ - Acta de comité de cambios (junio)_x000a_Documentación del proceso interno de nombramiento:_x000a_ - Definición del proceso nombramiento como documento interno de operaciones (Abril)_x000a_ - Diagramas del flujo del nombramiento (Abril)_x000a_ - Socialización al interior del equipo (Mayo)_x000a_ - Retroalimentación y Ajustes al documento (Junio)"/>
    <s v="Formulación propia de la dependencia"/>
    <s v="11.Gobierno digital"/>
    <s v="No Aplica"/>
    <s v="No Aplica"/>
    <s v="Plan Estratégico de Tecnologías de la Información y las Comunicaciones ­ PETI  "/>
    <s v="Operación Comercial"/>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71428571428571419"/>
    <n v="0.85714285714285698"/>
    <n v="0.99999999999999978"/>
    <s v="Fija"/>
    <s v="No"/>
    <s v="Se realiza cronograma para la remediación de las vulnerabilidades de aplicaciones e infraestructura en donde se evidencian las actividades a ejecutar, así como las condiciones en que se ejecutaran las actividades._x000a_Por otro lado, se realizó el prototipo borrador del tablero de control del nombramiento de cada aplicación y se espera aprobación de usuario para el desarrollo "/>
    <s v="Cronograma Vulnerabilidades 2023_x000a_CRONOGRAMA_REMEDICION_VULNERABILIDADES 2022_x000a__x000a_Borrador_prototipo"/>
    <s v="Plan de trabajo de vulnerabilidades apps e infraestructura:_x000a_- Informes trimestrales de implementación del Plan de trabajo de vulnerabilidades apps e infraestructura (T2)._x000a_- Informe trimestral al Plan de Preservación Digital al Largo Plazo (T2)_x000a_Seguimiento al cumplimiento del plan de Preservación Digital al Largo Plazo en cuanto a las actividades ejecutadas por la DTI_x000a_- Desarrollo del prototipo (Mayo)_x000a_- Acta de comité de cambios (junio)_x000a_Tablero de control y seguimiento del nombramiento de cada aplicación para que cada coordinador lo pueda visualizar:_x000a_Documentación del proceso interno de nombramiento:_x000a_- Definición del proceso nombramiento como documento interno de operaciones (Abril)_x000a_- Diagramas del flujo del nombramiento  (Abril)_x000a_- Socialización al interior del equipo (Mayo)_x000a_- Retroalimentación y Ajustes al documento (Junio)"/>
    <s v="-"/>
    <x v="5"/>
    <s v="Sin reporte para este trimestre"/>
    <s v="Sin reporte para este trimestre"/>
    <m/>
    <m/>
    <m/>
    <m/>
    <m/>
    <m/>
    <m/>
    <m/>
  </r>
  <r>
    <s v="SI-PAI-7"/>
    <s v="Subdirección de Información"/>
    <s v="Desarrollo Organizacional"/>
    <x v="4"/>
    <s v="Fortalecimiento del Modelo integrado de Planeación y Gestión."/>
    <s v="Índice de Gestión y Desempeño"/>
    <x v="87"/>
    <s v="Subdirector de la Subdirección de Información"/>
    <d v="2024-01-01T00:00:00"/>
    <d v="2024-12-31T00:00:00"/>
    <s v="Monitoreo de Servicios en  x-road y servicios de resultados para entidades externas:_x000a_ - Informe seguimiento de la implementación del ajuste  (Abril)_x000a_ - Acta Comité Cambios para paso a producción de monitoreo y generación de estadísticas (junio)_x000a_Diseño de consumo de servicio para Consulta de cédulas de extranjería y permiso por Protección temporal:_x000a_ - Diagrama Modelo Conceptual de la Solución (abril)_x000a_ - Documento de diseño de consumo de Consulta de cédulas de extranjería y permiso de protección temporal (Mayo)_x000a_ - Informe seguimiento implementación VPN entre Migración Colombia e Icfes (junio)_x000a_Diseño de consumo del servicio de Resguardos y comunidades indígenas. (Min Interior):_x000a_ - Informe generación de mesas de interoperabilidad con la AND (Abril)_x000a_ - Informe validación de requerimientos de conectividad y acceso (Mayo)_x000a_ - Documento de diseño del consumo del servicio. (Mayo)_x000a_Diseño de consumo del servicio de identificación de personas Afrodescendientes (Min Interior):_x000a_ - Informe generación de mesas de interoperabilidad con la AND (Abril)_x000a_ - Documento validación de requerimientos de conectividad y acceso (mayo)_x000a_ - Documento de diseño del consumo del servicio.(Junio)_x000a_Diseño de consumo de servicio de consulta de personas en condición de discapacidad (Min Salud):_x000a_ - Resumen de compromisos de mesas de interoperabilidad con la AND (Abril)_x000a_ - Documento validación de requerimientos de conectividad y acceso (Mayo)_x000a_ -  Documento de diseño del consumo del servicio. (junio)_x000a_Análisis y verificación para la exposición del certificado de asistencia en la Carpeta Ciudadana:_x000a_ - Resumen de compromisos de mesas de interoperabilidad con la AND (junio)_x000a_ - Informe validación de requerimientos de conectividad y acceso (Julio)_x000a_ - Documento de diseño del consumo del servicio (Agosto)._x000a_Informe del Comportamiento de los servicios que salieron a producción en 2023 y puestos en producción a la fecha:_x000a_ - Trimestre 3_x000a_ - Trimestre 4_x000a_Procesos de intercambio de información con entidades con convenio y solicitudes de entidades externas (Flujo análisis de necesidades, Anexos técnicos, Minuta del Convenio, Acuerdo de Confidencialidad..):_x000a_ - Documentos gestión de procesos de intercambio de información en el trimestre T1_x000a_ - Documentos gestión de procesos de intercambio de información en el trimestre T2_x000a_ - Documentos gestión de procesos de intercambio de información en el trimestre T3_x000a_ - Documentos gestión de procesos de intercambio de información en el trimestre T4_x000a_Procedimiento de entrega de información para definir lineamientos sobre la documentación a realizar en caso de entregas frecuentes:_x000a_ - Diagrama del flujo de ajuste del proceso (Julio)_x000a_ - Formatos asociados. (Agosto)_x000a_ - Acta de aprobación del procedimiento (Septiembre)_x000a_ - Documento actualizado del procedimiento de entrega de información. (Octubre)"/>
    <s v="Formulación propia de la dependencia"/>
    <s v="11.Gobierno digital"/>
    <s v="No Aplica"/>
    <s v="No Aplica"/>
    <s v="Plan Estratégico de Tecnologías de la Información y las Comunicaciones ­ PETI  "/>
    <s v="Operación Comercial"/>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62962962962962954"/>
    <n v="0.88888888888888884"/>
    <n v="1"/>
    <s v="Fija"/>
    <s v="No"/>
    <s v="Se realiza la gestión de procesos de intercambio de información así: _x000a_- Entrega de información de Saber 11 del 2023 para las entidades que se tiene convenio. _x000a_ - Se gestionaron las necesidades de información de discapacidad para solicitud de convenio con MIN Salud._x000a_ - Se realizó versión preliminar del estudio previo para acuerdo de intercambio de información con Atenea. _x000a_ - Se gestionó la entrega de oficio para la entrega de la minuta con ajustes para ser aprobada por Migración Colombia. _x000a_ - Se gestionó la solicitud para renovación del acuerdo con el ICETEX. _x000a_ - Se realizaron mesas de trabajo para actualizar el protocolo de intercambio de información con el MEN."/>
    <s v="Protocolo para intercambio de información Definitivo_18032024.docx,202410004469_migracioncolombia (1).pdf, 202410009709 _ICETEX(1).pdf, Anexo_técnico-ICFES_Atenea_V1_2_enviadoatenea_26032024.docx, Borrador estudio previo Atenea26032024.docx Borrador estudio previo Atenea26032024.docx,Entrega_saber112023_DNP.pdf, Entrega_UARIV_Saber11_2023.pdf, Envio_base_saber11__fultbright.pdf,Envio_base_saber11_ICBF.pdf, Envio_comunicacion_MigraciocColombia_convenio.pdf,Protocolo para intercambio de información Definitivo_18032024.docx"/>
    <s v="Monitoreo de Servicios en  x-road y servicios de resultados para entidades externas._x000a_- Informe seguimiento de la implementación del ajuste  (Abril)_x000a_ - Acta Comité Cambios para paso a producción de monitoreo y generación de estadísticas (junio)_x000a_Diseño de consumo de servicio para Consulta de cédulas de extranjería y permiso por Protección temporal._x000a_- Diagrama Modelo Conceptual de la Solución (abril)_x000a_ - Documento de diseño de consumo de Consulta de cédulas de extranjería y permiso de protección temporal (Mayo)_x000a_ - Informe seguimiento implementación VPN entre Migración Colombia e Icfes (junio)_x000a_Diseño de consumo del servicio de Resguardos y comunidades indígenas. (Min Interior)_x000a_- Informe generación de mesas de interoperabilidad con la AND (Abril)_x000a_ - Informe validación de requerimientos de conectividad y acceso (Mayo)_x000a_ - Documento de diseño del consumo del servicio. (Mayo)_x000a_Diseño de consumo del servicio de identificación de personas Afrodescendientes (Min Interior). _x000a_- Informe generación de mesas de interoperabilidad con la AND (Abril)_x000a_ - Documento validación de requerimientos de conectividad y acceso (mayo)_x000a_ - Documento de diseño del consumo del servicio.(Junio)_x000a_Diseño de consumo de servicio de consulta de personas en condición de discapacidad (Min Salud)._x000a_- Resumen de compromisos de mesas de interoperabilidad con la AND (Abril)_x000a_ - Documento validación de requerimientos de conectividad y acceso (Mayo)_x000a_ -  Documento de diseño del consumo del servicio. (junio)_x000a_Análisis y verificación para la exposición del certificado de asistencia en la Carpeta Ciudadana._x000a_ - Resumen de compromisos de mesas de interoperabilidad con la AND (junio)_x000a_Procesos de intercambio de información con entidades con convenio y solicitudes de entidades externas (Flujo análisis de necesidades, Anexos técnicos, Minuta del Convenio, Acuerdo de Confidencialidad..)_x000a_- Documentos gestión de procesos de intercambio de información en el trimestre T2"/>
    <s v="-"/>
    <x v="5"/>
    <s v="Sin reporte para este trimestre"/>
    <s v="Sin reporte para este trimestre"/>
    <m/>
    <m/>
    <m/>
    <m/>
    <m/>
    <m/>
    <m/>
    <m/>
  </r>
  <r>
    <s v="SI-PAI-8"/>
    <s v="Subdirección de Información"/>
    <s v="Desarrollo Organizacional"/>
    <x v="4"/>
    <s v="Fortalecimiento del Modelo integrado de Planeación y Gestión."/>
    <s v="Índice de Gestión y Desempeño"/>
    <x v="88"/>
    <s v="Subdirector de la Subdirección de Información"/>
    <d v="2024-01-01T00:00:00"/>
    <d v="2024-12-31T00:00:00"/>
    <s v="Mesas técnicas de gobierno de datos (diez)_x000a_ - Actas de reunión mesas técnicas de gobierno de datos (marzo, abril, mayo, junio, julio, agosto, septiembre, octubre, noviembre, diciembre)_x000a_Catálogo de unidades de información y generar la versión de las unidades 2024 para 8 áreas misionales_x000a_ - Documento interno con definición de cambios al Catálogo de Unidades de Información (marzo)_x000a_ - Catálogo de Unidades de Información con modificaciones (marzo)_x000a_ - Mapa de Unidades de Información para 8 áreas ( 2 en abril, 3 en mayo, 1 en junio, 2 en julio)_x000a_Catálogo de Datos Maestros y Datos de referencia (Marzo)_x000a_Maestra de formularios:_x000a_ - Documento con la estrategia de cambio a implementar en la maestra de formularios (sede electrónica, cargue en dos pasos y actualización permanente) ( abril)_x000a_ - Informe con la implementación de la estrategia para el cargue desde sede electrónica y la actualización permanente (mayo)_x000a_ - Implementación del cargue de la maestra de formularios desde el string de lecturas (octubre)_x000a_Maestra de resultados_x000a_ - Documento de soporte y control del cargue de todos los registros de misional en la maestra de resultados (junio)_x000a_ - Documento de soporte y control del cargue de todos los registros de interactivo, Ricfes y Recaes en la maestra de resultados (agosto)_x000a_ - Documento de soporte y controles del cargue de todos los registros de los esquemas que contienen resultados en la maestra de resultados (diciembre)_x000a_DIIN_x000a_ - Documentación interna del DIIN transaccional (marzo)_x000a_ - Cargue DIIN histórico fotos 2016 - 2023 (marzo)_x000a_ - Informe de automatización de la foto del DIIN histórico (abril)_x000a_Datalake_x000a_ - Fichas técnicas de 4 nuevas fuentes internas (2 marzo, 1  julio, 1 octubre)_x000a_ - Fichas técnicas de 4 nuevas fuentes externas (1 abril, 1 mayo, 1 julio, 1 octubre)_x000a_ - Perfilamiento de 2 fuentes internas nuevas - informe (1 agosto, 1 noviembre)_x000a_ - Matriz de homologación de variables para las fichas técnicas externas trabajadas en el 2023 (abril)_x000a_ - Tabla concepto y perfilamiento de la fuente interna (agosto, noviembre)_x000a_Calidad de Datos_x000a_ - Informe Tableros de QA para fuentes trabajadas durante 2023 (abril)_x000a_ - Planes de trabajo para limpieza y remediación derivados de tableros QA (mayo)_x000a_ - Documento actualizado Modelo explotación de datos (junio)_x000a_Documentación interna:_x000a_ - Documento Marco de interoperabilidad (agosto)_x000a_ - Documento guía de calidad de datos (agosto)_x000a_ - Documento guía de control de fuentes de analítica (octubre)_x000a_ - Documento guía de Gestión de Datos Geoespaciales en DARUMA (noviembre)_x000a_ - Guía de Gestión de documentos electrónicos (diciembre)"/>
    <s v="Formulación propia de la dependencia"/>
    <s v="11.Gobierno digital"/>
    <s v="No Aplica"/>
    <s v="No Aplica"/>
    <s v="Plan Estratégico de Tecnologías de la Información y las Comunicaciones ­ PETI  "/>
    <s v="Funcionamiento"/>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0.73913043478260865"/>
    <n v="1"/>
    <s v="Fija"/>
    <s v="No"/>
    <s v=" - Se realiza la primera mesa técnica de gobierno de datos del año donde participaron las diferentes áreas que lo conforman tocando entre otro temas, lo relacionado con cargue del DIIN y la parametrización de los nuevos permisos._x000a_ - Se realizó el documento interno con la definición de los cambios que se requieren en el catálogo de unidades de información respecto con los lineamientos del Modelo de Gobierno y el PNID Plan Nacional de Infraestructura de Datos del MinTic._x000a_ - Se modificó el catálogo de unidades de información, realizando los cambios generales definidos según el PNID Plan Nacional de Infraestructura de Datos del MinTic_x000a_ - Se realizó definición y levantamiento del Catálogo de Datos Maestros y de Referencia._x000a_ - Se definen y crean los documentos relacionados con el DIIN transaccional de SB 11 y  SB Pro yT&amp;T_x000a_ - Se realizó cargue del DIIN histórico de fotos entregadas por la Subdirección de Estadísticas, la cual se presentó en la mesa técnica._x000a_ - Se realizaron las fichas técnicas de dos nuevas fuentes internas relacionadas con: infobásicas de clasificación de planteles y agregados"/>
    <s v="Presentación de la Mesa Técnica_x000a_Lista de Asistencia_x000a_Acta de la reunión_x000a__x000a_Presentación Lineamientos MinTic_x000a_Presentación cambios a incluir en el modelo de GD_x000a__x000a_Catálogo de Unidades de Información. Sección de matrices_x000a__x000a_Catálogo de Datos Maestros_x000a__x000a_Fichas técnicas de los objetos del DIIN_x000a__x000a_Fichas técnicas de los objetos del DIIN_x000a__x000a_Fichas técnicas asociadas a las fuentes que se disponen en el Datalake"/>
    <s v=" - Mesas técnicas de gobierno de datos (tres)_x000a_- Mapa de Unidades de Información para 6 áreas ( 2 en abril, 3 en mayo, 1 en junio)_x000a_Maestra de formularios:_x000a_- Documento con la estrategia de cambio a implementar en la maestra de formularios (sede electrónica, cargue en dos pasos y actualización permanente) (abril)_x000a_ - Informe con la implementación de la estrategia para el cargue desde sede electrónica y la actualización permanente (mayo)_x000a_Maestra de resultados_x000a_- Documento de soporte y control del cargue de todos los registros de misional en la maestra de resultados (junio)_x000a_DIIN_x000a_- Informe de automatización de la foto del DIIN histórico (abril)_x000a_Datalake_x000a_- Fichas técnicas de 2 nuevas fuentes externas (1 abril, 1 mayo)_x000a_- Matriz de homologación de variables para las fichas técnicas externas trabajadas en el 2023 (abril)_x000a_Calidad de Datos_x000a_- Informe Tableros de QA para fuentes trabajadas durante 2023 (abril)_x000a_ - Planes de trabajo para limpieza y remediación derivados de tableros QA (mayo)_x000a_ - Documento actualizado Modelo explotación de datos (junio)"/>
    <s v="-"/>
    <x v="5"/>
    <s v="Sin reporte para este trimestre"/>
    <s v="Sin reporte para este trimestre"/>
    <m/>
    <m/>
    <m/>
    <m/>
    <m/>
    <m/>
    <m/>
    <m/>
  </r>
  <r>
    <s v="SI-PAI-6"/>
    <s v="Subdirección de Información"/>
    <s v="Desarrollo Organizacional"/>
    <x v="4"/>
    <s v="Fortalecimiento del Modelo integrado de Planeación y Gestión."/>
    <s v="Índice de Gestión y Desempeño"/>
    <x v="89"/>
    <s v="Subdirector de la Subdirección de Información"/>
    <d v="2024-01-01T00:00:00"/>
    <d v="2024-12-31T00:00:00"/>
    <s v="Creación de los procedimientos en la base de datos misional con el fin de que los usuarios misionales puedan realizar el cargue de los armados de las pruebas de estado directamente:_x000a_ - Definición de nuevas variables requeridas en el proceso a través de mesas de trabajo con las áreas involucradas. variables definidas y grabaciones (marzo)_x000a_ - Ajuste en el modelo de datos y procedimientos para la incorporación de las nuevas variables. Informe (marzo)_x000a_ - Documentación de los procesos actualizados. Acta de entrega de la documentación al Subdirector de información (Abril)_x000a_Creación de procedimientos en base de datos misional y validaciones para la carga de información de lectura por parte de la DPO:_x000a_ - Estructuras y procedimientos para la validación y cargue de la información del proveedor. Informe (Abril) _x000a_- Documentación de los procedimientos. Acta de entrega de la documentación al Subdirector de información (Abril)_x000a_Creación de procedimientos y validaciones en base de datos misional para la entrega de codificación de la lectura de comunicación escrita y Arquitectura:_x000a_ - Procedimiento en base de datos misional con las validaciones recibidas por las áreas involucradas. Informe (julio)_x000a_ - Documentación de los procedimientos y socialización a las áreas involucradas. Actas de entrega y socialización (septiembre)_x000a_Migración de la lectura de prueba electrónica a la base de datos misional:_x000a_ - Identificación  de variables y procesamiento de la información. Informe de variables (Octubre)_x000a_ - Procedimiento para la migración de la información. Informe (noviembre)_x000a_ - Documentación enfocados el proceso realizado(Diciembre)"/>
    <s v="Formulación propia de la dependencia"/>
    <s v="11.Gobierno digital"/>
    <s v="No Aplica"/>
    <s v="No Aplica"/>
    <s v="Plan Estratégico de Tecnologías de la Información y las Comunicaciones ­ PETI  "/>
    <s v="Operación Comercial"/>
    <s v="-"/>
    <s v="Nivel de eficacia del proyecto"/>
    <s v="Trimestral"/>
    <s v="Positiva"/>
    <s v="eficacia"/>
    <s v="Numero de productos entregados en el trimestre_x000a_Total de productos planeados para el trimestre"/>
    <s v="Numero de productos entregados en el trimestre / Total de productos planeados para el trimestre *100"/>
    <n v="0.5"/>
    <n v="0.7"/>
    <n v="1"/>
    <s v="Fija"/>
    <s v="No"/>
    <s v="En el mes de marzo, se alcanzó un avance del 100% en la ejecución del subproducto relacionado con la definición de nuevas variables requeridas en el proceso. Esto se logró mediante la realización de mesas de trabajo con las áreas involucradas SDI (Subdirección de diseño de instrumentos), SPI (Subdirección producción instrumentos), SI (Subdirección de Información). Se llevaron a cabo reuniones para discutir y definir las variables necesarias para el proceso._x000a_Como resultado de estas reuniones, se logró la definición y aprobación de las variables identificadas en la base de datos misional._x000a__x000a_Adicionalmente, se realizó ajuste en el modelo de datos y procedimientos para la incorporación de las nuevas variables durante el mes de marzo. Estos ajustes fueron necesarios para permitir la incorporación adecuada de las nuevas variables definidas anteriormente. Además, se llevaron a cabo pruebas para validar la funcionalidad y la integridad del sistema después de los cambios realizados."/>
    <s v="Archivo_Armado.xlsx_x000a_Revisión aplicación base de armado-20240125_100959-Grabación de la reunión.mp4_x000a_Cargue de armado sábana (Sesión 2)-20240125_083227-Grabación de la reunión.mp4_x000a_ACLARACION DUDAS CON LA IMPLEMENTACION CARGUE DEL ARMADO SABANA-20240130_090307-Grabación de la reunión.mp4_x000a_Validación de reglas de negocio - Cargue Archivos SDI-SPI-20240201_080451-Grabación de la reunión.mp4_x000a_Revisión Proceso carga ArmadoSDI y SPI-20240212_090319-Grabación de la reunión.mp4_x000a_20240401_Informe_ProcesoArmado.pdf"/>
    <s v="Creación de los procedimientos en la base de datos misional con el fin de que los usuarios misionales puedan realizar el cargue de los armados de las pruebas de estado directamente._x000a_- Documentación de los procesos actualizados. Acta de entrega de la documentación al Subdirector de información (Abril)_x000a_Creación de procedimientos en base de datos misional y validaciones para la carga de información de lectura por parte de la DPO_x000a_- Estructuras y procedimientos para la validación y cargue de la información del proveedor. Informe (Abril)_x000a_ - Documentación de los procedimientos. Acta de entrega de la documentación al Subdirector de información (Abril)"/>
    <s v="-"/>
    <x v="5"/>
    <s v="Sin reporte para este trimestre"/>
    <s v="Sin reporte para este trimestre"/>
    <m/>
    <m/>
    <m/>
    <m/>
    <m/>
    <m/>
    <m/>
    <m/>
  </r>
  <r>
    <s v="SPI-PAI-1"/>
    <s v="Subdirección de Producción de Instrumentos"/>
    <s v="Misional"/>
    <x v="2"/>
    <s v="Implementación de proyectos de evaluación con carácter Diferencial y Territorial"/>
    <s v="Cantidad de Informes generados que cuentan con carácter diferencial y territorial"/>
    <x v="90"/>
    <s v="Subdirector de la Subdirección de Producción de Instrumentos"/>
    <d v="2024-01-04T00:00:00"/>
    <d v="2024-12-31T00:00:00"/>
    <s v="Planes de producción editorial ejecutados"/>
    <s v="Formulación propia de la dependencia"/>
    <s v="1. Planeación Institucional"/>
    <s v="8. Servicio al ciudadano"/>
    <s v="7. Fortalecimiento organizacional y simplificación de procesos"/>
    <s v="No Aplica"/>
    <s v="Operación Comercial"/>
    <s v="-"/>
    <s v="Ejecución de planes de Producción Editorial"/>
    <s v="Trimestral"/>
    <s v="Positiva"/>
    <s v="eficacia"/>
    <s v="Numero de planes programados,_x000a_Numero de planes ejecutados"/>
    <s v="Numero de planes ejecutados/Numero de planes programados*100_x000a_"/>
    <n v="0.5"/>
    <n v="0.75"/>
    <n v="1"/>
    <s v="Acumulativa"/>
    <s v="No"/>
    <s v="Se realizó la producción editorial de las pruebas esperadas durante el primer trimestre: Saber 11B"/>
    <s v="Banco de pruebas e ítems, PlanView, Repositorio DPO (csanchez)"/>
    <s v="Producción editorial de las pruebas programadas: Consejo Superior de la Judicatura Fase III, Saber Pro y TyT primer semestre"/>
    <n v="0.5"/>
    <x v="0"/>
    <s v="Se llevó a cabo la producción editorial de los exámenes programados:_x000a_- Consejo Superior de la Judicatura_x000a_- Ponal patrulleros_x000a_-Saber Pro y Saber TyT primer semestre (Prueba Electrónica)_x000a_-Saber Pro y Saber TyT primer semestre (Lápiz y papel)"/>
    <s v="La evidencia se consulta con la dependencia directamente"/>
    <m/>
    <m/>
    <m/>
    <m/>
    <m/>
    <m/>
    <m/>
    <m/>
  </r>
  <r>
    <s v="SPI-PAI-2"/>
    <s v="Subdirección de Producción de Instrumentos"/>
    <s v="Misional"/>
    <x v="2"/>
    <s v="Implementación de proyectos de evaluación con carácter Diferencial y Territorial"/>
    <s v="Cantidad de Informes generados que cuentan con carácter diferencial y territorial"/>
    <x v="91"/>
    <s v="Subdirector de la Subdirección de Producción de Instrumentos"/>
    <d v="2024-01-04T00:00:00"/>
    <d v="2024-12-31T00:00:00"/>
    <s v="Planes de codificación ejecutados"/>
    <s v="Formulación propia de la dependencia"/>
    <s v="1. Planeación Institucional"/>
    <s v="8. Servicio al ciudadano"/>
    <s v="7. Fortalecimiento organizacional y simplificación de procesos"/>
    <s v="No Aplica"/>
    <s v="Operación Comercial"/>
    <s v="-"/>
    <s v="Ejecución de planes de Codificación"/>
    <s v="Trimestral"/>
    <s v="Positiva"/>
    <s v="eficacia"/>
    <s v="Numero de planes programados,_x000a_Numero de planes ejecutados"/>
    <s v="Numero de planes ejecutados/Numero de planes programados*100_x000a_"/>
    <n v="0.25"/>
    <n v="0.7"/>
    <n v="1"/>
    <s v="Acumulativa"/>
    <s v="No"/>
    <s v="No se tenían planes de codificación programados para el primer trimestre"/>
    <s v="No aplica"/>
    <s v="Codificación de pruebas internacionales: Erce, Pisa"/>
    <n v="0.25"/>
    <x v="0"/>
    <s v="- Codificación de las respuestas a las preguntas abiertas de las pruebas de Matemáticas, Ciencias y Lectura de la prueba internacional ERCE"/>
    <s v="La evidencia se consulta con la dependencia directamente"/>
    <m/>
    <m/>
    <m/>
    <m/>
    <m/>
    <m/>
    <m/>
    <m/>
  </r>
  <r>
    <s v="STH-PAI-1"/>
    <s v="Subdirección de Talento Humano"/>
    <s v="Desarrollo Organizacional"/>
    <x v="4"/>
    <s v="Fortalecimiento del Modelo integrado de Planeación y Gestión."/>
    <s v="Índice de Gestión y Desempeño"/>
    <x v="92"/>
    <s v="Subdirector de la Subdirección de Talento Humano"/>
    <d v="2024-01-01T00:00:00"/>
    <d v="2024-12-31T00:00:00"/>
    <s v="Producto: Provisión de las vacantes que se presenten._x000a_Evidencia: Carpetas de Historias Laborales"/>
    <s v="Formulación propia de la dependencia"/>
    <s v="4. Talento humano"/>
    <s v="4. Talento humano"/>
    <s v="4. Talento humano"/>
    <s v="Plan Anual de Vacantes  "/>
    <s v="Funcionamiento"/>
    <s v="-"/>
    <s v="Cumplimiento de la ejecución del Plan Anual de Vacantes"/>
    <s v="Trimestral"/>
    <s v="Positiva"/>
    <s v="eficacia"/>
    <s v="De cumplimiento"/>
    <s v="Proveer las vacantes que se presenten"/>
    <n v="1"/>
    <n v="1"/>
    <n v="1"/>
    <s v="Fija"/>
    <s v="No"/>
    <s v="Durante el 1o trimestre de 2024 se realizaron 7 vinculaciones a la Planta de Personal del Icfes._x000a__x000a_     Libre Nombramiento y Remoción - LNR_x000a_1. Diego Mauricio Salas Ramírez - Subdirector de Área grado 02 - Subdirección de Información - 22/01/2024_x000a_2. Alejandra Neira Aroca - Subdirector de Área grado 02 - Subdirección de Análisis y Divulgación - 23/01/2024_x000a_3. Ana Cecilia Valencia Aguirre - Subdirector de Área grado 02 - Subdirección de Talento Humano - 26/02/2024 _x000a_4. Byron Andrés Vélez Baldés - Jefe de Oficina Asesora grado 04 - Oficina Asesora de Comunicaciones y Mercadeo - 01/03/2024_x000a__x000a_     Nombramiento provisional_x000a_1. Rodrigo Antonio Arévalo Garzón - Profesional Universitario  grado 02 - Subdirección de Aplicación de Instrumentos - 18/01/2024_x000a_2. Gorety Gasca Bonello, Profesional - Profesional Especializado grado 03 - Subdirección de Talento Humano - 15/02/2024_x000a_3. Rodrigo Andrés Cartagena Garay - Profesional Especializado grado 03 - Subdirección de Abastecimiento y Servicios Generales - 01/03/2024"/>
    <s v="Archivos de Historias Laborales"/>
    <s v="Los nombramientos que se generen durante el segundo trimestre de 2024."/>
    <s v="Cumplimiento"/>
    <x v="0"/>
    <s v="Durante el 2o trimestre de 2024 se realizaron 10 vinculaciones a la Planta de Personal del Icfes._x000a__x000a_     Libre Nombramiento y Remoción - LNR_x000a_1.Gustavo Monsalve Londoño - Subdirector de Área grado 02- Subdirección de Producción de Instrumentos - 02/04/2024_x000a_2.Blanca Irene Echavarría Lotero - Secretaria General grado 03 - Secretaria General - 08/04/2024_x000a_3. Lorena Catalina Ramírez Duque - Jefe de Oficina Asesora grado 04 - Oficina Jurídica - 08/04/2024_x000a_4.Cristian Cardona Pulgarín - Subdirector de Área grado 02- Subdirector Financiero y Contable - 09/04/2024_x000a_5.Luis Rodrigo Cadavid Durán - Director Técnico grado 03- Dirección de Tecnología e Información - 09/04/2024_x000a_6. Jennyfer Paola Guio Veloza -  Jefe de Oficina Asesora grado 04 - Oficina de Gestión de proyectos de Investigación - 16/04/2024_x000a_7. Estiben Alejandro Restrepo Mejía - Jefe de Oficina Asesora grado 04- Oficina Asesora de Planeación - 16/04/2024_x000a_8.  David Fernando Díaz Palacio - Subdirector de Área grado 02- Subdirección de Abastecimiento y Servicios Generales - 29/04/2024_x000a_9. Jorge Mario Guzmán Cano. - Subdirector de Área grado 02- Subdirección de Aplicación de Instrumentos. - 02/05/2024_x000a_10. Brahiam Daniel Montoya Zuleta.  Jefe Oficina Asesora grado 04 - Oficina Asesora Jurídica - 18/06/2024"/>
    <s v="Archivos de Historias Laborales,  consultar con la Dependencia"/>
    <m/>
    <m/>
    <m/>
    <m/>
    <m/>
    <m/>
    <m/>
    <m/>
  </r>
  <r>
    <s v="STH-PAI-2"/>
    <s v="Subdirección de Talento Humano"/>
    <s v="Desarrollo Organizacional"/>
    <x v="4"/>
    <s v="Fortalecimiento del Modelo integrado de Planeación y Gestión."/>
    <s v="Índice de Gestión y Desempeño"/>
    <x v="93"/>
    <s v="Subdirector de la Subdirección de Talento Humano"/>
    <d v="2024-01-01T00:00:00"/>
    <d v="2024-06-30T00:00:00"/>
    <s v="Producto: Documento Plan de Previsión de Recursos Humanos._x000a_Evidencia: Archivos de gestión de STH"/>
    <s v="Formulación propia de la dependencia"/>
    <s v="4. Talento humano"/>
    <s v="4. Talento humano"/>
    <s v="4. Talento humano"/>
    <s v="Plan de Previsión de Recursos Humanos  "/>
    <s v="Funcionamiento"/>
    <s v="-"/>
    <s v="Cumplimiento del diseño y adopción del Plan de Previsión de Recursos Humanos"/>
    <s v="Trimestral"/>
    <s v="Positiva"/>
    <s v="eficacia"/>
    <s v="De cumplimiento"/>
    <s v="Diseñar y adoptar el Plan de Previsión de Recursos Humanos"/>
    <n v="1"/>
    <n v="0"/>
    <n v="0"/>
    <s v="Fija"/>
    <s v="Si"/>
    <s v="Se diseñó el Plan de Previsión de Recursos Humanos, se adoptó como parte de la Dimensión de Talento Humano y fue aprobado mediante reunión del Comité Institucional de Gestión y Desempeño._x000a__x000a_Este plan fue debidamente publicado en el Portal de Transparencia el 31 de enero de 2024."/>
    <s v="Portal de Transparencia de la página Web del Icfes:_x000a_Ver 4.3.4 Planes Institucionales MIPG / Planes de Acción Institucional 2024"/>
    <s v="Ninguna"/>
    <s v="Cumplimiento_x000a_Diseño del PPRH"/>
    <x v="0"/>
    <s v="Se diseñó el Plan de Previsión de Recursos Humanos, se adoptó como parte de la Dimensión de Talento Humano y fue aprobado mediante reunión del Comité Institucional de Gestión y Desempeño._x000a__x000a_Este plan fue debidamente publicado en el Portal de Transparencia el 31 de enero de 2024."/>
    <s v="Portal de Transparencia de la página Web del Icfes:_x000a_Ver 4.3.4 Planes Institucionales MIPG / Planes de Acción Institucional 2024"/>
    <m/>
    <m/>
    <m/>
    <m/>
    <m/>
    <m/>
    <m/>
    <m/>
  </r>
  <r>
    <s v="STH-PAI-3"/>
    <s v="Subdirección de Talento Humano"/>
    <s v="Desarrollo Organizacional"/>
    <x v="4"/>
    <s v="Fortalecimiento del Modelo integrado de Planeación y Gestión."/>
    <s v="Índice de Gestión y Desempeño"/>
    <x v="94"/>
    <s v="Subdirector de la Subdirección de Talento Humano"/>
    <d v="2024-01-01T00:00:00"/>
    <d v="2024-12-31T00:00:00"/>
    <s v="Producto: Documento Plan Estratégico de Talento Humano._x000a_Evidencia: Archivos de gestión de STH"/>
    <s v="Formulación propia de la dependencia"/>
    <s v="4. Talento humano"/>
    <s v="4. Talento humano"/>
    <s v="4. Talento humano"/>
    <s v="Plan Estratégico de Talento Humano  "/>
    <s v="Funcionamiento"/>
    <s v="-"/>
    <s v="Cumplimiento del diseño y adopción del Plan de Estratégico de Talento Humano"/>
    <s v="Trimestral"/>
    <s v="Positiva"/>
    <s v="eficacia"/>
    <s v="De cumplimiento"/>
    <s v="Diseñar y adoptar el Plan Estratégico de Talento Humano"/>
    <n v="1"/>
    <n v="0"/>
    <n v="0"/>
    <s v="Fija"/>
    <s v="Si"/>
    <s v="Se diseñó el Plan Estratégico de Talento Humano, se adoptó como parte de la Dimensión de Talento Humano y fue aprobado mediante reunión del Comité Institucional de Gestión y Desempeño._x000a__x000a_Este plan fue debidamente publicado en el Portal de Transparencia el 31 de enero de 2024."/>
    <s v="Portal de Transparencia de la página Web del Icfes:_x000a_Ver 4.3.4 Planes Institucionales MIPG / Planes de Acción Institucional 2024"/>
    <s v="Ninguna"/>
    <s v="Cumplimiento_x000a_Diseño del PE-TH"/>
    <x v="0"/>
    <s v="Se diseñó el Plan Estratégico de Talento Humano, se adoptó como parte de la Dimensión de Talento Humano y fue aprobado mediante reunión del Comité Institucional de Gestión y Desempeño._x000a__x000a_Este plan fue debidamente publicado en el Portal de Transparencia el 31 de enero de 2024."/>
    <s v="Portal de Transparencia de la página Web del Icfes:_x000a_Ver 4.3.4 Planes Institucionales MIPG / Planes de Acción Institucional 2024"/>
    <m/>
    <m/>
    <m/>
    <m/>
    <m/>
    <m/>
    <m/>
    <m/>
  </r>
  <r>
    <s v="STH-PAI-4"/>
    <s v="Subdirección de Talento Humano"/>
    <s v="Desarrollo Organizacional"/>
    <x v="4"/>
    <s v="Fortalecimiento del Modelo integrado de Planeación y Gestión."/>
    <s v="Índice de Gestión y Desempeño"/>
    <x v="95"/>
    <s v="Subdirector de la Subdirección de Talento Humano"/>
    <d v="2024-01-01T00:00:00"/>
    <d v="2024-12-31T00:00:00"/>
    <s v="Producto: Actividades de capacitación desarrolladas._x000a_Evidencia: Carpetas de seguimiento al PIC."/>
    <s v="Formulación propia de la dependencia"/>
    <s v="4. Talento humano"/>
    <s v="4. Talento humano"/>
    <s v="4. Talento humano"/>
    <s v="Plan Institucional de Capacitación   "/>
    <s v="Funcionamiento"/>
    <s v="-"/>
    <s v="Nivel de ejecución del Plan Institucional de Capacitación"/>
    <s v="Trimestral"/>
    <s v="Positiva"/>
    <s v="eficacia"/>
    <s v="No de capacitaciones realizadas_x000a_No de capacitaciones programadas"/>
    <s v="( No de capacitaciones realizadas (XX) / No de capacitaciones programadas (XX) )  * 100"/>
    <n v="0.25"/>
    <n v="0.25"/>
    <n v="0.25"/>
    <s v="Acumulativa"/>
    <s v="No"/>
    <s v="Se diseñó el Plan Institucional de Capacitación, se adoptó como parte de la Dimensión de Talento Humano y fue aprobado mediante reunión del Comité Institucional de Gestión y Desempeño._x000a__x000a_Este plan fue debidamente publicado en el Portal de Transparencia el 31 de enero de 2024._x000a__x000a_En el primer trimestre de 2024 se realizaron 13 capacitaciones del Plan Institucional de Capacitación - PIC, de las cuales 11 fueron internas y 2 externas. Los eventos se realizaron conforme a lo previsto para este periodo de tiempo."/>
    <s v="Portal de Transparencia de la página Web del Icfes:_x000a_Ver 4.3.4 Planes Institucionales MIPG / Planes de Acción Institucional 2024_x000a__x000a_Archivos de STH sobre seguimiento del PIC, con asistencia y memorias._x000a_Carpeta compartida STH._x000a_Consulta: César S Sánchez C"/>
    <s v="Las actividades de capacitación programadas en el Plan Institucional de Capacitación - PIC para el segundo trimestre de 2024."/>
    <s v="( No de capacitaciones realizadas (17) / No de capacitaciones programadas (17) )  * 100"/>
    <x v="0"/>
    <s v="Se diseñó el Plan Institucional de Capacitación, se adoptó como parte de la Dimensión de Talento Humano y fue aprobado mediante reunión del Comité Institucional de Gestión y Desempeño._x000a__x000a_Este plan fue debidamente publicado en el Portal de Transparencia el 31 de enero de 2024._x000a__x000a_En el segundo trimestre de 2024 se realizaron 17 capacitaciones del Plan Institucional de Capacitación - PIC, de las cuales 11 fueron internas y 6 externas. Los eventos se realizaron conforme a lo previsto para este periodo de tiempo."/>
    <s v="Portal de Transparencia de la página Web del Icfes:_x000a_Ver 4.3.4 Planes Institucionales MIPG / Planes de Acción Institucional 2024_x000a__x000a_Archivos de STH sobre seguimiento del PIC, con asistencia y memorias._x000a_Carpeta compartida STH._x000a_Consulta: César S Sánchez C"/>
    <m/>
    <m/>
    <m/>
    <m/>
    <m/>
    <m/>
    <m/>
    <m/>
  </r>
  <r>
    <s v="STH-PAI-5"/>
    <s v="Subdirección de Talento Humano"/>
    <s v="Desarrollo Organizacional"/>
    <x v="4"/>
    <s v="Fortalecimiento del Modelo integrado de Planeación y Gestión."/>
    <s v="Índice de Gestión y Desempeño"/>
    <x v="96"/>
    <s v="Subdirector de la Subdirección de Talento Humano"/>
    <d v="2024-01-01T00:00:00"/>
    <d v="2024-12-31T00:00:00"/>
    <s v="Producto: Actividades de bienestar e incentivos realizadas._x000a_Evidencia: Carpetas de seguimiento a las actividades de bienestar e incentivos."/>
    <s v="Formulación propia de la dependencia"/>
    <s v="4. Talento humano"/>
    <s v="4. Talento humano"/>
    <s v="4. Talento humano"/>
    <s v="Plan de Incentivos Institucionales  "/>
    <s v="Funcionamiento"/>
    <s v="-"/>
    <s v="Nivel de ejecución del Plan de Incentivos Institucionales"/>
    <s v="Trimestral"/>
    <s v="Positiva"/>
    <s v="eficacia"/>
    <s v="No de actividades realizadas_x000a_No de actividades programadas"/>
    <s v="( No de actividades realizadas (XX) / No de actividades programadas (XX) )  * 100"/>
    <n v="0.25"/>
    <n v="0.25"/>
    <n v="0.25"/>
    <s v="Acumulativa"/>
    <s v="No"/>
    <s v="Se diseñó el Plan de Incentivos Institucionales, se adoptó como parte de la Dimensión de Talento Humano y fue aprobado mediante reunión del Comité Institucional de Gestión y Desempeño._x000a__x000a_Este plan fue debidamente publicado en el Portal de Transparencia el 31 de enero de 2024._x000a__x000a_Durante el primer trimestre de 2024 se programaron y ejecutaron 7 actividades:_x000a__x000a_- Aprobación y publicación del Plan de Bienestar e Incentivos_x000a_- Tarjeta virtual de cumpleaños (A partir de marzo esta actividad la desarrolla únicamente la Dirección General)_x000a_- Inscripción a Juegos Autóctonos_x000a_- Estímulo a la convocatoria Proyectos por Equipos de Trabajo_x000a_- Día de la Mujer_x000a_- Taller Tiempo Libre Lúdico_x000a_- Festival FEST"/>
    <s v="Portal de Transparencia de la página Web del Icfes:_x000a_Ver 4.3.4 Planes Institucionales MIPG / Planes de Acción Institucional 2024_x000a__x000a_Carpetas de seguimiento a las actividades de bienestar e incentivos._x000a_Carpeta compartida de la STH._x000a_Consulta: Goreti Gasca B"/>
    <s v="Las actividades de bienestar e incentivos programadas en el Plan de Incentivos Institucionales para el segundo trimestre de 2024."/>
    <s v="( No de actividades realizadas (25) / No de actividades programadas (21) )  * 100"/>
    <x v="12"/>
    <s v="Se diseñó el Plan de Incentivos Institucionales, se adoptó como parte de la Dimensión de Talento Humano y fue aprobado mediante reunión del Comité Institucional de Gestión y Desempeño._x000a__x000a_Este plan fue debidamente publicado en el Portal de Transparencia el 31 de enero de 2024._x000a__x000a_Durante el segundo trimestre de 2024 se programaron 21 y se ejecutaron 25 actividades, entre las cuales se mencionan algunas:_x000a_- Taller de Finanzas Personales_x000a_- Semana del Servidor Público_x000a_- Caminata Ecológica_x000a_- Evento Día del Padre_x000a_- Evento Día de la Madre_x000a_- Gimnasio en los meses de mayo y junio_x000a_- Taller en el Día de la Secretaria "/>
    <s v="Portal de Transparencia de la página Web del Icfes:_x000a_Ver 4.3.4 Planes Institucionales MIPG / Planes de Acción Institucional 2024_x000a__x000a_Carpetas de seguimiento a las actividades de bienestar e incentivos._x000a_Carpeta compartida de la STH._x000a_Consulta: Goreti Gasca B"/>
    <m/>
    <m/>
    <m/>
    <m/>
    <m/>
    <m/>
    <m/>
    <m/>
  </r>
  <r>
    <s v="STH-PAI-6"/>
    <s v="Subdirección de Talento Humano"/>
    <s v="Desarrollo Organizacional"/>
    <x v="4"/>
    <s v="Fortalecimiento del Modelo integrado de Planeación y Gestión."/>
    <s v="Índice de Gestión y Desempeño"/>
    <x v="97"/>
    <s v="Subdirector de la Subdirección de Talento Humano"/>
    <d v="2024-01-01T00:00:00"/>
    <d v="2024-12-31T00:00:00"/>
    <s v="Producto: Actividades de Seguridad y Salud en el Trabajo realizadas._x000a_Evidencia: Carpetas de seguimiento a las actividades de Seguridad y Salud en el Trabajo."/>
    <s v="Formulación propia de la dependencia"/>
    <s v="4. Talento humano"/>
    <s v="4. Talento humano"/>
    <s v="4. Talento humano"/>
    <s v="Plan Trabajo Anual en Seguridad y Salud en el Trabajo  "/>
    <s v="Funcionamiento"/>
    <s v="-"/>
    <s v="Nivel de ejecución del Plan de Trabajo Anual en Seguridad y Salud en el Trabajo"/>
    <s v="Trimestral"/>
    <s v="Positiva"/>
    <s v="eficacia"/>
    <s v="No de actividades realizadas_x000a_No de actividades programadas"/>
    <s v="( No de actividades realizadas (XX) / No de actividades programadas (XX) )  * 100"/>
    <n v="0.25"/>
    <n v="0.25"/>
    <n v="0.25"/>
    <s v="Acumulativa"/>
    <s v="No"/>
    <s v="Se diseñó el Plan de Trabajo Anual en Seguridad y Salud en el Trabajo, se adoptó como parte de la Dimensión de Talento Humano y fue aprobado mediante reunión del Comité Institucional de Gestión y Desempeño._x000a__x000a_Este plan fue debidamente publicado en el Portal de Transparencia el 31 de enero de 2024._x000a__x000a_Durante el primer trimestre de 2024 se programaron y se realizaron 59 actividades, entre las cuales se destacan las siguientes. Nivel de ejecución del 100%._x000a__x000a_- Inducción realizada a todo el personal _x000a_- Actualización de la Matriz Legal_x000a_- Seguimiento a los indicadores_x000a_- Divulgación de la política y objetivos del SST "/>
    <s v="Portal de Transparencia de la página Web del Icfes:_x000a_Ver 4.3.4 Planes Institucionales MIPG / Planes de Acción Institucional 2024_x000a__x000a_Carpetas de seguimiento a las actividades de Seguridad y Salud en el Trabajo._x000a_Carpeta compartida de la STH._x000a_Consulta: Ana María Martín S"/>
    <s v="Las actividades programadas en el Plan de Trabajo Anual en Seguridad y Salud en el Trabajo para el segundo trimestre de 2024."/>
    <s v="( No de actividades realizadas (51) / No de actividades programadas (51) )  * 100"/>
    <x v="0"/>
    <s v="Se diseñó el Plan de Trabajo Anual en Seguridad y Salud en el Trabajo, se adoptó como parte de la Dimensión de Talento Humano y fue aprobado mediante reunión del Comité Institucional de Gestión y Desempeño._x000a__x000a_Este plan fue debidamente publicado en el Portal de Transparencia el 31 de enero de 2024._x000a__x000a_Durante el segundo trimestre de 2024 se programaron y se realizaron 51 actividades, entre las cuales se destacan las siguientes. Nivel de ejecución del 100%._x000a__x000a_- Reuniones mensuales con el COPASST_x000a_- Realización de exámenes médicos de ingreso y egreso_x000a_- Actualización y ejecución de programas del SG-SST_x000a_- Actualización matriz legal"/>
    <s v="Portal de Transparencia de la página Web del Icfes:_x000a_Ver 4.3.4 Planes Institucionales MIPG / Planes de Acción Institucional 2024_x000a__x000a_Carpetas de seguimiento a las actividades de Seguridad y Salud en el Trabajo._x000a_Carpeta compartida de la STH._x000a_Consulta: Ana María Martín S"/>
    <m/>
    <m/>
    <m/>
    <m/>
    <m/>
    <m/>
    <m/>
    <m/>
  </r>
  <r>
    <s v="SFC-PAI-1"/>
    <s v="Subdirección Financiera y Contable"/>
    <s v="Desarrollo Organizacional"/>
    <x v="5"/>
    <s v="Implementación del modelo de Costeo del ICFES"/>
    <s v="Porcentaje de Avance en la Definición del Modelo de Costeo del Icfes"/>
    <x v="98"/>
    <s v="Subdirector de Subdirección Financiera y Contable"/>
    <d v="2024-01-01T00:00:00"/>
    <d v="2024-12-31T00:00:00"/>
    <s v="Power BI o una Vista en algún programa predeterminando"/>
    <s v="Formulación propia de la dependencia"/>
    <s v="2. Gestión presupuestal y eficiencia del gasto público"/>
    <s v="No Aplica"/>
    <s v="No Aplica"/>
    <s v="No Aplica"/>
    <s v="Inversión"/>
    <s v="Fortalecimiento Servicios de Evaluación"/>
    <s v="Avance y progresión en el desarrollo actividades"/>
    <s v="Trimestral"/>
    <s v="Positiva"/>
    <s v="eficiencia"/>
    <s v="Cálculo del avance en el desarrollo de las actividades a realizar en la vigencia 2024."/>
    <s v="% de avance en la ejecución de las actividades planeadas"/>
    <n v="0.33"/>
    <n v="0.66"/>
    <n v="1"/>
    <s v="Acumulativa"/>
    <s v="Si"/>
    <s v="Durante el segund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abril, mayo y junio;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_x000a_Lo anteriormente mencionado hace referencia al análisis de la situación financiera del Icfes desde la perspectiva contable, según el Marco Normativo Contable de la CGN Capitulo 9.2.2.2. &quot;Los costos de prestación de un servicio se medirán por las erogaciones y cargos de mano de obra, materiales y costos indirectos en los que se haya incurrido y que estén asociados a la prestación de este&quot; (costos reales)._x000a_Si bien este ejercicio es desde la perspectiva contable, se debe continuar con la revisión de las pruebas de estado o proyectos específicos y tener en cuenta su forma de aplicación en términos electrónico o presencial, con el objetivo de identificar las variables que pueden incidir en el resultado final y de requerirse, ajustar la distribución de algunas variables por su particularidad. En principio, se observa que se debe analizar determinadas pruebas debido a que se realizan bajo un componente electrónico, lo que induce a la necesidad de revisar la variabilidad de los costos bajo estas modalidades, debido a que se van a seguir ejecutando en próximas aplicaciones._x000a_El modelo basado en actividades es dinámico en cuanto a su aplicación y desarrollo, partiendo de una metodología que debe ser consistente y adaptable con la realidad económica de la entidad."/>
    <s v="Evidencia de la actividad"/>
    <s v="1. Distribución mensual al costo por prestación de servicios de las imputaciones contables identificadas por cuentas de gastos y costos asociadas a los centros de costos según clasificación de los recursos (inputs) para la presentación de estados financieros de los meses de abril, mayo y junio._x000a_2. Análisis de los costos variables (directos e indirectos) asociados con los servicios prestados por terceros (proveedores) con las pruebas de estado y proyectos específicos para ir monitoreando e identificando su efecto contable en la aplicación del modelo de costeo._x000a_3. Analisis y parametrización de base de datos Pruebas de estado y proyectos específicos del año 2021 al 2023 para empezar la estructuración del borrador de la herramienta "/>
    <n v="33"/>
    <x v="13"/>
    <s v="Durante el segund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abril, mayo y junio;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_x000a_Lo anteriormente mencionado hace referencia al análisis de la situación financiera del Icfes desde la perspectiva contable, según el Marco Normativo Contable de la CGN Capitulo 9.2.2.2. &quot;Los costos de prestación de un servicio se medirán por las erogaciones y cargos de mano de obra, materiales y costos indirectos en los que se haya incurrido y que estén asociados a la prestación de este&quot; (costos reales)._x000a_Si bien este ejercicio es desde la perspectiva contable, se debe continuar con la revisión de las pruebas de estado o proyectos específicos y tener en cuenta su forma de aplicación en términos electrónico o presencial, con el objetivo de identificar las variables que pueden incidir en el resultado final y de requerirse, ajustar la distribución de algunas variables por su particularidad. En principio, se observa que se debe analizar determinadas pruebas debido a que se realizan bajo un componente electrónico, lo que induce a la necesidad de revisar la variabilidad de los costos bajo estas modalidades, debido a que se van a seguir ejecutando en próximas aplicaciones._x000a_El modelo basado en actividades es dinámico en cuanto a su aplicación y desarrollo, partiendo de una metodología que debe ser consistente y adaptable con la realidad económica de la entidad."/>
    <s v="Evidencia de la actividad"/>
    <m/>
    <m/>
    <m/>
    <m/>
    <m/>
    <m/>
    <m/>
    <m/>
  </r>
  <r>
    <s v="UAC-PAI-1"/>
    <s v="Unidad de Atención al Ciudadano"/>
    <s v="Misional"/>
    <x v="2"/>
    <s v="Implementación Proceso de Medición de Satisfacción a grupos focales con carácter diferencial "/>
    <s v="Porcentaje de proyectos que incluyen la medición de satisfacción diferencial"/>
    <x v="99"/>
    <s v="Líder de la Unidad de Atención al Ciudadano"/>
    <d v="2024-01-02T00:00:00"/>
    <d v="2024-12-31T00:00:00"/>
    <s v="Encuesta diseñada"/>
    <s v="Formulación propia de la dependencia"/>
    <s v="8. Servicio al ciudadano"/>
    <s v="9. Participación ciudadana en la gestión pública"/>
    <s v="No Aplica"/>
    <s v="No Aplica"/>
    <s v="Funcionamiento"/>
    <s v="-"/>
    <s v="CUMPLIMIENTO "/>
    <s v="Mensual "/>
    <s v="Positiva"/>
    <s v="eficacia"/>
    <s v=" ENCUESTAS FINALIZADAS / ENCUENTAS PLANEADAS "/>
    <s v="INDICADOR DE CUMPLIMIENTO : META ALCANZADA/ META PLANEADA *100"/>
    <n v="0.25"/>
    <n v="0.25"/>
    <n v="0.25"/>
    <s v="Acumulativa"/>
    <s v="No"/>
    <s v="Desde la Unidad de Atención al Ciudadano se generaron los procesos de alistamiento del material base con el cual se generará la encuesta con enfoque diferencial, así las cosas, se tuvo en cuenta en primera instancia la caracterización de usuarios adelantada por la OAP, lo anterior aunado al uso de la guía para la inclusión del enfoque diferencial e interseccional publicado por el DANE en el 2020, así las cosas se está realizando el primer bosquejo de encuesta para ser puesta en consideración en el segundo trimestre del año. "/>
    <s v="Evidencia de la actividad"/>
    <s v="Generar primer borrador de la encuesta"/>
    <n v="0.25"/>
    <x v="0"/>
    <s v="Desde la Unidad de Atención al Ciudadano se  han venido generado importantes avances en términos de documentación base a fin de generar el primer borrador de la encuesta que aterrizará cada uno de los esfuerzos realizados desde la Entidad por asegurar procesos de inclusión  en nuestros grupos de valor, por tanto se tomaron como base de referencia  las encuestas realizadas en cada unos de los canales actuales y a partir de ellos modelar la nueva encuesta. "/>
    <s v="Evidencia de la actividad"/>
    <m/>
    <m/>
    <m/>
    <m/>
    <m/>
    <m/>
    <m/>
    <m/>
  </r>
  <r>
    <s v="UAC-PAI-2"/>
    <s v="Unidad de Atención al Ciudadano"/>
    <s v="Desarrollo Organizacional"/>
    <x v="4"/>
    <s v="Fortalecimiento del Modelo integrado de Planeación y Gestión."/>
    <s v="Índice de Gestión y Desempeño"/>
    <x v="100"/>
    <s v="Líder de la Unidad de Atención al Ciudadano"/>
    <d v="2024-01-02T00:00:00"/>
    <d v="2024-12-31T00:00:00"/>
    <s v="Seguimientos realizados trimestralmente "/>
    <s v="Formulación propia de la dependencia"/>
    <s v="8. Servicio al ciudadano"/>
    <s v="9. Participación ciudadana en la gestión pública"/>
    <m/>
    <s v="Plan de Participación Ciudadana  "/>
    <s v="Funcionamiento"/>
    <s v="-"/>
    <s v="CUMPLMIENTO "/>
    <s v=" cuatrimestral "/>
    <s v="Positiva"/>
    <s v="eficacia"/>
    <s v="SEGUIMIENTOS REALIZADOS/ SEGUIMIENTOS PLANEADOS "/>
    <s v="INDICADOR DE CUMPLIMIENTO : META ALCANZADA/ META PLANEADA *100"/>
    <n v="0.33"/>
    <n v="0.33"/>
    <n v="0.34"/>
    <s v="Fija"/>
    <s v="No"/>
    <s v="En el primer Trimestre del año 2024 se realiza la invitación al plan de participación ciudadana, el cual cuenta con actividades que involucran a los grupos de interés del Instituto, además de ello, la versión 2024 se encuentra publicada y actualizada._x000a_Es importante citar que dicho plan cuenta con 21 actividades enfocadas a fortalecer el relacionamiento con el ciudadano, entre las que encontramos._x000a_1._x0009_Encuentros con las comunidades de aprendizaje_x000a_2._x0009_Presencia del Icfes en los festivales Juntémonos que realiza Función Pública_x000a_3._x0009_Encuentros con lideres de Calidad_x000a_4._x0009_Talleres de análisis y uso e interpretación de resultados de las evaluaciones gestionadas por el Icfes con diversas poblaciones de Colombia entre otros, es de aclarar que dicho seguimiento se publicara al finalizar el primer cuatrimestre de 2024"/>
    <s v="Evidencia de la actividad"/>
    <s v="Generar seguimiento al Primer Cuatrimestre 2024"/>
    <n v="0.33"/>
    <x v="0"/>
    <s v="En el primer Trimestre del año 2024 se realiza la invitación al plan de participación ciudadana, el cual cuenta con actividades que involucran a los grupos de interés del Instituto, además de ello, la versión 2024 se encuentra publicada y actualizada._x000a_Es importante citar que dicho plan cuenta con 21 actividades enfocadas a fortalecer el relacionamiento con el ciudadano,  ahora bien desde la OAP el día 30 de mayo de 2024 se envió el correo &quot;Estrategia de actividades de las políticas de relacionamiento estado - ciudadanía&quot; el cual condensa las solicitudes de seguimiento de las políticas de plan de participación ciudadana y rendición de cuentas 2024. "/>
    <s v="Evidencia de la actividad"/>
    <m/>
    <m/>
    <m/>
    <m/>
    <m/>
    <m/>
    <m/>
    <m/>
  </r>
  <r>
    <s v="UAC-PAI-3"/>
    <s v="Unidad de Atención al Ciudadano"/>
    <s v="Desarrollo Organizacional"/>
    <x v="4"/>
    <s v="Fortalecimiento de la Cultura organización y la Comunicación Interna"/>
    <s v="Nivel de satisfacción de los Colaboradores en relación con los procesos internos y la comunicación organizacional."/>
    <x v="101"/>
    <s v="Líder de la Unidad de Atención al Ciudadano"/>
    <d v="2024-01-02T00:00:00"/>
    <d v="2024-12-31T00:00:00"/>
    <s v="informe de casos "/>
    <s v="Política de Prevención de Daño Antijurídico - PPDA"/>
    <s v="13.Defensa jurídica"/>
    <s v="13.Defensa jurídica"/>
    <m/>
    <s v="No Aplica"/>
    <s v="Funcionamiento"/>
    <s v="-"/>
    <s v="CUMPLIMIENTO "/>
    <s v="trimestral "/>
    <s v="Positiva"/>
    <s v="eficacia"/>
    <s v="INFORMES REALIZADOS/INFORMES PLANEADOS"/>
    <s v="INDICADOR DE CUMPLIMIENTO : META ALCANZADA/ META PLANEADA *100"/>
    <n v="0.25"/>
    <n v="0.25"/>
    <n v="0.25"/>
    <s v="Acumulativa"/>
    <s v="No"/>
    <s v="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
    <s v="Evidencia de la actividad"/>
    <s v="Generar seguimiento detallado a la materialización de los incumplimientos  en los tiempos, calidad y pertinencia de las respuestas generadas del segundo trimestre. "/>
    <n v="0.25"/>
    <x v="0"/>
    <s v="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
    <s v="Evidencia de la actividad"/>
    <m/>
    <m/>
    <m/>
    <m/>
    <m/>
    <m/>
    <m/>
    <m/>
  </r>
  <r>
    <s v="UAC-PAI-4"/>
    <s v="Unidad de Atención al Ciudadano"/>
    <s v="Desarrollo Organizacional"/>
    <x v="4"/>
    <s v="Fortalecimiento de la Cultura organización y la Comunicación Interna"/>
    <s v="Nivel de satisfacción de los Colaboradores en relación con los procesos internos y la comunicación organizacional."/>
    <x v="102"/>
    <s v="Líder de la Unidad de Atención al Ciudadano"/>
    <d v="2024-01-02T00:00:00"/>
    <d v="2024-12-31T00:00:00"/>
    <s v="Informe de Fallas "/>
    <s v="Política de Prevención de Daño Antijurídico - PPDA"/>
    <s v="13.Defensa jurídica"/>
    <s v="13.Defensa jurídica"/>
    <m/>
    <s v="No Aplica"/>
    <s v="Funcionamiento"/>
    <s v="-"/>
    <s v="CUMPLIMIENTO "/>
    <s v="trimestral "/>
    <s v="Positiva"/>
    <s v="eficacia"/>
    <s v="INFORMES REALIZADOS/INFORMES PLANEADOS"/>
    <s v="INDICADOR DE CUMPLIMIENTO : META ALCANZADA/ META PLANEADA *100"/>
    <n v="0.25"/>
    <n v="0.25"/>
    <n v="0.25"/>
    <s v="Acumulativa"/>
    <s v="No"/>
    <s v="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
    <s v="Evidencia de la actividad"/>
    <s v="Generar seguimiento detallado a la materialización de los incumplimientos  en los tiempos, calidad y pertinencia de las respuestas generadas del segundo trimestre. "/>
    <n v="0.25"/>
    <x v="0"/>
    <s v="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
    <s v="Evidencia de la actividad"/>
    <m/>
    <m/>
    <m/>
    <m/>
    <m/>
    <m/>
    <m/>
    <m/>
  </r>
  <r>
    <s v="UAC-PAI-5"/>
    <s v="Unidad de Atención al Ciudadano"/>
    <s v="Desarrollo Organizacional"/>
    <x v="4"/>
    <s v="Fortalecimiento de la Cultura organización y la Comunicación Interna"/>
    <s v="Nivel de satisfacción de los Colaboradores en relación con los procesos internos y la comunicación organizacional."/>
    <x v="103"/>
    <s v="Líder de la Unidad de Atención al Ciudadano"/>
    <d v="2024-01-02T00:00:00"/>
    <d v="2024-12-31T00:00:00"/>
    <s v="Seguimientos realizados trimestralmente "/>
    <s v="Formulación propia de la dependencia"/>
    <s v="8. Servicio al ciudadano"/>
    <s v="9. Participación ciudadana en la gestión pública"/>
    <m/>
    <s v="PAAC Anexo 5. Mecanismos para mejorar la atención al ciudadano  "/>
    <s v="Funcionamiento"/>
    <s v="-"/>
    <s v="CUMPLIMIENTO "/>
    <s v="cuatrimestral"/>
    <s v="Positiva"/>
    <s v="eficacia"/>
    <s v="SEGUIMIENTOS REALIZADOS/ SEGUIMIENTOS PLANEADOS "/>
    <s v="INDICADOR DE CUMPLIMIENTO : META ALCANZADA/ META PLANEADA *100"/>
    <n v="0.33"/>
    <n v="0.33"/>
    <n v="0.34"/>
    <s v="Fija"/>
    <s v="No"/>
    <s v="En el primer Trimestre del año 2024 se realiza la publicación de las actividades  concernientes al plan anticorrupción y atención al ciudadano versión 2024, incluido en el Anexo 5. Mecanismos para mejorar la atención al ciudadano, el cual será reportado en el primer cuatrimestre del 2024."/>
    <s v="Evidencia de la actividad"/>
    <s v="Generar seguimiento al Primer Cuatrimestre 2024"/>
    <n v="0.33"/>
    <x v="0"/>
    <s v="Se realiza el seguimiento y reporte de las actividades contempladas del primer cuatrimestre de 2024 en el marco del Plan Anticorrupción y Atención al Ciudadano 2024, desde el anexo 5. Mecanismos para la mejora de la Atención al Ciudadano. "/>
    <s v="Evidencia de la actividad"/>
    <m/>
    <m/>
    <m/>
    <m/>
    <m/>
    <m/>
    <m/>
    <m/>
  </r>
  <r>
    <s v="UAC-PAI-6"/>
    <s v="Unidad de Atención al Ciudadano"/>
    <s v="Desarrollo Organizacional"/>
    <x v="4"/>
    <s v="Fortalecimiento de la Cultura organización y la Comunicación Interna"/>
    <s v="Nivel de satisfacción de los Colaboradores en relación con los procesos internos y la comunicación organizacional."/>
    <x v="104"/>
    <s v="Líder de la Unidad de Atención al Ciudadano"/>
    <d v="2024-01-02T00:00:00"/>
    <d v="2024-12-31T00:00:00"/>
    <s v="Implementación del Modelo de Servicio fase II"/>
    <s v="Formulación propia de la dependencia"/>
    <s v="8. Servicio al ciudadano"/>
    <s v="No Aplica"/>
    <s v="No Aplica"/>
    <s v="No Aplica"/>
    <s v="Funcionamiento"/>
    <s v="-"/>
    <s v="CUMPLIMIENTO "/>
    <s v="semanal "/>
    <s v="Positiva"/>
    <s v="eficacia"/>
    <s v="ACTIVODADES REALIZADAS/ACTIVIDADES PLANEADAS "/>
    <s v="INDICADOR DE CUMPLIMIENTO : META ALCANZADA/ META PLANEADA *100"/>
    <n v="0.25"/>
    <n v="0.5"/>
    <n v="0"/>
    <s v="Acumulativa"/>
    <s v="No"/>
    <s v="Desde la implementación del modelo de servicio a mediados del 2022, y mostrándose como una completa disrupción tecnológica, la unidad de atención al ciudadano ha desarrollado una serie de estrategias enfocadas al fortalecimiento de la relación Estado – Ciudadano desde el escenario del servicio, así las cosas, una de las citadas iniciativas cuyo objetivo es acercarnos, interactuar de manera asertiva y suplir las necesidades de nuestros grupos de interés.  Todo lo anterior está enmarcado en la campaña Somos Servicio fase II la cual basa sus actividades en la búsqueda y valores del servicio que nos permite como Unidad de Atención al Ciudadano, dar mayor valor a cada una de las acciones de cara a las necesidades y requerimientos de nuestros grupos de interés.  "/>
    <s v="Evidencia de la actividad"/>
    <s v="Seguir realizando las capacitaciones _x000a_Saber Más , Cápsulas del Saber, Guardianes del Saber, Distinciones Servicio con Excelencia."/>
    <n v="0.25"/>
    <x v="0"/>
    <s v="Desde la implementación del modelo de servicio a mediados del 2022, y mostrándose como una completa disrupción tecnológica, la unidad de atención al ciudadano ha desarrollado una serie de estrategias enfocadas al fortalecimiento de la relación Estado – Ciudadano desde el escenario del servicio, así las cosas, una de las citadas iniciativas cuyo objetivo es acercarnos, interactuar de manera asertiva y suplir las necesidades de nuestros grupos de interés.  Todo lo anterior está enmarcado en la campaña Somos Servicio fase II la cual basa sus actividades en la búsqueda y valores del servicio que nos permite como Unidad de Atención al Ciudadano, dar mayor valor a cada una de las acciones de cara a las necesidades y requerimientos de nuestros grupos de interés.  "/>
    <s v="Evidencia de la actividad"/>
    <m/>
    <m/>
    <m/>
    <m/>
    <m/>
    <m/>
    <m/>
    <m/>
  </r>
  <r>
    <m/>
    <m/>
    <m/>
    <x v="7"/>
    <m/>
    <m/>
    <x v="105"/>
    <m/>
    <m/>
    <m/>
    <m/>
    <m/>
    <m/>
    <m/>
    <m/>
    <m/>
    <m/>
    <m/>
    <m/>
    <m/>
    <m/>
    <m/>
    <m/>
    <m/>
    <m/>
    <m/>
    <m/>
    <m/>
    <m/>
    <m/>
    <m/>
    <m/>
    <m/>
    <x v="5"/>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822C11-89A7-432C-9F16-5D79EBB3A248}"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17" firstHeaderRow="1" firstDataRow="1" firstDataCol="1"/>
  <pivotFields count="44">
    <pivotField showAll="0"/>
    <pivotField showAll="0"/>
    <pivotField showAll="0"/>
    <pivotField axis="axisRow" showAll="0">
      <items count="9">
        <item x="0"/>
        <item x="1"/>
        <item x="2"/>
        <item x="3"/>
        <item x="5"/>
        <item x="4"/>
        <item x="6"/>
        <item sd="0" x="7"/>
        <item t="default"/>
      </items>
    </pivotField>
    <pivotField showAll="0"/>
    <pivotField showAll="0"/>
    <pivotField axis="axisRow" showAll="0">
      <items count="107">
        <item x="17"/>
        <item x="98"/>
        <item x="39"/>
        <item x="77"/>
        <item x="60"/>
        <item x="80"/>
        <item x="32"/>
        <item x="69"/>
        <item x="81"/>
        <item x="83"/>
        <item x="3"/>
        <item x="64"/>
        <item x="61"/>
        <item x="23"/>
        <item x="67"/>
        <item x="10"/>
        <item x="44"/>
        <item x="25"/>
        <item x="36"/>
        <item x="37"/>
        <item x="35"/>
        <item x="48"/>
        <item x="7"/>
        <item x="99"/>
        <item x="65"/>
        <item x="66"/>
        <item x="50"/>
        <item x="26"/>
        <item x="70"/>
        <item x="71"/>
        <item x="19"/>
        <item x="31"/>
        <item x="101"/>
        <item x="92"/>
        <item x="94"/>
        <item x="95"/>
        <item x="97"/>
        <item x="96"/>
        <item x="93"/>
        <item x="91"/>
        <item x="90"/>
        <item x="14"/>
        <item x="56"/>
        <item x="54"/>
        <item x="63"/>
        <item x="62"/>
        <item x="42"/>
        <item x="0"/>
        <item x="46"/>
        <item x="9"/>
        <item x="6"/>
        <item x="72"/>
        <item x="8"/>
        <item x="20"/>
        <item x="68"/>
        <item x="75"/>
        <item x="76"/>
        <item x="12"/>
        <item x="59"/>
        <item x="27"/>
        <item x="53"/>
        <item x="47"/>
        <item x="34"/>
        <item x="104"/>
        <item x="16"/>
        <item x="15"/>
        <item x="24"/>
        <item x="84"/>
        <item x="5"/>
        <item x="57"/>
        <item x="78"/>
        <item x="86"/>
        <item x="89"/>
        <item x="87"/>
        <item x="88"/>
        <item x="85"/>
        <item x="21"/>
        <item x="11"/>
        <item x="22"/>
        <item x="49"/>
        <item x="28"/>
        <item x="30"/>
        <item x="102"/>
        <item x="52"/>
        <item x="40"/>
        <item x="43"/>
        <item x="51"/>
        <item x="41"/>
        <item x="45"/>
        <item x="29"/>
        <item x="100"/>
        <item x="103"/>
        <item x="82"/>
        <item x="73"/>
        <item x="55"/>
        <item x="1"/>
        <item x="18"/>
        <item x="4"/>
        <item x="38"/>
        <item x="13"/>
        <item x="58"/>
        <item x="33"/>
        <item x="74"/>
        <item x="79"/>
        <item x="2"/>
        <item x="10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s>
  <rowFields count="2">
    <field x="3"/>
    <field x="6"/>
  </rowFields>
  <rowItems count="114">
    <i>
      <x/>
    </i>
    <i r="1">
      <x v="2"/>
    </i>
    <i r="1">
      <x v="4"/>
    </i>
    <i r="1">
      <x v="7"/>
    </i>
    <i r="1">
      <x v="10"/>
    </i>
    <i r="1">
      <x v="11"/>
    </i>
    <i r="1">
      <x v="12"/>
    </i>
    <i r="1">
      <x v="14"/>
    </i>
    <i r="1">
      <x v="16"/>
    </i>
    <i r="1">
      <x v="21"/>
    </i>
    <i r="1">
      <x v="24"/>
    </i>
    <i r="1">
      <x v="25"/>
    </i>
    <i r="1">
      <x v="26"/>
    </i>
    <i r="1">
      <x v="28"/>
    </i>
    <i r="1">
      <x v="29"/>
    </i>
    <i r="1">
      <x v="31"/>
    </i>
    <i r="1">
      <x v="43"/>
    </i>
    <i r="1">
      <x v="44"/>
    </i>
    <i r="1">
      <x v="45"/>
    </i>
    <i r="1">
      <x v="46"/>
    </i>
    <i r="1">
      <x v="47"/>
    </i>
    <i r="1">
      <x v="48"/>
    </i>
    <i r="1">
      <x v="51"/>
    </i>
    <i r="1">
      <x v="54"/>
    </i>
    <i r="1">
      <x v="61"/>
    </i>
    <i r="1">
      <x v="79"/>
    </i>
    <i r="1">
      <x v="81"/>
    </i>
    <i r="1">
      <x v="84"/>
    </i>
    <i r="1">
      <x v="85"/>
    </i>
    <i r="1">
      <x v="86"/>
    </i>
    <i r="1">
      <x v="87"/>
    </i>
    <i r="1">
      <x v="88"/>
    </i>
    <i r="1">
      <x v="95"/>
    </i>
    <i>
      <x v="1"/>
    </i>
    <i r="1">
      <x v="6"/>
    </i>
    <i r="1">
      <x v="68"/>
    </i>
    <i r="1">
      <x v="104"/>
    </i>
    <i>
      <x v="2"/>
    </i>
    <i r="1">
      <x v="5"/>
    </i>
    <i r="1">
      <x v="8"/>
    </i>
    <i r="1">
      <x v="23"/>
    </i>
    <i r="1">
      <x v="39"/>
    </i>
    <i r="1">
      <x v="40"/>
    </i>
    <i r="1">
      <x v="60"/>
    </i>
    <i r="1">
      <x v="83"/>
    </i>
    <i r="1">
      <x v="92"/>
    </i>
    <i r="1">
      <x v="93"/>
    </i>
    <i r="1">
      <x v="97"/>
    </i>
    <i>
      <x v="3"/>
    </i>
    <i r="1">
      <x v="42"/>
    </i>
    <i r="1">
      <x v="50"/>
    </i>
    <i r="1">
      <x v="62"/>
    </i>
    <i r="1">
      <x v="94"/>
    </i>
    <i r="1">
      <x v="101"/>
    </i>
    <i>
      <x v="4"/>
    </i>
    <i r="1">
      <x v="1"/>
    </i>
    <i r="1">
      <x v="3"/>
    </i>
    <i r="1">
      <x v="9"/>
    </i>
    <i r="1">
      <x v="55"/>
    </i>
    <i r="1">
      <x v="56"/>
    </i>
    <i r="1">
      <x v="67"/>
    </i>
    <i r="1">
      <x v="69"/>
    </i>
    <i r="1">
      <x v="77"/>
    </i>
    <i r="1">
      <x v="102"/>
    </i>
    <i r="1">
      <x v="103"/>
    </i>
    <i>
      <x v="5"/>
    </i>
    <i r="1">
      <x/>
    </i>
    <i r="1">
      <x v="13"/>
    </i>
    <i r="1">
      <x v="15"/>
    </i>
    <i r="1">
      <x v="17"/>
    </i>
    <i r="1">
      <x v="18"/>
    </i>
    <i r="1">
      <x v="19"/>
    </i>
    <i r="1">
      <x v="20"/>
    </i>
    <i r="1">
      <x v="22"/>
    </i>
    <i r="1">
      <x v="27"/>
    </i>
    <i r="1">
      <x v="32"/>
    </i>
    <i r="1">
      <x v="33"/>
    </i>
    <i r="1">
      <x v="34"/>
    </i>
    <i r="1">
      <x v="35"/>
    </i>
    <i r="1">
      <x v="36"/>
    </i>
    <i r="1">
      <x v="37"/>
    </i>
    <i r="1">
      <x v="38"/>
    </i>
    <i r="1">
      <x v="41"/>
    </i>
    <i r="1">
      <x v="49"/>
    </i>
    <i r="1">
      <x v="52"/>
    </i>
    <i r="1">
      <x v="57"/>
    </i>
    <i r="1">
      <x v="58"/>
    </i>
    <i r="1">
      <x v="59"/>
    </i>
    <i r="1">
      <x v="63"/>
    </i>
    <i r="1">
      <x v="64"/>
    </i>
    <i r="1">
      <x v="65"/>
    </i>
    <i r="1">
      <x v="66"/>
    </i>
    <i r="1">
      <x v="70"/>
    </i>
    <i r="1">
      <x v="71"/>
    </i>
    <i r="1">
      <x v="72"/>
    </i>
    <i r="1">
      <x v="73"/>
    </i>
    <i r="1">
      <x v="74"/>
    </i>
    <i r="1">
      <x v="75"/>
    </i>
    <i r="1">
      <x v="76"/>
    </i>
    <i r="1">
      <x v="78"/>
    </i>
    <i r="1">
      <x v="80"/>
    </i>
    <i r="1">
      <x v="82"/>
    </i>
    <i r="1">
      <x v="89"/>
    </i>
    <i r="1">
      <x v="90"/>
    </i>
    <i r="1">
      <x v="91"/>
    </i>
    <i r="1">
      <x v="98"/>
    </i>
    <i r="1">
      <x v="99"/>
    </i>
    <i r="1">
      <x v="100"/>
    </i>
    <i>
      <x v="6"/>
    </i>
    <i r="1">
      <x v="30"/>
    </i>
    <i r="1">
      <x v="53"/>
    </i>
    <i r="1">
      <x v="96"/>
    </i>
    <i>
      <x v="7"/>
    </i>
    <i t="grand">
      <x/>
    </i>
  </rowItems>
  <colItems count="1">
    <i/>
  </colItems>
  <dataFields count="1">
    <dataField name="Promedio de Porcentaje de cumplimiento del indicador T2" fld="33" subtotal="average" baseField="3" baseItem="0"/>
  </dataFields>
  <formats count="16">
    <format>
      <pivotArea collapsedLevelsAreSubtotals="1" fieldPosition="0">
        <references count="2">
          <reference field="4294967294" count="1" selected="0">
            <x v="0"/>
          </reference>
          <reference field="3" count="7">
            <x v="0"/>
            <x v="1"/>
            <x v="2"/>
            <x v="3"/>
            <x v="4"/>
            <x v="5"/>
            <x v="6"/>
          </reference>
        </references>
      </pivotArea>
    </format>
    <format>
      <pivotArea collapsedLevelsAreSubtotals="1" fieldPosition="0">
        <references count="1">
          <reference field="3" count="1">
            <x v="0"/>
          </reference>
        </references>
      </pivotArea>
    </format>
    <format>
      <pivotArea collapsedLevelsAreSubtotals="1" fieldPosition="0">
        <references count="2">
          <reference field="3" count="1" selected="0">
            <x v="0"/>
          </reference>
          <reference field="6" count="32">
            <x v="2"/>
            <x v="4"/>
            <x v="7"/>
            <x v="10"/>
            <x v="11"/>
            <x v="12"/>
            <x v="14"/>
            <x v="16"/>
            <x v="21"/>
            <x v="24"/>
            <x v="25"/>
            <x v="26"/>
            <x v="28"/>
            <x v="29"/>
            <x v="31"/>
            <x v="43"/>
            <x v="44"/>
            <x v="45"/>
            <x v="46"/>
            <x v="47"/>
            <x v="48"/>
            <x v="51"/>
            <x v="54"/>
            <x v="61"/>
            <x v="79"/>
            <x v="81"/>
            <x v="84"/>
            <x v="85"/>
            <x v="86"/>
            <x v="87"/>
            <x v="88"/>
            <x v="95"/>
          </reference>
        </references>
      </pivotArea>
    </format>
    <format>
      <pivotArea collapsedLevelsAreSubtotals="1" fieldPosition="0">
        <references count="1">
          <reference field="3" count="1">
            <x v="1"/>
          </reference>
        </references>
      </pivotArea>
    </format>
    <format>
      <pivotArea collapsedLevelsAreSubtotals="1" fieldPosition="0">
        <references count="2">
          <reference field="3" count="1" selected="0">
            <x v="1"/>
          </reference>
          <reference field="6" count="3">
            <x v="6"/>
            <x v="68"/>
            <x v="104"/>
          </reference>
        </references>
      </pivotArea>
    </format>
    <format>
      <pivotArea collapsedLevelsAreSubtotals="1" fieldPosition="0">
        <references count="1">
          <reference field="3" count="1">
            <x v="2"/>
          </reference>
        </references>
      </pivotArea>
    </format>
    <format>
      <pivotArea collapsedLevelsAreSubtotals="1" fieldPosition="0">
        <references count="2">
          <reference field="3" count="1" selected="0">
            <x v="2"/>
          </reference>
          <reference field="6" count="10">
            <x v="5"/>
            <x v="8"/>
            <x v="23"/>
            <x v="39"/>
            <x v="40"/>
            <x v="60"/>
            <x v="83"/>
            <x v="92"/>
            <x v="93"/>
            <x v="97"/>
          </reference>
        </references>
      </pivotArea>
    </format>
    <format>
      <pivotArea collapsedLevelsAreSubtotals="1" fieldPosition="0">
        <references count="1">
          <reference field="3" count="1">
            <x v="3"/>
          </reference>
        </references>
      </pivotArea>
    </format>
    <format>
      <pivotArea collapsedLevelsAreSubtotals="1" fieldPosition="0">
        <references count="2">
          <reference field="3" count="1" selected="0">
            <x v="3"/>
          </reference>
          <reference field="6" count="5">
            <x v="42"/>
            <x v="50"/>
            <x v="62"/>
            <x v="94"/>
            <x v="101"/>
          </reference>
        </references>
      </pivotArea>
    </format>
    <format>
      <pivotArea collapsedLevelsAreSubtotals="1" fieldPosition="0">
        <references count="1">
          <reference field="3" count="1">
            <x v="4"/>
          </reference>
        </references>
      </pivotArea>
    </format>
    <format>
      <pivotArea collapsedLevelsAreSubtotals="1" fieldPosition="0">
        <references count="2">
          <reference field="3" count="1" selected="0">
            <x v="4"/>
          </reference>
          <reference field="6" count="10">
            <x v="1"/>
            <x v="3"/>
            <x v="9"/>
            <x v="55"/>
            <x v="56"/>
            <x v="67"/>
            <x v="69"/>
            <x v="77"/>
            <x v="102"/>
            <x v="103"/>
          </reference>
        </references>
      </pivotArea>
    </format>
    <format>
      <pivotArea collapsedLevelsAreSubtotals="1" fieldPosition="0">
        <references count="1">
          <reference field="3" count="1">
            <x v="5"/>
          </reference>
        </references>
      </pivotArea>
    </format>
    <format>
      <pivotArea collapsedLevelsAreSubtotals="1" fieldPosition="0">
        <references count="2">
          <reference field="3" count="1" selected="0">
            <x v="5"/>
          </reference>
          <reference field="6" count="42">
            <x v="0"/>
            <x v="13"/>
            <x v="15"/>
            <x v="17"/>
            <x v="18"/>
            <x v="19"/>
            <x v="20"/>
            <x v="22"/>
            <x v="27"/>
            <x v="32"/>
            <x v="33"/>
            <x v="34"/>
            <x v="35"/>
            <x v="36"/>
            <x v="37"/>
            <x v="38"/>
            <x v="41"/>
            <x v="49"/>
            <x v="52"/>
            <x v="57"/>
            <x v="58"/>
            <x v="59"/>
            <x v="63"/>
            <x v="64"/>
            <x v="65"/>
            <x v="66"/>
            <x v="70"/>
            <x v="71"/>
            <x v="72"/>
            <x v="73"/>
            <x v="74"/>
            <x v="75"/>
            <x v="76"/>
            <x v="78"/>
            <x v="80"/>
            <x v="82"/>
            <x v="89"/>
            <x v="90"/>
            <x v="91"/>
            <x v="98"/>
            <x v="99"/>
            <x v="100"/>
          </reference>
        </references>
      </pivotArea>
    </format>
    <format>
      <pivotArea collapsedLevelsAreSubtotals="1" fieldPosition="0">
        <references count="1">
          <reference field="3" count="1">
            <x v="6"/>
          </reference>
        </references>
      </pivotArea>
    </format>
    <format>
      <pivotArea collapsedLevelsAreSubtotals="1" fieldPosition="0">
        <references count="2">
          <reference field="3" count="1" selected="0">
            <x v="6"/>
          </reference>
          <reference field="6" count="3">
            <x v="30"/>
            <x v="53"/>
            <x v="96"/>
          </reference>
        </references>
      </pivotArea>
    </format>
    <format>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5F98694-F966-459E-824E-0295255FD03A}"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2" firstHeaderRow="0" firstDataRow="1" firstDataCol="1"/>
  <pivotFields count="3">
    <pivotField axis="axisRow" allDrilled="1" showAll="0" dataSourceSort="1" defaultAttributeDrillState="1">
      <items count="9">
        <item x="0"/>
        <item x="1"/>
        <item x="2"/>
        <item x="3"/>
        <item x="4"/>
        <item x="5"/>
        <item x="6"/>
        <item x="7"/>
        <item t="default"/>
      </items>
    </pivotField>
    <pivotField dataField="1" subtotalTop="0" showAll="0" defaultSubtotal="0"/>
    <pivotField dataField="1" subtotalTop="0" showAll="0" defaultSubtotal="0"/>
  </pivotFields>
  <rowFields count="1">
    <field x="0"/>
  </rowFields>
  <rowItems count="9">
    <i>
      <x/>
    </i>
    <i>
      <x v="1"/>
    </i>
    <i>
      <x v="2"/>
    </i>
    <i>
      <x v="3"/>
    </i>
    <i>
      <x v="4"/>
    </i>
    <i>
      <x v="5"/>
    </i>
    <i>
      <x v="6"/>
    </i>
    <i>
      <x v="7"/>
    </i>
    <i t="grand">
      <x/>
    </i>
  </rowItems>
  <colFields count="1">
    <field x="-2"/>
  </colFields>
  <colItems count="2">
    <i>
      <x/>
    </i>
    <i i="1">
      <x v="1"/>
    </i>
  </colItems>
  <dataFields count="2">
    <dataField name="Recuento de Porcentaje de cumplimiento del indicador T2" fld="1" subtotal="count" baseField="0" baseItem="0"/>
    <dataField name="Recuento de Porcentaje de cumplimiento del indicador T3" fld="2" subtotal="count" baseField="0" baseItem="0"/>
  </dataFields>
  <pivotHierarchies count="4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ES- FT009 V2 - monitoreo PAI 2024-III.xlsx!Tabla2">
        <x15:activeTabTopLevelEntity name="[Tabla2]"/>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F9A795-2753-484D-9B83-14C0CA23827B}" name="Tabla2" displayName="Tabla2" ref="A9:AR115" totalsRowShown="0" headerRowDxfId="43" headerRowBorderDxfId="42">
  <autoFilter ref="A9:AR115" xr:uid="{9EF9A795-2753-484D-9B83-14C0CA23827B}"/>
  <tableColumns count="44">
    <tableColumn id="1" xr3:uid="{910ADA2C-07C1-4E85-9CD7-14AC937EA56D}" name="CÓDIGO" dataDxfId="41"/>
    <tableColumn id="2" xr3:uid="{1364E37C-D569-4C4D-B3A3-C11FDF4F1F94}" name="Dependencia " dataDxfId="40"/>
    <tableColumn id="3" xr3:uid="{DEADA9FB-1554-4F29-957F-5FFE76B0DC47}" name="Perspectiva" dataDxfId="39"/>
    <tableColumn id="4" xr3:uid="{CB042F42-3B45-4B87-817D-E54AF475DE98}" name="Objetivo Estratégico " dataDxfId="38"/>
    <tableColumn id="5" xr3:uid="{F75B0274-0BA8-45B8-B625-F94AC9934B19}" name="Iniciativa estratégica" dataDxfId="37"/>
    <tableColumn id="6" xr3:uid="{28F161A5-68CE-47EF-9765-D6438396755B}" name="Indicador Estratégico" dataDxfId="36"/>
    <tableColumn id="7" xr3:uid="{4813BDFA-90F2-4C21-BD2D-E1635AF457E2}" name="Actividad" dataDxfId="35"/>
    <tableColumn id="8" xr3:uid="{C3BAE75A-7CA1-49E8-B3F4-D9C1E537B5E0}" name="Responsable" dataDxfId="34"/>
    <tableColumn id="9" xr3:uid="{06CA3FA4-2EC2-4DDB-8D59-06B8ABDE603B}" name="Fecha Inicio" dataDxfId="33"/>
    <tableColumn id="10" xr3:uid="{E868B3C0-8D08-4877-8B69-4BE7F252A399}" name="Fecha Fin " dataDxfId="32"/>
    <tableColumn id="11" xr3:uid="{9EA8C896-03FD-4D6F-AE17-C6592EE8688A}" name="Evidencia" dataDxfId="31"/>
    <tableColumn id="12" xr3:uid="{87277710-9325-4336-9221-50D181D9D5DA}" name="Origen de formulación" dataDxfId="30"/>
    <tableColumn id="13" xr3:uid="{03E3E1DB-DD3F-4458-AC0D-47B44CB66F15}" name="Políticas De Gestión Y Desempeño 1" dataDxfId="29"/>
    <tableColumn id="14" xr3:uid="{0713AE3A-B9F5-447F-8DD3-970658E3FE19}" name="Políticas De Gestión Y Desempeño 2" dataDxfId="28"/>
    <tableColumn id="15" xr3:uid="{79A19A06-0A28-4F52-A4E4-A9154607C057}" name="Políticas De Gestión Y Desempeño 3" dataDxfId="27"/>
    <tableColumn id="16" xr3:uid="{A098BDDD-C0A5-4F5F-84C8-B06BCF358C13}" name="Planes Institucionales " dataDxfId="26"/>
    <tableColumn id="17" xr3:uid="{D55E7269-0AAE-49CE-BC7B-BAC337EAE69C}" name="Fuente De Financiación " dataDxfId="25"/>
    <tableColumn id="18" xr3:uid="{B2DE1898-A609-4B1E-AADB-703C710400D0}" name="Proyecto De Inversión" dataDxfId="24"/>
    <tableColumn id="19" xr3:uid="{9CD014BC-66C9-480F-BA3E-F9B514C75A3E}" name="Nombre del indicador" dataDxfId="23"/>
    <tableColumn id="20" xr3:uid="{53F0A70A-93D0-4F46-A11C-09F155640BF4}" name="Periodicidad de medición" dataDxfId="22"/>
    <tableColumn id="21" xr3:uid="{8ABC1026-4D3F-45EC-AFF6-AFB80205C259}" name="Tendencia del indicador " dataDxfId="21"/>
    <tableColumn id="22" xr3:uid="{9C612FB3-476E-4BC4-8950-0209C887CF9F}" name="Tipo de indicador" dataDxfId="20"/>
    <tableColumn id="23" xr3:uid="{B471B356-2DB2-41DB-86F9-6BE16FF804FE}" name="Variables del indicador" dataDxfId="19"/>
    <tableColumn id="24" xr3:uid="{4826A398-B663-4DC2-8E02-2EDA471BAB00}" name="Formula de indicador" dataDxfId="18"/>
    <tableColumn id="25" xr3:uid="{1E032144-3F61-44C4-ADC3-E9E3E136B036}" name="Meta Trimestre 2" dataDxfId="17"/>
    <tableColumn id="26" xr3:uid="{75504B05-A9ED-46E9-A20E-063250C80D33}" name="Meta Trimestre 3" dataDxfId="16"/>
    <tableColumn id="27" xr3:uid="{3EC144ED-7655-4E4B-AF93-C34DD9237173}" name="Meta Trimestre 4" dataDxfId="15"/>
    <tableColumn id="28" xr3:uid="{CDCB9BAF-6C48-4FF8-8055-CEB6EA8035C9}" name="¿La Meta es variable?" dataDxfId="14"/>
    <tableColumn id="29" xr3:uid="{56289014-BA9C-417B-BE25-9BFCE45B4703}" name="¿La acción se culminó en este trimestre?" dataDxfId="13"/>
    <tableColumn id="30" xr3:uid="{9E42393A-328C-41AB-A3B6-4316258A0232}" name="Análisis cualitativo" dataDxfId="12"/>
    <tableColumn id="31" xr3:uid="{A43CEE53-1754-474F-AE55-75EE184BDEEF}" name="Ubicación y ruta de la evidencia" dataDxfId="11" dataCellStyle="Hyperlink"/>
    <tableColumn id="32" xr3:uid="{72811F6C-53C3-4797-BF45-FFF8D2C2BD78}" name="Actividades esperadas para el siguiente trimestre" dataDxfId="10"/>
    <tableColumn id="33" xr3:uid="{116312DD-34DB-4879-A673-51B1CB243377}" name="Valor del indicador en Trimestre II" dataDxfId="9"/>
    <tableColumn id="34" xr3:uid="{00D37D09-FE4E-412A-AFD4-59CF969A15E5}" name="Porcentaje de cumplimiento del indicador T2" dataDxfId="8">
      <calculatedColumnFormula>IFERROR(Tabla2[[#This Row],[Valor del indicador en Trimestre II]]/Tabla2[[#This Row],[Meta Trimestre 2]],"-")</calculatedColumnFormula>
    </tableColumn>
    <tableColumn id="35" xr3:uid="{AF476FCC-5C74-4663-861D-65BDA9232F2A}" name="Análisis cualitativo T2" dataDxfId="7"/>
    <tableColumn id="36" xr3:uid="{5E99F265-60AE-46B4-BAE6-01709D4552B1}" name="Ubicación y ruta de la evidencia T2" dataDxfId="6"/>
    <tableColumn id="37" xr3:uid="{12C1244E-8AA7-433F-973D-57759EB2E3F0}" name="Valor del indicador en Trimestre III" dataDxfId="5"/>
    <tableColumn id="38" xr3:uid="{7278D672-7F98-419F-8CAA-6B0440ECCB9F}" name="Porcentaje de cumplimiento del indicador T3" dataDxfId="4">
      <calculatedColumnFormula>IFERROR(Tabla2[[#This Row],[Valor del indicador en Trimestre III]]/Tabla2[[#This Row],[Meta Trimestre 3]],"-")</calculatedColumnFormula>
    </tableColumn>
    <tableColumn id="39" xr3:uid="{B0AEE3E8-666E-4503-AD7D-B2A312A37478}" name="Análisis cualitativo T3" dataDxfId="3"/>
    <tableColumn id="40" xr3:uid="{72B6370E-6547-4E93-AB9E-4548ADF9A4F9}" name="Ubicación y ruta de la evidencia T3" dataDxfId="2"/>
    <tableColumn id="41" xr3:uid="{39FBC776-5D45-4FA7-93DB-3F02F184A16C}" name="Valor del indicador en Trimestre IV"/>
    <tableColumn id="42" xr3:uid="{DDA43855-86CE-41ED-9BB9-1E1C95B2AC3B}" name="Porcentaje de cumplimiento del indicador T4"/>
    <tableColumn id="43" xr3:uid="{72DF0696-63D7-4382-9B55-04A00FBF1F0F}" name="Análisis cualitativo T4"/>
    <tableColumn id="44" xr3:uid="{5D2FA5F2-305F-493A-B160-168AE21BAE1D}" name="Ubicación y ruta de la evidencia T4" data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Verde azulado">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52" dT="2024-12-16T23:53:04.67" personId="{00BE2FAD-1A61-4438-8EF9-1F55E064E1B5}" id="{03C80DB7-F145-4E55-A293-707CD06F90A4}">
    <text>Se informaron renuncias en tercer trimestre de 3 notas de política educativa</text>
  </threadedComment>
</ThreadedComment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17" Type="http://schemas.openxmlformats.org/officeDocument/2006/relationships/hyperlink" Target="https://icfesgovco.sharepoint.com/sites/planeacion/Documentos%20compartidos/Backup%20OAP/2024/27%20SERIE%20PLANES/7%20SUBSERIE%20PLAN%20DE%20ACCION%20INSTITUCIONAL/AppData/Local/Microsoft/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1%20Dise%C3%B1ar%20e%20implementar%20una%20estrategia%20de%20divulgaci%C3%B3n%20de%20la%20PPDA%2FTercer%20trimestre&amp;viewid=189abbd3%2Dc9be%2D4ad6%2D9764%2Da7475959d71c" TargetMode="External"/><Relationship Id="rId21" Type="http://schemas.openxmlformats.org/officeDocument/2006/relationships/hyperlink" Target="https://icfesgovco.sharepoint.com/sites/planeacion/Documentos%20compartidos/Backup%20OAP/2024/27%20SERIE%20PLANES/7%20SUBSERIE%20PLAN%20DE%20ACCION%20INSTITUCIONAL/AppData/Local/:f:/s/SubdireccindeAnisisyDivulgacin2023/ErfsbnEVuKpPhlXHc6JIVfIBDw8GpU5pn5jgrbzy5qKmOg?e=VXuNlt" TargetMode="External"/><Relationship Id="rId42" Type="http://schemas.openxmlformats.org/officeDocument/2006/relationships/hyperlink" Target="https://icfesgovco.sharepoint.com/sites/planeacion/Documentos%20compartidos/Backup%20OAP/2024/27%20SERIE%20PLANES/7%20SUBSERIE%20PLAN%20DE%20ACCION%20INSTITUCIONAL/AppData/Local/Microsoft/Oficinadeinvestigaciones/Documentos%20compartidos/Forms/AllItems.aspx?ga=1&amp;id=%2Fsites%2FOficinadeinvestigaciones%2FDocumentos%20compartidos%2FNUEVA%20CARPETA%20OAGPI%2F04%2E%20Investigaci%C3%B3n%20interna%2F2024&amp;viewid=f9f5d623%2D7fd7%2D4983%2D8ef7%2D1d945e87c52d" TargetMode="External"/><Relationship Id="rId63" Type="http://schemas.openxmlformats.org/officeDocument/2006/relationships/hyperlink" Target="https://icfes.darumasoftware.com/app.php/staff/document/view?id=4121" TargetMode="External"/><Relationship Id="rId84" Type="http://schemas.openxmlformats.org/officeDocument/2006/relationships/hyperlink" Target="https://icfes.servisoft.com.co/mercurio/index.jsp" TargetMode="External"/><Relationship Id="rId138" Type="http://schemas.openxmlformats.org/officeDocument/2006/relationships/hyperlink" Target="https://icfesgovco.sharepoint.com/sites/planeacion/Documentos%20compartidos/Backup%20OAP/2024/27%20SERIE%20PLANES/7%20SUBSERIE%20PLAN%20DE%20ACCION%20INSTITUCIONAL/AppData/Local/:f:/s/SubdireccindeAnisisyDivulgacin2023/Ei9rfkmig3NCp6BVO1f_l-cBZ8Mii0JwvWWIynsKTu1Drg?e=OoZcCr" TargetMode="External"/><Relationship Id="rId159" Type="http://schemas.openxmlformats.org/officeDocument/2006/relationships/hyperlink" Target="https://icfesgovco.sharepoint.com/sites/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2%20Desarrollar%20estrategias%20de%20comunicaci%C3%B3n%20interna%20con%20las%20diferentes%20dependencias%20del%20Instituto%2FSegundo%20semestre&amp;viewid=189abbd3%2Dc9be%2D4ad6%2D9764%2Da7475959d71c" TargetMode="External"/><Relationship Id="rId170" Type="http://schemas.openxmlformats.org/officeDocument/2006/relationships/hyperlink" Target="https://icfesgovco.sharepoint.com/:f:/s/EquipoUnidaddeAtencinalCiudadano/Ep9U41BXbu5KtcFDKvpDOGEBU0WtL63L5yZ7KxFGeVnNWQ?e=SGi5tY" TargetMode="External"/><Relationship Id="rId191" Type="http://schemas.openxmlformats.org/officeDocument/2006/relationships/hyperlink" Target="https://icfesgovco.sharepoint.com/:x:/s/SubdireccindeAnisisyDivulgacin2023/ET1MzB58QldBiTToOzXujpoBMsiMKC08Gr-paV_wGa4lIQ?e=bPwqsX" TargetMode="External"/><Relationship Id="rId205" Type="http://schemas.openxmlformats.org/officeDocument/2006/relationships/hyperlink" Target="https://icfesgovco.sharepoint.com/:f:/s/RepositorioDTI/EnSLk3-JFatOrJSWH5Arn6IBrZKUTqFUb-zvzh13WWlNYg?e=inT9zb" TargetMode="External"/><Relationship Id="rId107" Type="http://schemas.openxmlformats.org/officeDocument/2006/relationships/hyperlink" Target="https://icfesgovco.sharepoint.com/sites/planeacion/Documentos%20compartidos/Backup%20OAP/2024/27%20SERIE%20PLANES/7%20SUBSERIE%20PLAN%20DE%20ACCION%20INSTITUCIONAL/AppData/Local/:p:/s/SubdireccindeAnisisyDivulgacin2023/ETB_qkM_X4FBngBMdd3AGGgBVuKsPcNFxe_jE504m_bIXw?e=efxjMN" TargetMode="External"/><Relationship Id="rId11" Type="http://schemas.openxmlformats.org/officeDocument/2006/relationships/hyperlink" Target="https://acortar.link/NkOkQT" TargetMode="External"/><Relationship Id="rId32" Type="http://schemas.openxmlformats.org/officeDocument/2006/relationships/hyperlink" Target="https://icfesgovco.sharepoint.com/sites/planeacion/Documentos%20compartidos/Backup%20OAP/2024/27%20SERIE%20PLANES/7%20SUBSERIE%20PLAN%20DE%20ACCION%20INSTITUCIONAL/AppData/Local/:f:/s/SubdireccindeAnisisyDivulgacin2023/EoOdovkwL5JKseb0v6aInrwBVrDm8sWPQB_johQBvzELVA?e=rVPFTy" TargetMode="External"/><Relationship Id="rId53" Type="http://schemas.openxmlformats.org/officeDocument/2006/relationships/hyperlink" Target="https://www.icfes.gov.co/plan-de-acci%C3%B3n" TargetMode="External"/><Relationship Id="rId74" Type="http://schemas.openxmlformats.org/officeDocument/2006/relationships/hyperlink" Target="https://icfesgovco.sharepoint.com/sites/planeacion/Documentos%20compartidos/Backup%20OAP/2024/27%20SERIE%20PLANES/7%20SUBSERIE%20PLAN%20DE%20ACCION%20INSTITUCIONAL/AppData/Local/:f:/s/EquipoUnidaddeAtencinalCiudadano/EvVCud0lKYVAjjDjT3dL3BsBqeDGJzLugzFpcare-OWGSg?e=NuvvHV" TargetMode="External"/><Relationship Id="rId128" Type="http://schemas.openxmlformats.org/officeDocument/2006/relationships/hyperlink" Target="https://icfesgovco.sharepoint.com/sites/planeacion/Documentos%20compartidos/Backup%20OAP/2024/27%20SERIE%20PLANES/7%20SUBSERIE%20PLAN%20DE%20ACCION%20INSTITUCIONAL/AppData/Local/:f:/s/EquipoUnidaddeAtencinalCiudadano/EufLWvoIEzNOt3UNbjvgrxoBVe5HOI0N89_JJ9Mhe6_MGQ?e=N2aavA" TargetMode="External"/><Relationship Id="rId149" Type="http://schemas.openxmlformats.org/officeDocument/2006/relationships/hyperlink" Target="https://icfesgovco-my.sharepoint.com/:f:/g/personal/tesoreria_icfes_gov_co/Ek8FJzbMj6FGrUQa4CrACKYB3v22gu4vfECZyvPUD9QtcQ?e=q10TKS" TargetMode="External"/><Relationship Id="rId5" Type="http://schemas.openxmlformats.org/officeDocument/2006/relationships/hyperlink" Target="https://www.icfes.gov.co/plan-de-acci%C3%B3n" TargetMode="External"/><Relationship Id="rId95" Type="http://schemas.openxmlformats.org/officeDocument/2006/relationships/hyperlink" Target="https://icfesgovco.sharepoint.com/sites/planeacion/Documentos%20compartidos/Backup%20OAP/2024/27%20SERIE%20PLANES/7%20SUBSERIE%20PLAN%20DE%20ACCION%20INSTITUCIONAL/AppData/Local/:f:/g/personal/tesoreria_icfes_gov_co/EgcF016g085DopXXgkUFlsgBSiYRuGDSbtezg8xz_EvB_A?e=HBua7u" TargetMode="External"/><Relationship Id="rId160" Type="http://schemas.openxmlformats.org/officeDocument/2006/relationships/hyperlink" Target="https://icfesgovco.sharepoint.com/:b:/s/planeacion/EebytArrHadNjbaXtiKyo_UBR-6p4A2uO6VBzvdwcoSCAw?e=yl6Eon" TargetMode="External"/><Relationship Id="rId181" Type="http://schemas.openxmlformats.org/officeDocument/2006/relationships/hyperlink" Target="https://icfesgovco.sharepoint.com/sites/:f:/s/SubdireccindeAnisisyDivulgacin2023/EsB84OpXofJBm9L-u86enNMBzYABUTfwrNgP9_eHg7IolQ?e=Pz0hEf" TargetMode="External"/><Relationship Id="rId216" Type="http://schemas.openxmlformats.org/officeDocument/2006/relationships/hyperlink" Target="https://icfes.darumasoftware.com/app.php/staff/document/view?id=4121" TargetMode="External"/><Relationship Id="rId22" Type="http://schemas.openxmlformats.org/officeDocument/2006/relationships/hyperlink" Target="https://icfesgovco.sharepoint.com/sites/planeacion/Documentos%20compartidos/Backup%20OAP/2024/27%20SERIE%20PLANES/7%20SUBSERIE%20PLAN%20DE%20ACCION%20INSTITUCIONAL/AppData/Local/:w:/s/SubdireccindeAnisisyDivulgacin2023/EcFgDiS6JS5Ll2AscsiG76EBcrBK_E8N36AEFAMLB5bf-Q?e=dmXEN3" TargetMode="External"/><Relationship Id="rId43" Type="http://schemas.openxmlformats.org/officeDocument/2006/relationships/hyperlink" Target="https://icfesgovco.sharepoint.com/sites/planeacion/Documentos%20compartidos/Backup%20OAP/2024/27%20SERIE%20PLANES/7%20SUBSERIE%20PLAN%20DE%20ACCION%20INSTITUCIONAL/AppData/Local/:f:/s/Oficinadeinvestigaciones/EsY0WTE0dlRAp4-Tyjj_YRUBLSWqcK7jAugeg4nqbaAjwQ?e=oM3juI" TargetMode="External"/><Relationship Id="rId64" Type="http://schemas.openxmlformats.org/officeDocument/2006/relationships/hyperlink" Target="https://www.icfes.gov.co/plan-de-acci%C3%B3n" TargetMode="External"/><Relationship Id="rId118" Type="http://schemas.openxmlformats.org/officeDocument/2006/relationships/hyperlink" Target="https://icfesgovco.sharepoint.com/sites/planeacion/Documentos%20compartidos/Backup%20OAP/2024/27%20SERIE%20PLANES/7%20SUBSERIE%20PLAN%20DE%20ACCION%20INSTITUCIONAL/AppData/Local/Microsoft/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6%20Establecer%20y%20ejecutar%20una%20estrategia%20de%20relacionamiento%20regional%20con%20grupos%20de%20inter%C3%A9s%2FTercer%20trimestre&amp;viewid=189abbd3%2Dc9be%2D4ad6%2D9764%2Da7475959d71c" TargetMode="External"/><Relationship Id="rId139" Type="http://schemas.openxmlformats.org/officeDocument/2006/relationships/hyperlink" Target="https://icfesgovco.sharepoint.com/sites/planeacion/Documentos%20compartidos/Backup%20OAP/2024/27%20SERIE%20PLANES/7%20SUBSERIE%20PLAN%20DE%20ACCION%20INSTITUCIONAL/AppData/Local/:f:/s/SubdireccindeAnisisyDivulgacin2023/EofPWk51OdVJnGS43QWbAv0B3GWVIju_krjJmF1BX6CBgg?e=8MWaB2" TargetMode="External"/><Relationship Id="rId85" Type="http://schemas.openxmlformats.org/officeDocument/2006/relationships/hyperlink" Target="https://icfesgovco.sharepoint.com/sites/planeacion/Documentos%20compartidos/Backup%20OAP/2024/27%20SERIE%20PLANES/7%20SUBSERIE%20PLAN%20DE%20ACCION%20INSTITUCIONAL/AppData/Local/:f:/s/MIPG2024/EmIjyVrZ73JCgNrwWklD-gMBvjMOTOs1Z3WRZvMgivZCRA?e=kl66Dg" TargetMode="External"/><Relationship Id="rId150" Type="http://schemas.openxmlformats.org/officeDocument/2006/relationships/hyperlink" Target="https://icfesgovco.sharepoint.com/sites/planeacion/Documentos%20compartidos/Backup%20OAP/2024/27%20SERIE%20PLANES/7%20SUBSERIE%20PLAN%20DE%20ACCION%20INSTITUCIONAL/AppData/Local/:f:/s/direcciondeevaluacion/EkJNJkawvNNEg36KNg9uduAB-noU74_Zt0km0zECU0iFjg?e=Urf6p4" TargetMode="External"/><Relationship Id="rId171" Type="http://schemas.openxmlformats.org/officeDocument/2006/relationships/hyperlink" Target="https://icfesgovco.sharepoint.com/:f:/s/EquipoUnidaddeAtencinalCiudadano/Eq46cEy3eTFLojXvFwV9fi8BGXcr6wQGvpGq421FQQsjyg?e=vevqzq" TargetMode="External"/><Relationship Id="rId192" Type="http://schemas.openxmlformats.org/officeDocument/2006/relationships/hyperlink" Target="https://icfesgovco.sharepoint.com/sites/SubdireccindeAnisisyDivulgacin2023" TargetMode="External"/><Relationship Id="rId206" Type="http://schemas.openxmlformats.org/officeDocument/2006/relationships/hyperlink" Target="https://icfesgovco.sharepoint.com/:f:/s/RepositorioDTI/EswRsjorWq1NuVtK62Fmx_IB3HtIKWdommD3_nOURSer_w?e=dqhD8X" TargetMode="External"/><Relationship Id="rId12" Type="http://schemas.openxmlformats.org/officeDocument/2006/relationships/hyperlink" Target="https://acortar.link/4lkCHO" TargetMode="External"/><Relationship Id="rId33" Type="http://schemas.openxmlformats.org/officeDocument/2006/relationships/hyperlink" Target="https://icfesgovco.sharepoint.com/sites/planeacion/Documentos%20compartidos/Backup%20OAP/2024/27%20SERIE%20PLANES/7%20SUBSERIE%20PLAN%20DE%20ACCION%20INSTITUCIONAL/AppData/Local/:x:/s/SubdireccindeAnisisyDivulgacin2023/EV_CLY54BGVJs2barySHM9MBoRiZ6vf59Se4AWu9PlxhoQ?e=4nJnJb" TargetMode="External"/><Relationship Id="rId108" Type="http://schemas.openxmlformats.org/officeDocument/2006/relationships/hyperlink" Target="https://icfesgovco.sharepoint.com/sites/planeacion/Documentos%20compartidos/Backup%20OAP/2024/27%20SERIE%20PLANES/7%20SUBSERIE%20PLAN%20DE%20ACCION%20INSTITUCIONAL/AppData/Local/:p:/s/SubdireccindeAnisisyDivulgacin2023/ETB_qkM_X4FBngBMdd3AGGgBVuKsPcNFxe_jE504m_bIXw?e=efxjMN" TargetMode="External"/><Relationship Id="rId129" Type="http://schemas.openxmlformats.org/officeDocument/2006/relationships/hyperlink" Target="https://icfesgovco-my.sharepoint.com/:f:/g/personal/ijjimenezg_icfes_gov_co/Eq8XjdddJ-RPnyG6B4lJvTcBhedIvwQLJzctfc1u0bKRXQ?e=M7z7o1" TargetMode="External"/><Relationship Id="rId54" Type="http://schemas.openxmlformats.org/officeDocument/2006/relationships/hyperlink" Target="https://www.icfes.gov.co/plan-de-acci%C3%B3n" TargetMode="External"/><Relationship Id="rId75" Type="http://schemas.openxmlformats.org/officeDocument/2006/relationships/hyperlink" Target="https://icfesgovco.sharepoint.com/sites/planeacion/Documentos%20compartidos/Backup%20OAP/2024/27%20SERIE%20PLANES/7%20SUBSERIE%20PLAN%20DE%20ACCION%20INSTITUCIONAL/AppData/Local/:f:/s/EquipoUnidaddeAtencinalCiudadano/EiYUvqPD699CswNgkcBeArYBuMJrSrFl4Hut35dc17MVMA?e=igklBn" TargetMode="External"/><Relationship Id="rId96" Type="http://schemas.openxmlformats.org/officeDocument/2006/relationships/hyperlink" Target="https://icfesgovco.sharepoint.com/sites/planeacion/Documentos%20compartidos/Backup%20OAP/2024/27%20SERIE%20PLANES/7%20SUBSERIE%20PLAN%20DE%20ACCION%20INSTITUCIONAL/AppData/Local/:f:/s/SubdireccindeAnisisyDivulgacin2023/Ev7n-rt6_fBFqjPIFSo2W3QBEEY-AkUAPnbx88uxsSZD4g?e=M5UfOC" TargetMode="External"/><Relationship Id="rId140" Type="http://schemas.openxmlformats.org/officeDocument/2006/relationships/hyperlink" Target="https://icfesgovco.sharepoint.com/sites/planeacion/Documentos%20compartidos/Backup%20OAP/2024/27%20SERIE%20PLANES/7%20SUBSERIE%20PLAN%20DE%20ACCION%20INSTITUCIONAL/AppData/Local/:f:/s/GrupoSGD/EnxdXS5g_qtDnvrFs4EIOowB2HdjpLQR1Fy9OIZwmNV8OQ?e=eCcPkr" TargetMode="External"/><Relationship Id="rId161" Type="http://schemas.openxmlformats.org/officeDocument/2006/relationships/hyperlink" Target="https://icfesgovco.sharepoint.com/:f:/s/planeacion/EiXh03LksUVNh1yBuTyfmEcB4tW_c2mDzoFbl7zLlFgZnA?e=1yw36m" TargetMode="External"/><Relationship Id="rId182" Type="http://schemas.openxmlformats.org/officeDocument/2006/relationships/hyperlink" Target="https://icfesgovco.sharepoint.com/:w:/s/SubdireccindeAnisisyDivulgacin2023/EQgQgRy3JmlBvwJ5XY5g7kEBheLxBczPFy_BJgOclyCajw?e=3RLLVb" TargetMode="External"/><Relationship Id="rId217" Type="http://schemas.openxmlformats.org/officeDocument/2006/relationships/printerSettings" Target="../printerSettings/printerSettings1.bin"/><Relationship Id="rId6" Type="http://schemas.openxmlformats.org/officeDocument/2006/relationships/hyperlink" Target="https://icfesgovco.sharepoint.com/sites/planeacion/Documentos%20compartidos/Backup%20OAP/2024/27%20SERIE%20PLANES/7%20SUBSERIE%20PLAN%20DE%20ACCION%20INSTITUCIONAL/AppData/Local/:f:/s/MIPG2024/Eiez0e_5bLVOng_maEtQ3FoBpnTm-t60rNEffEgHCO5CMQ?e=lSxJ8SCorreo%20OAP%20solicitud%20de%20reporte%20plan%20de%20brecha" TargetMode="External"/><Relationship Id="rId23" Type="http://schemas.openxmlformats.org/officeDocument/2006/relationships/hyperlink" Target="https://icfesgovco.sharepoint.com/sites/planeacion/Documentos%20compartidos/Backup%20OAP/2024/27%20SERIE%20PLANES/7%20SUBSERIE%20PLAN%20DE%20ACCION%20INSTITUCIONAL/AppData/Local/:f:/s/SubdireccindeAnisisyDivulgacin2023/Eg38YzeO_v1GqXhqTW79rSkBhV3wlG5BKSQwrCDs6TPwJA?e=v6G0Ec" TargetMode="External"/><Relationship Id="rId119" Type="http://schemas.openxmlformats.org/officeDocument/2006/relationships/hyperlink" Target="https://icfesgovco.sharepoint.com/sites/planeacion/Documentos%20compartidos/Backup%20OAP/2024/27%20SERIE%20PLANES/7%20SUBSERIE%20PLAN%20DE%20ACCION%20INSTITUCIONAL/AppData/Local/Microsoft/Olk/abello/OneDrive%20-%20icfes.gov.co/Documentos/ICFES/OCI/2024/Seguimiento%20Plan%20de%20Acci&#243;n%20y%20Plan%20Anual%20de%20Auditor&#237;a/" TargetMode="External"/><Relationship Id="rId44" Type="http://schemas.openxmlformats.org/officeDocument/2006/relationships/hyperlink" Target="https://clasificacionee-da887c978e3b.herokuapp.com/" TargetMode="External"/><Relationship Id="rId65" Type="http://schemas.openxmlformats.org/officeDocument/2006/relationships/hyperlink" Target="https://www.icfes.gov.co/plan-de-acci%C3%B3n" TargetMode="External"/><Relationship Id="rId86" Type="http://schemas.openxmlformats.org/officeDocument/2006/relationships/hyperlink" Target="https://icfesgovco.sharepoint.com/sites/planeacion/Documentos%20compartidos/Backup%20OAP/2024/27%20SERIE%20PLANES/7%20SUBSERIE%20PLAN%20DE%20ACCION%20INSTITUCIONAL/AppData/Local/:f:/s/MIPG2024/EmIjyVrZ73JCgNrwWklD-gMBvjMOTOs1Z3WRZvMgivZCRA?e=G6BqBN" TargetMode="External"/><Relationship Id="rId130" Type="http://schemas.openxmlformats.org/officeDocument/2006/relationships/hyperlink" Target="https://icfesgovco.sharepoint.com/sites/planeacion/Documentos%20compartidos/Backup%20OAP/2024/27%20SERIE%20PLANES/7%20SUBSERIE%20PLAN%20DE%20ACCION%20INSTITUCIONAL/AppData/Local/:f:/s/SubdireccindeAnisisyDivulgacin2023/EoNwZlXd6qlJpI3YPq1SR3QBbO65YE02TBWw0P8WzBdE8g?e=Guva72" TargetMode="External"/><Relationship Id="rId151" Type="http://schemas.openxmlformats.org/officeDocument/2006/relationships/hyperlink" Target="https://icfes.darumasoftware.com/app.php/staff/document/view?id=4122" TargetMode="External"/><Relationship Id="rId172" Type="http://schemas.openxmlformats.org/officeDocument/2006/relationships/hyperlink" Target="https://icfesgovco.sharepoint.com/:f:/s/EquipoUnidaddeAtencinalCiudadano/Eq46cEy3eTFLojXvFwV9fi8BGXcr6wQGvpGq421FQQsjyg?e=vevqzq" TargetMode="External"/><Relationship Id="rId193" Type="http://schemas.openxmlformats.org/officeDocument/2006/relationships/hyperlink" Target="https://icfesgovco.sharepoint.com/sites/planeacion/Documentos%20compartidos/Backup%20OAP/2024/27%20SERIE%20PLANES/7%20SUBSERIE%20PLAN%20DE%20ACCION%20INSTITUCIONAL/AppData/Local/:f:/s/MIPG2024/Eiez0e_5bLVOng_maEtQ3FoBpnTm-t60rNEffEgHCO5CMQ?e=pODTu3" TargetMode="External"/><Relationship Id="rId207" Type="http://schemas.openxmlformats.org/officeDocument/2006/relationships/hyperlink" Target="https://icfesgovco.sharepoint.com/:f:/s/RepositorioDTI/EvDtp00CttpNlFeFvzhWiiMB8SbwcVW24LQTAUpdaeQodA?e=nA2ZYL" TargetMode="External"/><Relationship Id="rId13" Type="http://schemas.openxmlformats.org/officeDocument/2006/relationships/hyperlink" Target="https://icfesgovco.sharepoint.com/sites/planeacion/Documentos%20compartidos/Backup%20OAP/2024/27%20SERIE%20PLANES/7%20SUBSERIE%20PLAN%20DE%20ACCION%20INSTITUCIONAL/AppData/Local/Microsoft/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TargetMode="External"/><Relationship Id="rId109" Type="http://schemas.openxmlformats.org/officeDocument/2006/relationships/hyperlink" Target="https://icfesgovco.sharepoint.com/sites/planeacion/Documentos%20compartidos/Backup%20OAP/2024/27%20SERIE%20PLANES/7%20SUBSERIE%20PLAN%20DE%20ACCION%20INSTITUCIONAL/AppData/Local/:p:/s/SubdireccindeAnisisyDivulgacin2023/EeaET8nAXs5NlvKlg-PThFgBu9BXHc-cDmM2Giw8rRSrXg?e=Y1FcPf" TargetMode="External"/><Relationship Id="rId34" Type="http://schemas.openxmlformats.org/officeDocument/2006/relationships/hyperlink" Target="https://icfesgovco.sharepoint.com/sites/planeacion/Documentos%20compartidos/Backup%20OAP/2024/27%20SERIE%20PLANES/7%20SUBSERIE%20PLAN%20DE%20ACCION%20INSTITUCIONAL/AppData/Local/:f:/s/SubdireccindeAnisisyDivulgacin2023/EqKtwlsUrixAuzWPuWyIb4IBaDWlY3paS5JE0iXDdHl7GQ?e=iZpCBo" TargetMode="External"/><Relationship Id="rId55" Type="http://schemas.openxmlformats.org/officeDocument/2006/relationships/hyperlink" Target="https://www.icfes.gov.co/plan-de-acci%C3%B3n" TargetMode="External"/><Relationship Id="rId76" Type="http://schemas.openxmlformats.org/officeDocument/2006/relationships/hyperlink" Target="https://icfesgovco.sharepoint.com/sites/planeacion/Documentos%20compartidos/Backup%20OAP/2024/27%20SERIE%20PLANES/7%20SUBSERIE%20PLAN%20DE%20ACCION%20INSTITUCIONAL/AppData/Local/:f:/s/EquipoUnidaddeAtencinalCiudadano/EjwhvoJ3w8dKoLa8OyJVLeoB26lKTk1KrYZNqUv66V1ROA?e=gpDWBO" TargetMode="External"/><Relationship Id="rId97" Type="http://schemas.openxmlformats.org/officeDocument/2006/relationships/hyperlink" Target="https://icfesgovco.sharepoint.com/sites/planeacion/Documentos%20compartidos/Backup%20OAP/2024/27%20SERIE%20PLANES/7%20SUBSERIE%20PLAN%20DE%20ACCION%20INSTITUCIONAL/AppData/Local/:f:/s/SubdireccindeAnisisyDivulgacin2023/EtyBGp0kCzBBozegzD_XIvEBDeq9AN2GF2UGtKUJJy0W6A?e=6AVdey" TargetMode="External"/><Relationship Id="rId120" Type="http://schemas.openxmlformats.org/officeDocument/2006/relationships/hyperlink" Target="https://www.icfes.gov.co/plan-de-acci%C3%B3n" TargetMode="External"/><Relationship Id="rId141" Type="http://schemas.openxmlformats.org/officeDocument/2006/relationships/hyperlink" Target="https://icfesgovco.sharepoint.com/sites/planeacion/Documentos%20compartidos/Backup%20OAP/2024/27%20SERIE%20PLANES/7%20SUBSERIE%20PLAN%20DE%20ACCION%20INSTITUCIONAL/AppData/Local/:f:/s/MIPG2024/Eiez0e_5bLVOng_maEtQ3FoBpnTm-t60rNEffEgHCO5CMQ?e=pODTu3" TargetMode="External"/><Relationship Id="rId7" Type="http://schemas.openxmlformats.org/officeDocument/2006/relationships/hyperlink" Target="https://icfesgovco.sharepoint.com/sites/planeacion/Documentos%20compartidos/Backup%20OAP/2024/27%20SERIE%20PLANES/7%20SUBSERIE%20PLAN%20DE%20ACCION%20INSTITUCIONAL/AppData/Local/:f:/g/personal/esjulicueh_icfes_gov_co/Egxz5_wNslNEg15Rp1eabtMBgq4440eRL3NgRi9iiGStEQ?e=x5defD" TargetMode="External"/><Relationship Id="rId162" Type="http://schemas.openxmlformats.org/officeDocument/2006/relationships/hyperlink" Target="https://icfesgovco.sharepoint.com/:f:/s/planeacion/EiXh03LksUVNh1yBuTyfmEcB4tW_c2mDzoFbl7zLlFgZnA?e=62hZlH" TargetMode="External"/><Relationship Id="rId183" Type="http://schemas.openxmlformats.org/officeDocument/2006/relationships/hyperlink" Target="https://icfesgovco.sharepoint.com/sites/:f:/s/SubdireccindeAnisisyDivulgacin2023/EsB84OpXofJBm9L-u86enNMBzYABUTfwrNgP9_eHg7IolQ?e=Pz0hEf" TargetMode="External"/><Relationship Id="rId218" Type="http://schemas.openxmlformats.org/officeDocument/2006/relationships/drawing" Target="../drawings/drawing1.xml"/><Relationship Id="rId24" Type="http://schemas.openxmlformats.org/officeDocument/2006/relationships/hyperlink" Target="https://icfesgovco.sharepoint.com/sites/planeacion/Documentos%20compartidos/Backup%20OAP/2024/27%20SERIE%20PLANES/7%20SUBSERIE%20PLAN%20DE%20ACCION%20INSTITUCIONAL/AppData/Local/:p:/s/SubdireccindeAnisisyDivulgacin2023/ETB_qkM_X4FBngBMdd3AGGgBVuKsPcNFxe_jE504m_bIXw?e=efxjMN" TargetMode="External"/><Relationship Id="rId45" Type="http://schemas.openxmlformats.org/officeDocument/2006/relationships/hyperlink" Target="https://icfesgovco.sharepoint.com/sites/planeacion/Documentos%20compartidos/Backup%20OAP/2024/27%20SERIE%20PLANES/7%20SUBSERIE%20PLAN%20DE%20ACCION%20INSTITUCIONAL/AppData/Local/:f:/s/RepositorioDTI/EgFABQuFCy5MkPf1ZKt8Y_UBp-RIUTY1Uor1W6QVfsB1JQ?e=5rd8lK" TargetMode="External"/><Relationship Id="rId66" Type="http://schemas.openxmlformats.org/officeDocument/2006/relationships/hyperlink" Target="https://icfesgovco.sharepoint.com/sites/planeacion/Documentos%20compartidos/Backup%20OAP/2024/27%20SERIE%20PLANES/7%20SUBSERIE%20PLAN%20DE%20ACCION%20INSTITUCIONAL/AppData/Local/:f:/g/personal/fcamargo_icfes_gov_co/Esp2x5OqhPlKj08h4fuJB2sBTb9MCiosHNBQav_gkhIoVg?e=j7bTDc" TargetMode="External"/><Relationship Id="rId87" Type="http://schemas.openxmlformats.org/officeDocument/2006/relationships/hyperlink" Target="https://icfesgovco.sharepoint.com/sites/planeacion/Documentos%20compartidos/Backup%20OAP/2024/27%20SERIE%20PLANES/7%20SUBSERIE%20PLAN%20DE%20ACCION%20INSTITUCIONAL/AppData/Local/:f:/g/personal/fcamargo_icfes_gov_co/EhWdynO8p-ZKlLf26YgW29kBdW3_8cKHsW27IvfB4ZPOjQ?e=3jUX1Q" TargetMode="External"/><Relationship Id="rId110" Type="http://schemas.openxmlformats.org/officeDocument/2006/relationships/hyperlink" Target="https://icfesgovco.sharepoint.com/sites/planeacion/Documentos%20compartidos/Backup%20OAP/2024/27%20SERIE%20PLANES/7%20SUBSERIE%20PLAN%20DE%20ACCION%20INSTITUCIONAL/AppData/Local/:x:/g/personal/uleons_icfes_gov_co/EcYJjnlHzP1KlYLvwoMEBB4BJK2wcsZ2nHU_z6CR-iqzTQ?e=qVdzIw" TargetMode="External"/><Relationship Id="rId131" Type="http://schemas.openxmlformats.org/officeDocument/2006/relationships/hyperlink" Target="https://icfesgovco.sharepoint.com/sites/planeacion/Documentos%20compartidos/Backup%20OAP/2024/27%20SERIE%20PLANES/7%20SUBSERIE%20PLAN%20DE%20ACCION%20INSTITUCIONAL/AppData/Local/:f:/s/SubdireccindeAnisisyDivulgacin2023/EqmIl_YjQ-hDm0GX9QivdaEB5hc3qw6BlzTRI21KsToxgg?e=zYcslE" TargetMode="External"/><Relationship Id="rId152" Type="http://schemas.openxmlformats.org/officeDocument/2006/relationships/hyperlink" Target="https://icfes.darumasoftware.com/app.php/staff/document/view?id=4121" TargetMode="External"/><Relationship Id="rId173" Type="http://schemas.openxmlformats.org/officeDocument/2006/relationships/hyperlink" Target="https://icfesgovco.sharepoint.com/:f:/s/EquipoUnidaddeAtencinalCiudadano/EtjuLHNWIIlAikACIeFL6IcBOgeaw5FHBqPeiqH7dpBtHA?e=8XVlGh" TargetMode="External"/><Relationship Id="rId194" Type="http://schemas.openxmlformats.org/officeDocument/2006/relationships/hyperlink" Target="https://forms.office.com/Pages/DesignPageV2.aspx?prevorigin=shell&amp;origin=NeoPortalPage&amp;subpage=design&amp;id=EE6GJ-RbT02ttburUSAp6JbsCXe_vopNljK8fp21T4FUNzZJMVdUVEEwTFJJWU0xMVlIWUZUVVpONC4u&amp;analysis=true" TargetMode="External"/><Relationship Id="rId208" Type="http://schemas.openxmlformats.org/officeDocument/2006/relationships/hyperlink" Target="https://icfesgovco.sharepoint.com/:f:/s/RepositorioDTI/EoKrphSZ6ddAn3KoojA3O0YBndOpiem0kfEwpXmrKHM0Fg?e=2evN2P" TargetMode="External"/><Relationship Id="rId14" Type="http://schemas.openxmlformats.org/officeDocument/2006/relationships/hyperlink" Target="https://icfesgovco.sharepoint.com/sites/planeacion/Documentos%20compartidos/Backup%20OAP/2024/27%20SERIE%20PLANES/7%20SUBSERIE%20PLAN%20DE%20ACCION%20INSTITUCIONAL/AppData/Local/:f:/s/EquipoUnidaddeAtencinalCiudadano/Eon6OHKPENVHtf093Sf56XQBifHV5op63Lc33SxSX6QMMA?e=CTWFLP" TargetMode="External"/><Relationship Id="rId35" Type="http://schemas.openxmlformats.org/officeDocument/2006/relationships/hyperlink" Target="https://icfesgovco.sharepoint.com/sites/planeacion/Documentos%20compartidos/Backup%20OAP/2024/27%20SERIE%20PLANES/7%20SUBSERIE%20PLAN%20DE%20ACCION%20INSTITUCIONAL/AppData/Local/:b:/s/SubdireccindeAnisisyDivulgacin2023/EZGoyhZBl7BKuMkGBvYzKp4BSa6xowIRhLLUkpPSnWn5tg?e=XjNKP9" TargetMode="External"/><Relationship Id="rId56" Type="http://schemas.openxmlformats.org/officeDocument/2006/relationships/hyperlink" Target="https://www.icfes.gov.co/plan-de-acci%C3%B3n" TargetMode="External"/><Relationship Id="rId77" Type="http://schemas.openxmlformats.org/officeDocument/2006/relationships/hyperlink" Target="https://icfesgovco.sharepoint.com/sites/planeacion/Documentos%20compartidos/Backup%20OAP/2024/27%20SERIE%20PLANES/7%20SUBSERIE%20PLAN%20DE%20ACCION%20INSTITUCIONAL/AppData/Local/:f:/s/EquipoUnidaddeAtencinalCiudadano/EmkTE77y3HZGnxar8O4eC1kBWCADwOC15PiwoanKRy-Z3w?e=fa6pTs" TargetMode="External"/><Relationship Id="rId100" Type="http://schemas.openxmlformats.org/officeDocument/2006/relationships/hyperlink" Target="https://icfesgovco.sharepoint.com/sites/planeacion/Documentos%20compartidos/Backup%20OAP/2024/27%20SERIE%20PLANES/7%20SUBSERIE%20PLAN%20DE%20ACCION%20INSTITUCIONAL/AppData/Local/:f:/s/SubdireccindeAnisisyDivulgacin2023/EmikJWq9UxxAuOrYMom44bcBp2FRAhUylXuM1FkY-udJUQ?e=h4wcja" TargetMode="External"/><Relationship Id="rId8" Type="http://schemas.openxmlformats.org/officeDocument/2006/relationships/hyperlink" Target="https://icfesgovco.sharepoint.com/sites/planeacion/Documentos%20compartidos/Backup%20OAP/2024/27%20SERIE%20PLANES/7%20SUBSERIE%20PLAN%20DE%20ACCION%20INSTITUCIONAL/AppData/Local/:f:/g/personal/esjulicueh_icfes_gov_co/Egxz5_wNslNEg15Rp1eabtMBgq4440eRL3NgRi9iiGStEQ?e=x5defD" TargetMode="External"/><Relationship Id="rId51" Type="http://schemas.openxmlformats.org/officeDocument/2006/relationships/hyperlink" Target="https://icfesgovco.sharepoint.com/sites/planeacion/Documentos%20compartidos/Backup%20OAP/2024/27%20SERIE%20PLANES/7%20SUBSERIE%20PLAN%20DE%20ACCION%20INSTITUCIONAL/AppData/Local/:f:/s/RepositorioDTI/EnJNDr_7T_FPkkh6iFcnQoYBF51GU4uDd7C8ev-4x9pWDQ?e=GIzSlZ" TargetMode="External"/><Relationship Id="rId72" Type="http://schemas.openxmlformats.org/officeDocument/2006/relationships/hyperlink" Target="https://icfesgovco.sharepoint.com/sites/planeacion/Documentos%20compartidos/Backup%20OAP/2024/27%20SERIE%20PLANES/7%20SUBSERIE%20PLAN%20DE%20ACCION%20INSTITUCIONAL/AppData/Local/:f:/s/EquipoUnidaddeAtencinalCiudadano/EgxDANtxd-NKhiUfbkzoX0UBkqQaHgBJI2SqcIFy7RRnkg?e=SbIFEa" TargetMode="External"/><Relationship Id="rId93" Type="http://schemas.openxmlformats.org/officeDocument/2006/relationships/hyperlink" Target="https://icfesgovco.sharepoint.com/sites/planeacion/Documentos%20compartidos/Backup%20OAP/2024/27%20SERIE%20PLANES/7%20SUBSERIE%20PLAN%20DE%20ACCION%20INSTITUCIONAL/AppData/Local/Microsoft/Olk/abello/OneDrive%20-%20icfes.gov.co/Documentos/ICFES/OCI/2024/Seguimiento%20Plan%20de%20Acci&#243;n%20y%20Plan%20Anual%20de%20Auditor&#237;a/" TargetMode="External"/><Relationship Id="rId98" Type="http://schemas.openxmlformats.org/officeDocument/2006/relationships/hyperlink" Target="https://icfesgovco.sharepoint.com/sites/planeacion/Documentos%20compartidos/Backup%20OAP/2024/27%20SERIE%20PLANES/7%20SUBSERIE%20PLAN%20DE%20ACCION%20INSTITUCIONAL/AppData/Local/:x:/s/SubdireccindeAnisisyDivulgacin2023/ESrvmImzyUVKotN8JH-g64MBzpy7oNuuMRR0ZRzFaKyCVA?e=wtO0ok" TargetMode="External"/><Relationship Id="rId121" Type="http://schemas.openxmlformats.org/officeDocument/2006/relationships/hyperlink" Target="https://www.icfes.gov.co/plan-de-acci%C3%B3n" TargetMode="External"/><Relationship Id="rId142" Type="http://schemas.openxmlformats.org/officeDocument/2006/relationships/hyperlink" Target="https://icfesgovco.sharepoint.com/sites/planeacion/Documentos%20compartidos/Backup%20OAP/2024/27%20SERIE%20PLANES/7%20SUBSERIE%20PLAN%20DE%20ACCION%20INSTITUCIONAL/AppData/Local/:f:/s/planeacion/EpxrgUNh1nxLjhYFBoWTBJsBKXmabola00EF_C4F4sP2qQ?e=lTrKNI" TargetMode="External"/><Relationship Id="rId163" Type="http://schemas.openxmlformats.org/officeDocument/2006/relationships/hyperlink" Target="https://icfes.darumasoftware.com/app.php/staff/document/view?id=3966" TargetMode="External"/><Relationship Id="rId184" Type="http://schemas.openxmlformats.org/officeDocument/2006/relationships/hyperlink" Target="https://icfesgovco.sharepoint.com/sites/:f:/s/SubdireccindeAnisisyDivulgacin2023/EpttA42H5VpNtrUTCbvoMJ0B-Cy7BAxEnp_-8jsVaQfLXQ?e=LWBW03" TargetMode="External"/><Relationship Id="rId189" Type="http://schemas.openxmlformats.org/officeDocument/2006/relationships/hyperlink" Target="https://icfesgovco.sharepoint.com/sites/:x:/s/SubdireccindeAnisisyDivulgacin2023/ERDFIQBFwf1Nqzm-FD2KSB0BnH1-SfyemDHnKSDCktN4cg?e=bgzY2Z" TargetMode="External"/><Relationship Id="rId219" Type="http://schemas.openxmlformats.org/officeDocument/2006/relationships/vmlDrawing" Target="../drawings/vmlDrawing1.vml"/><Relationship Id="rId3" Type="http://schemas.openxmlformats.org/officeDocument/2006/relationships/hyperlink" Target="https://icfesgovco.sharepoint.com/sites/planeacion/Documentos%20compartidos/Backup%20OAP/2024/27%20SERIE%20PLANES/7%20SUBSERIE%20PLAN%20DE%20ACCION%20INSTITUCIONAL/AppData/Local/:f:/g/personal/fcamargo_icfes_gov_co/EqBO6SAM9_JLq6nmR_Y3Kc4B0xR_f9SOpLenENrC9l2ucw?e=7PQevI" TargetMode="External"/><Relationship Id="rId214" Type="http://schemas.openxmlformats.org/officeDocument/2006/relationships/hyperlink" Target="https://icfesgovco.sharepoint.com/:x:/r/sites/MIPG2024/_layouts/15/doc2.aspx?sourcedoc=%7Bc3558fdc-c83b-4250-86a9-5f6a03bb2b92%7D&amp;action=edit&amp;activeCell=%27Plan%20de%20Acci%C3%B3n%27!F341&amp;wdinitialsession=61600258-ec44-a4ce-ec90-db375acd70a0&amp;wdrldsc=4&amp;wdrldc=1&amp;wdrldr=AccessTokenExpiredWarningUnauthenticated%2CRefreshin%0dhttps://icfesgovco.sharepoint.com/:x:/s/MIPG2024/EX9ACBbARStEumGUckOMe1gBr7o2ONwYMp5WKQIm66GTuw?e=X1cVK1" TargetMode="External"/><Relationship Id="rId25" Type="http://schemas.openxmlformats.org/officeDocument/2006/relationships/hyperlink" Target="https://www.figma.com/file/GnjIxPFjB0ngMdGTc4C723/SISTEMA_DISE%C3%91O?type=design&amp;t=WDfukCjcbaaXPenM-6" TargetMode="External"/><Relationship Id="rId46" Type="http://schemas.openxmlformats.org/officeDocument/2006/relationships/hyperlink" Target="https://icfesgovco.sharepoint.com/sites/planeacion/Documentos%20compartidos/Backup%20OAP/2024/27%20SERIE%20PLANES/7%20SUBSERIE%20PLAN%20DE%20ACCION%20INSTITUCIONAL/AppData/Local/:f:/g/personal/ijjimenezg_icfes_gov_co/EtROVftEimlEo5LYWrrqf40BhgM56g790NkPA0Zyp9ZjbQ?e=bABpBJ" TargetMode="External"/><Relationship Id="rId67" Type="http://schemas.openxmlformats.org/officeDocument/2006/relationships/hyperlink" Target="https://icfesgovco.sharepoint.com/sites/planeacion/Documentos%20compartidos/Backup%20OAP/2024/27%20SERIE%20PLANES/7%20SUBSERIE%20PLAN%20DE%20ACCION%20INSTITUCIONAL/AppData/Local/Microsoft/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TargetMode="External"/><Relationship Id="rId116" Type="http://schemas.openxmlformats.org/officeDocument/2006/relationships/hyperlink" Target="https://icfesgovco.sharepoint.com/sites/planeacion/Documentos%20compartidos/Backup%20OAP/2024/27%20SERIE%20PLANES/7%20SUBSERIE%20PLAN%20DE%20ACCION%20INSTITUCIONAL/AppData/Local/Microsoft/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3%20Participaci%C3%B3n%20del%20Icfes%20en%20eventos%20regionales%2C%20nacionales%20e%20internacionales%2FTercer%20trimestre&amp;viewid=189abbd3%2Dc9be%2D4ad6%2D9764%2Da7475959d71c" TargetMode="External"/><Relationship Id="rId137" Type="http://schemas.openxmlformats.org/officeDocument/2006/relationships/hyperlink" Target="https://icfesgovco.sharepoint.com/sites/planeacion/Documentos%20compartidos/Backup%20OAP/2024/27%20SERIE%20PLANES/7%20SUBSERIE%20PLAN%20DE%20ACCION%20INSTITUCIONAL/AppData/Local/:f:/s/SubdireccindeAnisisyDivulgacin2023/EmikJWq9UxxAuOrYMom44bcBp2FRAhUylXuM1FkY-udJUQ?e=h4wcja" TargetMode="External"/><Relationship Id="rId158" Type="http://schemas.openxmlformats.org/officeDocument/2006/relationships/hyperlink" Target="https://icfes.darumasoftware.com/app.php/staff/document/view?id=4122" TargetMode="External"/><Relationship Id="rId20" Type="http://schemas.openxmlformats.org/officeDocument/2006/relationships/hyperlink" Target="https://icfesgovco.sharepoint.com/sites/planeacion/Documentos%20compartidos/Backup%20OAP/2024/27%20SERIE%20PLANES/7%20SUBSERIE%20PLAN%20DE%20ACCION%20INSTITUCIONAL/AppData/Local/:b:/s/SubdireccindeAnisisyDivulgacin2023/Ed-ACqKsHzNElxBm-nTn1LsB2tPrgeNfAUCexcMDqGZuPQ?e=QrSwGA" TargetMode="External"/><Relationship Id="rId41" Type="http://schemas.openxmlformats.org/officeDocument/2006/relationships/hyperlink" Target="https://icfesgovco.sharepoint.com/sites/planeacion/Documentos%20compartidos/Backup%20OAP/2024/27%20SERIE%20PLANES/7%20SUBSERIE%20PLAN%20DE%20ACCION%20INSTITUCIONAL/AppData/Local/Microsoft/oaj77/Lists/Actas_comite_conciliacion/AllItems.aspx" TargetMode="External"/><Relationship Id="rId62" Type="http://schemas.openxmlformats.org/officeDocument/2006/relationships/hyperlink" Target="https://icfes.darumasoftware.com/app.php/staff/document/view?id=4122" TargetMode="External"/><Relationship Id="rId83" Type="http://schemas.openxmlformats.org/officeDocument/2006/relationships/hyperlink" Target="https://icfes.darumasoftware.com/app.php/staff/document/view?id=3476" TargetMode="External"/><Relationship Id="rId88" Type="http://schemas.openxmlformats.org/officeDocument/2006/relationships/hyperlink" Target="https://icfesgovco.sharepoint.com/sites/planeacion/Documentos%20compartidos/Backup%20OAP/2024/27%20SERIE%20PLANES/7%20SUBSERIE%20PLAN%20DE%20ACCION%20INSTITUCIONAL/AppData/Local/:f:/g/personal/fcamargo_icfes_gov_co/Ei-mfTic-3NEqmXUi76hnJMBFZi0WtpSO4yKisuNFDUSYw?e=Qt7nqW" TargetMode="External"/><Relationship Id="rId111" Type="http://schemas.openxmlformats.org/officeDocument/2006/relationships/hyperlink" Target="https://icfesgovco.sharepoint.com/sites/planeacion/Documentos%20compartidos/Backup%20OAP/2024/27%20SERIE%20PLANES/7%20SUBSERIE%20PLAN%20DE%20ACCION%20INSTITUCIONAL/AppData/Local/:f:/s/SubdireccindeAnisisyDivulgacin2023/EpttA42H5VpNtrUTCbvoMJ0B-Cy7BAxEnp_-8jsVaQfLXQ?e=ie5ZBR" TargetMode="External"/><Relationship Id="rId132" Type="http://schemas.openxmlformats.org/officeDocument/2006/relationships/hyperlink" Target="https://icfesgovco.sharepoint.com/sites/planeacion/Documentos%20compartidos/Backup%20OAP/2024/27%20SERIE%20PLANES/7%20SUBSERIE%20PLAN%20DE%20ACCION%20INSTITUCIONAL/AppData/Local/:f:/s/SubdireccindeAnisisyDivulgacin2023/EshT_jVq9qxMn3GWd6NKiDIBzwZFjPkg5eznnTtybAe2wQ?e=Wpoib6" TargetMode="External"/><Relationship Id="rId153" Type="http://schemas.openxmlformats.org/officeDocument/2006/relationships/hyperlink" Target="https://icfesgovco.sharepoint.com/sites/planeacion/Documentos%20compartidos/Backup%20OAP/2024/27%20SERIE%20PLANES/7%20SUBSERIE%20PLAN%20DE%20ACCION%20INSTITUCIONAL/AppData/Local/:f:/s/planeacion/EjJ5eM9IaDRNtmqAxzmaz-8BY08Xm2X2uHYAJlizi9FAsQ?e=iCPZ8A" TargetMode="External"/><Relationship Id="rId174" Type="http://schemas.openxmlformats.org/officeDocument/2006/relationships/hyperlink" Target="https://www.icfes.gov.co/plan-de-acci%C3%B3n" TargetMode="External"/><Relationship Id="rId179" Type="http://schemas.openxmlformats.org/officeDocument/2006/relationships/hyperlink" Target="https://icfesgovco.sharepoint.com/sites/:f:/s/SubdireccindeAnisisyDivulgacin2023/EuGWZUtOt1VJjdMXzPj7hWcBA4h-IJCHc9ahLOGQ3eTpAw?e=0G2hGf" TargetMode="External"/><Relationship Id="rId195" Type="http://schemas.openxmlformats.org/officeDocument/2006/relationships/hyperlink" Target="https://icfesgovco-my.sharepoint.com/:f:/g/personal/tesoreria_icfes_gov_co/EmQQU_Ls4kNMo7Mb1-pfwVAB4_TzJyseL2yeuc643Beb6Q?e=9q37OT" TargetMode="External"/><Relationship Id="rId209" Type="http://schemas.openxmlformats.org/officeDocument/2006/relationships/hyperlink" Target="https://icfesgovco.sharepoint.com/:f:/s/RepositorioDTI/EstLWAj7HXNBmBSRde4doHABiFvy4FZQdjZ59ouAw-uxPw?e=UNRV26" TargetMode="External"/><Relationship Id="rId190" Type="http://schemas.openxmlformats.org/officeDocument/2006/relationships/hyperlink" Target="https://icfesgovco.sharepoint.com/:p:/s/SubdireccindeAnisisyDivulgacin2023/EfAbTLE0CO9EjIMt79IvSuYBTEKfwg9m8PCIJisOucewkA?e=lcuf2B" TargetMode="External"/><Relationship Id="rId204" Type="http://schemas.openxmlformats.org/officeDocument/2006/relationships/hyperlink" Target="https://icfesgovco.sharepoint.com/:f:/s/RepositorioDTI/EsoP-tq_2P5IsOAGqDCGk64BSU9sczIpTr5zNeMAiX_ySg?e=NNIh2B" TargetMode="External"/><Relationship Id="rId220" Type="http://schemas.openxmlformats.org/officeDocument/2006/relationships/table" Target="../tables/table1.xml"/><Relationship Id="rId15" Type="http://schemas.openxmlformats.org/officeDocument/2006/relationships/hyperlink" Target="https://icfesgovco.sharepoint.com/sites/planeacion/Documentos%20compartidos/Backup%20OAP/2024/27%20SERIE%20PLANES/7%20SUBSERIE%20PLAN%20DE%20ACCION%20INSTITUCIONAL/AppData/Local/:f:/s/EquipoUnidaddeAtencinalCiudadano/Ej8j279dgvFPu9NAAefkJdABYUzxZmqp3gE8Ik0P-HFJsg?e=gdFa2q" TargetMode="External"/><Relationship Id="rId36" Type="http://schemas.openxmlformats.org/officeDocument/2006/relationships/hyperlink" Target="https://www.icfes.gov.co/web/guest/infografias1" TargetMode="External"/><Relationship Id="rId57" Type="http://schemas.openxmlformats.org/officeDocument/2006/relationships/hyperlink" Target="https://icfesgovco.sharepoint.com/sites/planeacion/Documentos%20compartidos/Backup%20OAP/2024/27%20SERIE%20PLANES/7%20SUBSERIE%20PLAN%20DE%20ACCION%20INSTITUCIONAL/AppData/Local/:f:/s/RepositorioDTI/Ep1pQtRsSxBOtMZHD_ZNDCgB5EDspRV6pHf_HFcFaX2OEQ?e=zBJ1t0" TargetMode="External"/><Relationship Id="rId106" Type="http://schemas.openxmlformats.org/officeDocument/2006/relationships/hyperlink" Target="https://www.figma.com/file/GnjIxPFjB0ngMdGTc4C723/SISTEMA_DISE%C3%91O?type=design&amp;t=WDfukCjcbaaXPenM-6" TargetMode="External"/><Relationship Id="rId127" Type="http://schemas.openxmlformats.org/officeDocument/2006/relationships/hyperlink" Target="https://icfesgovco.sharepoint.com/sites/planeacion/Documentos%20compartidos/Backup%20OAP/2024/27%20SERIE%20PLANES/7%20SUBSERIE%20PLAN%20DE%20ACCION%20INSTITUCIONAL/AppData/Local/:f:/s/EquipoUnidaddeAtencinalCiudadano/EuWEwffWPTZJghgcvN0txIUBqJRpUFNkVVGCO39Kk3awoA?e=z3VVDn" TargetMode="External"/><Relationship Id="rId10" Type="http://schemas.openxmlformats.org/officeDocument/2006/relationships/hyperlink" Target="https://acortar.link/VHJcso" TargetMode="External"/><Relationship Id="rId31" Type="http://schemas.openxmlformats.org/officeDocument/2006/relationships/hyperlink" Target="https://icfesgovco.sharepoint.com/sites/planeacion/Documentos%20compartidos/Backup%20OAP/2024/27%20SERIE%20PLANES/7%20SUBSERIE%20PLAN%20DE%20ACCION%20INSTITUCIONAL/AppData/Local/:f:/s/SubdireccindeAnisisyDivulgacin2023/EmikJWq9UxxAuOrYMom44bcBBunKp-yNjwl2abb4UoWRsw?e=IJs4j4" TargetMode="External"/><Relationship Id="rId52" Type="http://schemas.openxmlformats.org/officeDocument/2006/relationships/hyperlink" Target="https://icfesgovco.sharepoint.com/sites/planeacion/Documentos%20compartidos/Backup%20OAP/2024/27%20SERIE%20PLANES/7%20SUBSERIE%20PLAN%20DE%20ACCION%20INSTITUCIONAL/AppData/Local/:f:/s/RepositorioDTI/EoosfBJSviNFuKCLq66suhoB4fLhCqijVxqpoDE45QSN1A?e=d3ZoWj" TargetMode="External"/><Relationship Id="rId73" Type="http://schemas.openxmlformats.org/officeDocument/2006/relationships/hyperlink" Target="https://icfesgovco.sharepoint.com/sites/planeacion/Documentos%20compartidos/Backup%20OAP/2024/27%20SERIE%20PLANES/7%20SUBSERIE%20PLAN%20DE%20ACCION%20INSTITUCIONAL/AppData/Local/:f:/s/EquipoUnidaddeAtencinalCiudadano/EgxDANtxd-NKhiUfbkzoX0UBkqQaHgBJI2SqcIFy7RRnkg?e=SbIFEa" TargetMode="External"/><Relationship Id="rId78" Type="http://schemas.openxmlformats.org/officeDocument/2006/relationships/hyperlink" Target="https://www.icfes.gov.co/en/web/guest/convocatorias-de-investigacion" TargetMode="External"/><Relationship Id="rId94" Type="http://schemas.openxmlformats.org/officeDocument/2006/relationships/hyperlink" Target="https://www.icfes.gov.co/plan-de-acci%C3%B3n" TargetMode="External"/><Relationship Id="rId99" Type="http://schemas.openxmlformats.org/officeDocument/2006/relationships/hyperlink" Target="https://icfesgovco.sharepoint.com/sites/planeacion/Documentos%20compartidos/Backup%20OAP/2024/27%20SERIE%20PLANES/7%20SUBSERIE%20PLAN%20DE%20ACCION%20INSTITUCIONAL/AppData/Local/:f:/s/SubdireccindeAnisisyDivulgacin2023/Enc9cvXLB9tHkn1LQrMrPuwBESF1gadwa5WSZc-acg_Qlw?e=QfMfdH" TargetMode="External"/><Relationship Id="rId101" Type="http://schemas.openxmlformats.org/officeDocument/2006/relationships/hyperlink" Target="https://icfesgovco.sharepoint.com/sites/planeacion/Documentos%20compartidos/Backup%20OAP/2024/27%20SERIE%20PLANES/7%20SUBSERIE%20PLAN%20DE%20ACCION%20INSTITUCIONAL/AppData/Local/:f:/s/SubdireccindeAnisisyDivulgacin2023/Ei9rfkmig3NCp6BVO1f_l-cBZ8Mii0JwvWWIynsKTu1Drg?e=D8mj44" TargetMode="External"/><Relationship Id="rId122" Type="http://schemas.openxmlformats.org/officeDocument/2006/relationships/hyperlink" Target="https://www.icfes.gov.co/plan-de-acci%C3%B3n" TargetMode="External"/><Relationship Id="rId143" Type="http://schemas.openxmlformats.org/officeDocument/2006/relationships/hyperlink" Target="https://icfesgovco.sharepoint.com/sites/planeacion/Documentos%20compartidos/Backup%20OAP/2024/27%20SERIE%20PLANES/7%20SUBSERIE%20PLAN%20DE%20ACCION%20INSTITUCIONAL/AppData/Local/:f:/s/planeacion/EpxrgUNh1nxLjhYFBoWTBJsBKXmabola00EF_C4F4sP2qQ?e=lTrKNI" TargetMode="External"/><Relationship Id="rId148" Type="http://schemas.openxmlformats.org/officeDocument/2006/relationships/hyperlink" Target="https://icfesgovco-my.sharepoint.com/:f:/g/personal/tesoreria_icfes_gov_co/EhpMriBFK-dBq2yKRU7LQIMBg4SGWua5A7iwxVs7_BPGLQ?e=XYrf7Y" TargetMode="External"/><Relationship Id="rId164" Type="http://schemas.openxmlformats.org/officeDocument/2006/relationships/hyperlink" Target="https://icfesgovco.sharepoint.com/:f:/s/planeacion/Ei47E2Gx415FvAAW_jdjLRYBeyAFvqA5acxMWRSRyKIefg?e=pGOx8d" TargetMode="External"/><Relationship Id="rId169" Type="http://schemas.openxmlformats.org/officeDocument/2006/relationships/hyperlink" Target="https://icfesgovco.sharepoint.com/:f:/s/EquipoUnidaddeAtencinalCiudadano/EmCASPCeq2VBvzJKY6246ksBQDW_-kz0cWoYi8J1elXXAA?e=pgFuz3" TargetMode="External"/><Relationship Id="rId185" Type="http://schemas.openxmlformats.org/officeDocument/2006/relationships/hyperlink" Target="https://icfesgovco.sharepoint.com/:f:/s/SubdireccindeAnisisyDivulgacin2023/EsmdcOiYBxxEpVbz1o5QFgcBWlW5HsYD8OruKnnPz-3cqg?e=VEKPPM" TargetMode="External"/><Relationship Id="rId4" Type="http://schemas.openxmlformats.org/officeDocument/2006/relationships/hyperlink" Target="https://icfesgovco.sharepoint.com/sites/planeacion/Documentos%20compartidos/Backup%20OAP/2024/27%20SERIE%20PLANES/7%20SUBSERIE%20PLAN%20DE%20ACCION%20INSTITUCIONAL/AppData/Local/:f:/g/personal/fcamargo_icfes_gov_co/Eu1jUg3UwxdEoluaWeiSSHIBlhx4hjaev58wdFPW-rv6ag?e=bm2QgK" TargetMode="External"/><Relationship Id="rId9" Type="http://schemas.openxmlformats.org/officeDocument/2006/relationships/hyperlink" Target="https://acortar.link/zupbif" TargetMode="External"/><Relationship Id="rId180" Type="http://schemas.openxmlformats.org/officeDocument/2006/relationships/hyperlink" Target="https://icfesgovco.sharepoint.com/:f:/s/SubdireccindeAnisisyDivulgacin2023/EqugI3HRYRJKvXu2VLIhcM8BDk-4wlqWZdvP97KAgyab2w?e=ELOb73" TargetMode="External"/><Relationship Id="rId210" Type="http://schemas.openxmlformats.org/officeDocument/2006/relationships/hyperlink" Target="https://icfesgovco.sharepoint.com/:f:/s/RepositorioDTI/Ek3ry-hpgfZCm-VvYMCM8SYBm-JKK15xkG8aFOZ-tB0EVw?e=bsJBCT" TargetMode="External"/><Relationship Id="rId215" Type="http://schemas.openxmlformats.org/officeDocument/2006/relationships/hyperlink" Target="https://icfesgovco.sharepoint.com/:x:/s/planeacion/EZ9ktpdp3GBMp8F4AeRXXVsBISLJhZs2pqW6UEoh2a3SDQ?e=uBYA9n" TargetMode="External"/><Relationship Id="rId26" Type="http://schemas.openxmlformats.org/officeDocument/2006/relationships/hyperlink" Target="https://www.figma.com/file/QZnzgHyKykDBKMhN1wrZfK/APP_SABER_2024?type=design&amp;node-id=0%3A1&amp;mode=design&amp;t=bAFUbwOViOeIj11y-1" TargetMode="External"/><Relationship Id="rId47" Type="http://schemas.openxmlformats.org/officeDocument/2006/relationships/hyperlink" Target="https://icfesgovco.sharepoint.com/sites/planeacion/Documentos%20compartidos/Backup%20OAP/2024/27%20SERIE%20PLANES/7%20SUBSERIE%20PLAN%20DE%20ACCION%20INSTITUCIONAL/AppData/Local/:f:/s/RepositorioDTI/EnbxMAe8xQZAmr60l58ck3sB5km36AU5zHIlnekeFQYrOw?e=LmIqxF" TargetMode="External"/><Relationship Id="rId68" Type="http://schemas.openxmlformats.org/officeDocument/2006/relationships/hyperlink" Target="https://icfesgovco.sharepoint.com/sites/planeacion/Documentos%20compartidos/Backup%20OAP/2024/27%20SERIE%20PLANES/7%20SUBSERIE%20PLAN%20DE%20ACCION%20INSTITUCIONAL/AppData/Local/:x:/s/planeacion/EeyVrnNbZaNCiUkQtdq7x1EBl4RwLgoPwMfuDz7LHWnc-A?e=TVLsSd" TargetMode="External"/><Relationship Id="rId89" Type="http://schemas.openxmlformats.org/officeDocument/2006/relationships/hyperlink" Target="https://icfesgovco.sharepoint.com/sites/planeacion/Documentos%20compartidos/Backup%20OAP/2024/27%20SERIE%20PLANES/7%20SUBSERIE%20PLAN%20DE%20ACCION%20INSTITUCIONAL/AppData/Local/:f:/g/personal/fcamargo_icfes_gov_co/ElxdbVsMvBRFhvQvAOFl1gIB4thixs0WWNiXsUgItyAenw?e=8FTlnT" TargetMode="External"/><Relationship Id="rId112" Type="http://schemas.openxmlformats.org/officeDocument/2006/relationships/hyperlink" Target="https://icfesgovco.sharepoint.com/sites/planeacion/Documentos%20compartidos/Backup%20OAP/2024/27%20SERIE%20PLANES/7%20SUBSERIE%20PLAN%20DE%20ACCION%20INSTITUCIONAL/AppData/Local/:x:/s/MesaTcnicaMujeryGnero/Ea8CjT6g-YJKkcKyLiA6ljYBmnjYflTw4BpmIcBx2bKS8A?e=cgl8Kt" TargetMode="External"/><Relationship Id="rId133" Type="http://schemas.openxmlformats.org/officeDocument/2006/relationships/hyperlink" Target="https://www.figma.com/design/dkkC6uXHimgSqlIvMHKLVo/SISTEMA_DISE%C3%91O_PORTAL_ICFES_2024?node-id=4552-9484&amp;t=rQVP6IbYyQQYbbMo-1" TargetMode="External"/><Relationship Id="rId154" Type="http://schemas.openxmlformats.org/officeDocument/2006/relationships/hyperlink" Target="https://www.icfes.gov.co/plan-de-acci%C3%B3n" TargetMode="External"/><Relationship Id="rId175" Type="http://schemas.openxmlformats.org/officeDocument/2006/relationships/hyperlink" Target="https://www.icfes.gov.co/plan-de-acci%C3%B3n" TargetMode="External"/><Relationship Id="rId196" Type="http://schemas.openxmlformats.org/officeDocument/2006/relationships/hyperlink" Target="https://icfesgovco.sharepoint.com/:f:/s/planeacion/EjfeqBpm02ZEvW1GIYnVlNEB5EdCAH9SkZbjucfEh9M1XQ?e=0T7iIa" TargetMode="External"/><Relationship Id="rId200" Type="http://schemas.openxmlformats.org/officeDocument/2006/relationships/hyperlink" Target="https://icfesgovco.sharepoint.com/:f:/s/Oficinadeinvestigaciones/EqHxIuRWABBLuX4mjt4TuYcBlt8aPInf0DWYfdVyiteSiQ?e=jfPylg" TargetMode="External"/><Relationship Id="rId16" Type="http://schemas.openxmlformats.org/officeDocument/2006/relationships/hyperlink" Target="https://icfesgovco.sharepoint.com/sites/planeacion/Documentos%20compartidos/Backup%20OAP/2024/27%20SERIE%20PLANES/7%20SUBSERIE%20PLAN%20DE%20ACCION%20INSTITUCIONAL/AppData/Local/:f:/s/EquipoUnidaddeAtencinalCiudadano/EgxDANtxd-NKhiUfbkzoX0UBkqQaHgBJI2SqcIFy7RRnkg?e=SbIFEa" TargetMode="External"/><Relationship Id="rId221" Type="http://schemas.openxmlformats.org/officeDocument/2006/relationships/comments" Target="../comments1.xml"/><Relationship Id="rId37" Type="http://schemas.openxmlformats.org/officeDocument/2006/relationships/hyperlink" Target="https://icfesgovco.sharepoint.com/sites/planeacion/Documentos%20compartidos/Backup%20OAP/2024/27%20SERIE%20PLANES/7%20SUBSERIE%20PLAN%20DE%20ACCION%20INSTITUCIONAL/AppData/Local/:f:/g/personal/lfcastanedab_icfes_gov_co/EvBuimjF4TBLiiTGXSxpSFABqcnZ6DxZ5qSw1xB7L8wgHw?e=ptumo9" TargetMode="External"/><Relationship Id="rId58" Type="http://schemas.openxmlformats.org/officeDocument/2006/relationships/hyperlink" Target="https://icfesgovco.sharepoint.com/sites/planeacion/Documentos%20compartidos/Backup%20OAP/2024/27%20SERIE%20PLANES/7%20SUBSERIE%20PLAN%20DE%20ACCION%20INSTITUCIONAL/AppData/Local/:p:/r/sites/OficinaAsesoradeComunicacionesyPrensa/_layouts/15/Doc.aspx?sourcedoc=%7B90325F01-EC9F-41CD-821F-2784BC44356D%7D&amp;file=Estrategia%20plan%20de%20medios.pptx&amp;action=edit&amp;mobileredirect=true&amp;wdsle=0" TargetMode="External"/><Relationship Id="rId79" Type="http://schemas.openxmlformats.org/officeDocument/2006/relationships/hyperlink" Target="https://icfesgovco.sharepoint.com/sites/planeacion/Documentos%20compartidos/Backup%20OAP/2024/27%20SERIE%20PLANES/7%20SUBSERIE%20PLAN%20DE%20ACCION%20INSTITUCIONAL/AppData/Local/:f:/s/planeacion/EpxrgUNh1nxLjhYFBoWTBJsBKXmabola00EF_C4F4sP2qQ?e=lTrKNI" TargetMode="External"/><Relationship Id="rId102" Type="http://schemas.openxmlformats.org/officeDocument/2006/relationships/hyperlink" Target="https://icfesgovco.sharepoint.com/sites/planeacion/Documentos%20compartidos/Backup%20OAP/2024/27%20SERIE%20PLANES/7%20SUBSERIE%20PLAN%20DE%20ACCION%20INSTITUCIONAL/AppData/Local/:f:/s/SubdireccindeAnisisyDivulgacin2023/Em8TrSipc3JNrffQsh5RfksBeT6_Oq_tunzcctq6jo7MYw?e=kJrPSL" TargetMode="External"/><Relationship Id="rId123" Type="http://schemas.openxmlformats.org/officeDocument/2006/relationships/hyperlink" Target="https://icfesgovco.sharepoint.com/sites/planeacion/Documentos%20compartidos/Backup%20OAP/2024/27%20SERIE%20PLANES/7%20SUBSERIE%20PLAN%20DE%20ACCION%20INSTITUCIONAL/AppData/Local/:f:/s/EquipoUnidaddeAtencinalCiudadano/EiosZMG41q1GqZuSbUDcYakBvo522367599nH_olr7Pp5A?e=4D0Ky4" TargetMode="External"/><Relationship Id="rId144" Type="http://schemas.openxmlformats.org/officeDocument/2006/relationships/hyperlink" Target="https://icfesgovco.sharepoint.com/sites/planeacion/Documentos%20compartidos/Backup%20OAP/2024/27%20SERIE%20PLANES/7%20SUBSERIE%20PLAN%20DE%20ACCION%20INSTITUCIONAL/AppData/Local/:f:/s/MIPG2024/EiaCW6X_8FhPuRd5YLw2FosBnxK14beZ3K2ka7WXqr2JEw?e=QvYYD1" TargetMode="External"/><Relationship Id="rId90" Type="http://schemas.openxmlformats.org/officeDocument/2006/relationships/hyperlink" Target="https://icfesgovco.sharepoint.com/sites/planeacion/Documentos%20compartidos/Backup%20OAP/2024/27%20SERIE%20PLANES/7%20SUBSERIE%20PLAN%20DE%20ACCION%20INSTITUCIONAL/AppData/Local/:f:/s/SDE/EpndP7MOviVAqLYNlnu0pDMB-wBBqc10g4fCa_q9FK2rmA?e=5fQELK" TargetMode="External"/><Relationship Id="rId165" Type="http://schemas.openxmlformats.org/officeDocument/2006/relationships/hyperlink" Target="https://icfesgovco.sharepoint.com/:f:/s/planeacion/ErT_WX_z1W1BpTTIc8XYq9IBRGFl2wvQlVk6pfTIOAg21Q?e=J7vzKF" TargetMode="External"/><Relationship Id="rId186" Type="http://schemas.openxmlformats.org/officeDocument/2006/relationships/hyperlink" Target="https://icfesgovco.sharepoint.com/:f:/s/SubdireccindeAnisisyDivulgacin2023/Ei9rfkmig3NCp6BVO1f_l-cBZ8Mii0JwvWWIynsKTu1Drg?e=xQhByB" TargetMode="External"/><Relationship Id="rId211" Type="http://schemas.openxmlformats.org/officeDocument/2006/relationships/hyperlink" Target="https://icfesgovco.sharepoint.com/:f:/s/RepositorioDTI/EiVmQO5XvxRDlx3uJm2PthIBKt2KLrxuGozYyqui3kqT1w?e=7EDCDn" TargetMode="External"/><Relationship Id="rId27" Type="http://schemas.openxmlformats.org/officeDocument/2006/relationships/hyperlink" Target="https://icfesgovco.sharepoint.com/sites/planeacion/Documentos%20compartidos/Backup%20OAP/2024/27%20SERIE%20PLANES/7%20SUBSERIE%20PLAN%20DE%20ACCION%20INSTITUCIONAL/AppData/Local/:f:/s/SubdireccindeAnisisyDivulgacin2023/EqlZZGgxEg1BtGO9kJ9wzAYB0TSjanI2DzH82nEupA8FXQ?e=nY2En4" TargetMode="External"/><Relationship Id="rId48" Type="http://schemas.openxmlformats.org/officeDocument/2006/relationships/hyperlink" Target="https://icfesgovco.sharepoint.com/sites/planeacion/Documentos%20compartidos/Backup%20OAP/2024/27%20SERIE%20PLANES/7%20SUBSERIE%20PLAN%20DE%20ACCION%20INSTITUCIONAL/AppData/Local/:f:/s/RepositorioDTI/EhMWlpao8L5HhBNB53YVLrMBGXGg8MuJ8xPJnE-3cRYclA?e=317LVk" TargetMode="External"/><Relationship Id="rId69" Type="http://schemas.openxmlformats.org/officeDocument/2006/relationships/hyperlink" Target="https://icfesgovco.sharepoint.com/sites/planeacion/Documentos%20compartidos/Backup%20OAP/2024/27%20SERIE%20PLANES/7%20SUBSERIE%20PLAN%20DE%20ACCION%20INSTITUCIONAL/AppData/Local/:x:/s/planeacion/EeyVrnNbZaNCiUkQtdq7x1EBl4RwLgoPwMfuDz7LHWnc-A?e=TVLsSd" TargetMode="External"/><Relationship Id="rId113" Type="http://schemas.openxmlformats.org/officeDocument/2006/relationships/hyperlink" Target="https://icfesgovco.sharepoint.com/sites/planeacion/Documentos%20compartidos/Backup%20OAP/2024/27%20SERIE%20PLANES/7%20SUBSERIE%20PLAN%20DE%20ACCION%20INSTITUCIONAL/AppData/Local/:w:/s/SubdireccindeAnisisyDivulgacin2023/ESvqWh6QFCxCvedbn42vdLUBfu9u4U2mqXJRKtDghRwILA?e=3losYI" TargetMode="External"/><Relationship Id="rId134" Type="http://schemas.openxmlformats.org/officeDocument/2006/relationships/hyperlink" Target="https://icfesgovco.sharepoint.com/sites/planeacion/Documentos%20compartidos/Backup%20OAP/2024/27%20SERIE%20PLANES/7%20SUBSERIE%20PLAN%20DE%20ACCION%20INSTITUCIONAL/AppData/Local/:f:/s/SubdireccindeAnisisyDivulgacin2023/EsmdcOiYBxxEpVbz1o5QFgcBWlW5HsYD8OruKnnPz-3cqg?e=VEKPPM" TargetMode="External"/><Relationship Id="rId80" Type="http://schemas.openxmlformats.org/officeDocument/2006/relationships/hyperlink" Target="https://icfesgovco.sharepoint.com/sites/planeacion/Documentos%20compartidos/Backup%20OAP/2024/27%20SERIE%20PLANES/7%20SUBSERIE%20PLAN%20DE%20ACCION%20INSTITUCIONAL/AppData/Local/:f:/s/planeacion/EpxrgUNh1nxLjhYFBoWTBJsBKXmabola00EF_C4F4sP2qQ?e=lTrKNI" TargetMode="External"/><Relationship Id="rId155" Type="http://schemas.openxmlformats.org/officeDocument/2006/relationships/hyperlink" Target="https://icfesgovco.sharepoint.com/sites/OficinaAsesoradeComunicacionesyPrensa/Documentos%20compartidos/Forms/AllItems.aspx?id=%2Fsites%2FOficinaAsesoradeComunicacionesyPrensa%2FDocumentos%20compartidos%2FGesti%C3%B3n%20de%20calidad%2FPlan%20de%20Acci%C3%B3n%20Institucional%2F3%20Participaci%C3%B3n%20del%20Icfes%20en%20eventos%20regionales%2C%20nacionales%20e%20internacionales%2FCuarto%20trimestre%2FFOTOS%20EVENTOS%20FINAL%20DE%20A%C3%91O&amp;viewid=189abbd3%2Dc9be%2D4ad6%2D9764%2Da7475959d71c" TargetMode="External"/><Relationship Id="rId176" Type="http://schemas.openxmlformats.org/officeDocument/2006/relationships/hyperlink" Target="https://www.icfes.gov.co/plan-de-acci%C3%B3n" TargetMode="External"/><Relationship Id="rId197" Type="http://schemas.openxmlformats.org/officeDocument/2006/relationships/hyperlink" Target="https://icfesgovco.sharepoint.com/:x:/s/GrupoSGD/EXLC6sdDFL1GvB7tBweeQNQBqztNLf47lu-v_CJqNQ8R5A?e=rvh4m2" TargetMode="External"/><Relationship Id="rId201" Type="http://schemas.openxmlformats.org/officeDocument/2006/relationships/hyperlink" Target="https://icfesgovco.sharepoint.com/:f:/s/RepositorioDTI/EvEBsn9yc6hHthZemCNn0uoBX0g2-DsLUkm3evTrhQhnyg?e=RsKHwF" TargetMode="External"/><Relationship Id="rId222" Type="http://schemas.microsoft.com/office/2017/10/relationships/threadedComment" Target="../threadedComments/threadedComment1.xml"/><Relationship Id="rId17" Type="http://schemas.openxmlformats.org/officeDocument/2006/relationships/hyperlink" Target="https://icfesgovco.sharepoint.com/sites/planeacion/Documentos%20compartidos/Backup%20OAP/2024/27%20SERIE%20PLANES/7%20SUBSERIE%20PLAN%20DE%20ACCION%20INSTITUCIONAL/AppData/Local/:f:/s/EquipoUnidaddeAtencinalCiudadano/EgxDANtxd-NKhiUfbkzoX0UBkqQaHgBJI2SqcIFy7RRnkg?e=SbIFEa" TargetMode="External"/><Relationship Id="rId38" Type="http://schemas.openxmlformats.org/officeDocument/2006/relationships/hyperlink" Target="https://icfesgovco.sharepoint.com/sites/planeacion/Documentos%20compartidos/Backup%20OAP/2024/27%20SERIE%20PLANES/7%20SUBSERIE%20PLAN%20DE%20ACCION%20INSTITUCIONAL/AppData/Local/:f:/s/SEGURIDADDELAINFORMACINOAP/EihjXdw28DBCnsjqDeU7hEwBgR7V5EiIKldN_FDahUTqvQ?e=ER9VkW" TargetMode="External"/><Relationship Id="rId59" Type="http://schemas.openxmlformats.org/officeDocument/2006/relationships/hyperlink" Target="https://icfesgovco.sharepoint.com/sites/planeacion/Documentos%20compartidos/Backup%20OAP/2024/27%20SERIE%20PLANES/7%20SUBSERIE%20PLAN%20DE%20ACCION%20INSTITUCIONAL/AppData/Local/Microsoft/OficinaAsesoradeComunicacionesyPrensa/Documentos%20compartidos/Forms/AllItems.aspx?id=%2Fsites%2FOficinaAsesoradeComunicacionesyPrensa%2FDocumentos%20compartidos%2FGesti%C3%B3n%20de%20calidad%2FPlan%20de%20Acci%C3%B3n%20Institucional%2F1%20Dise%C3%B1ar%20e%20implementar%20una%20estrategia%20de%20divulgaci%C3%B3n%20de%20la%20PPDA%2FSegundo%20trimestre&amp;viewid=189abbd3%2Dc9be%2D4ad6%2D9764%2Da7475959d71c" TargetMode="External"/><Relationship Id="rId103" Type="http://schemas.openxmlformats.org/officeDocument/2006/relationships/hyperlink" Target="https://icfesgovco.sharepoint.com/sites/planeacion/Documentos%20compartidos/Backup%20OAP/2024/27%20SERIE%20PLANES/7%20SUBSERIE%20PLAN%20DE%20ACCION%20INSTITUCIONAL/AppData/Local/:x:/s/SubdireccindeAnisisyDivulgacin2023/EV_CLY54BGVJs2barySHM9MBoRiZ6vf59Se4AWu9PlxhoQ?e=2iEaAV" TargetMode="External"/><Relationship Id="rId124" Type="http://schemas.openxmlformats.org/officeDocument/2006/relationships/hyperlink" Target="https://icfesgovco.sharepoint.com/sites/planeacion/Documentos%20compartidos/Backup%20OAP/2024/27%20SERIE%20PLANES/7%20SUBSERIE%20PLAN%20DE%20ACCION%20INSTITUCIONAL/AppData/Local/:f:/s/EquipoUnidaddeAtencinalCiudadano/EmW3FX1Z2Q5KvUB9cVhqbz8B_GtPjwsz73HcCXTvd_z1yQ?e=WxxLSu" TargetMode="External"/><Relationship Id="rId70" Type="http://schemas.openxmlformats.org/officeDocument/2006/relationships/hyperlink" Target="https://icfesgovco.sharepoint.com/sites/planeacion/Documentos%20compartidos/Backup%20OAP/2024/27%20SERIE%20PLANES/7%20SUBSERIE%20PLAN%20DE%20ACCION%20INSTITUCIONAL/AppData/Local/:x:/s/planeacion/EeyVrnNbZaNCiUkQtdq7x1EBl4RwLgoPwMfuDz7LHWnc-A?e=TVLsSd" TargetMode="External"/><Relationship Id="rId91" Type="http://schemas.openxmlformats.org/officeDocument/2006/relationships/hyperlink" Target="https://www.icfes.gov.co/plan-de-acci%C3%B3n" TargetMode="External"/><Relationship Id="rId145" Type="http://schemas.openxmlformats.org/officeDocument/2006/relationships/hyperlink" Target="https://icfesgovco.sharepoint.com/sites/planeacion/Documentos%20compartidos/Backup%20OAP/2024/27%20SERIE%20PLANES/7%20SUBSERIE%20PLAN%20DE%20ACCION%20INSTITUCIONAL/AppData/Local/:f:/s/MIPG2024/Ej3xPF4Py7NBtZbnprjdKgwBvz9eYUTAiVjouF2_hCaq4g?e=1FiH7o" TargetMode="External"/><Relationship Id="rId166" Type="http://schemas.openxmlformats.org/officeDocument/2006/relationships/hyperlink" Target="https://icfesgovco.sharepoint.com/:f:/s/planeacion/ErT_WX_z1W1BpTTIc8XYq9IBRGFl2wvQlVk6pfTIOAg21Q?e=J7vzKF" TargetMode="External"/><Relationship Id="rId187" Type="http://schemas.openxmlformats.org/officeDocument/2006/relationships/hyperlink" Target="https://icfesgovco.sharepoint.com/sites/:f:/s/SubdireccindeAnisisyDivulgacin2023/ErrBKUiSKRpBndaT4_ftmk0B7YzGClsbyH3b18zTIzf3Gw?e=bqf9hQ" TargetMode="External"/><Relationship Id="rId1" Type="http://schemas.openxmlformats.org/officeDocument/2006/relationships/hyperlink" Target="https://icfesgovco.sharepoint.com/sites/planeacion/Documentos%20compartidos/Backup%20OAP/2024/27%20SERIE%20PLANES/7%20SUBSERIE%20PLAN%20DE%20ACCION%20INSTITUCIONAL/AppData/Local/:f:/g/personal/fcamargo_icfes_gov_co/Epesh_YBlnxKg4D6Gp_mB6IBdKiQoByH-j81Z1Bwx1qxUw?e=XdhRde" TargetMode="External"/><Relationship Id="rId212" Type="http://schemas.openxmlformats.org/officeDocument/2006/relationships/hyperlink" Target="https://icfesgovco.sharepoint.com/:f:/s/RepositorioDTI/Et2apSj8Eb5DlOdGKIQjTNcBSFH1VK-GOBeQhzjTVUJTQQ?e=Bre5Ut" TargetMode="External"/><Relationship Id="rId28" Type="http://schemas.openxmlformats.org/officeDocument/2006/relationships/hyperlink" Target="https://icfesgovco.sharepoint.com/sites/planeacion/Documentos%20compartidos/Backup%20OAP/2024/27%20SERIE%20PLANES/7%20SUBSERIE%20PLAN%20DE%20ACCION%20INSTITUCIONAL/AppData/Local/:x:/s/SubdireccindeAnisisyDivulgacin2023/ESrvmImzyUVKotN8JH-g64MBzpy7oNuuMRR0ZRzFaKyCVA?e=wtO0ok" TargetMode="External"/><Relationship Id="rId49" Type="http://schemas.openxmlformats.org/officeDocument/2006/relationships/hyperlink" Target="https://icfesgovco.sharepoint.com/sites/planeacion/Documentos%20compartidos/Backup%20OAP/2024/27%20SERIE%20PLANES/7%20SUBSERIE%20PLAN%20DE%20ACCION%20INSTITUCIONAL/AppData/Local/:f:/s/RepositorioDTI/ErT4Wfhgqr1Lv2Olu99zvhwB5Xg-cXA72UthElM8jOCIjA?e=8y2gLU" TargetMode="External"/><Relationship Id="rId114" Type="http://schemas.openxmlformats.org/officeDocument/2006/relationships/hyperlink" Target="https://www.icfes.gov.co/apuntes-del-icfes-para-la-politica-educativa" TargetMode="External"/><Relationship Id="rId60" Type="http://schemas.openxmlformats.org/officeDocument/2006/relationships/hyperlink" Target="https://icfesgovco.sharepoint.com/sites/planeacion/Documentos%20compartidos/Backup%20OAP/2024/27%20SERIE%20PLANES/7%20SUBSERIE%20PLAN%20DE%20ACCION%20INSTITUCIONAL/AppData/Local/Microsoft/OficinaAsesoradeComunicacionesyPrensa/Documentos%20compartidos/Forms/AllItems.aspx?id=%2Fsites%2FOficinaAsesoradeComunicacionesyPrensa%2FDocumentos%20compartidos%2FGesti%C3%B3n%20de%20calidad%2FPlan%20de%20Acci%C3%B3n%20Institucional%2F2%20Desarrollar%20estrategias%20de%20comunicaci%C3%B3n%20interna%20con%20las%20diferentes%20dependencias%20del%20Instituto%2FSegundo%20semestre&amp;viewid=189abbd3%2Dc9be%2D4ad6%2D9764%2Da7475959d71c" TargetMode="External"/><Relationship Id="rId81" Type="http://schemas.openxmlformats.org/officeDocument/2006/relationships/hyperlink" Target="https://icfes.darumasoftware.com/app.php/staff/document/view?id=3476" TargetMode="External"/><Relationship Id="rId135" Type="http://schemas.openxmlformats.org/officeDocument/2006/relationships/hyperlink" Target="https://icfesgovco.sharepoint.com/sites/planeacion/Documentos%20compartidos/Backup%20OAP/2024/27%20SERIE%20PLANES/7%20SUBSERIE%20PLAN%20DE%20ACCION%20INSTITUCIONAL/AppData/Local/:f:/s/SubdireccindeAnisisyDivulgacin2023/Eimt5C-kPi5Gr8GvXTQ9RcoBTnOND6d6bUWNCowyQTXijw?e=6Vfvh1" TargetMode="External"/><Relationship Id="rId156" Type="http://schemas.openxmlformats.org/officeDocument/2006/relationships/hyperlink" Target="https://icfesgovco.sharepoint.com/sites/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6%20Establecer%20y%20ejecutar%20una%20estrategia%20de%20relacionamiento%20regional%20con%20grupos%20de%20inter%C3%A9s%2FCuarto%20Trimestre&amp;viewid=189abbd3%2Dc9be%2D4ad6%2D9764%2Da7475959d71c" TargetMode="External"/><Relationship Id="rId177" Type="http://schemas.openxmlformats.org/officeDocument/2006/relationships/hyperlink" Target="https://www.icfes.gov.co/plan-de-acci%C3%B3n" TargetMode="External"/><Relationship Id="rId198" Type="http://schemas.openxmlformats.org/officeDocument/2006/relationships/hyperlink" Target="https://icfesgovco.sharepoint.com/:x:/s/GrupoSGD/EcKvog95KhFOiGdP8AiLgBMB8zASfcYB5SkuG4W9CjIFFQ?e=bDn0yw" TargetMode="External"/><Relationship Id="rId202" Type="http://schemas.openxmlformats.org/officeDocument/2006/relationships/hyperlink" Target="https://icfesgovco.sharepoint.com/:f:/s/RepositorioDTI/Eg7qb-AVkFxGm_c5qbnwpC4B3FHvGgaqxqVjxTOd5absNA?e=piPPPr" TargetMode="External"/><Relationship Id="rId223" Type="http://schemas.microsoft.com/office/2019/04/relationships/namedSheetView" Target="../namedSheetViews/namedSheetView1.xml"/><Relationship Id="rId18" Type="http://schemas.openxmlformats.org/officeDocument/2006/relationships/hyperlink" Target="https://icfesgovco.sharepoint.com/sites/planeacion/Documentos%20compartidos/Backup%20OAP/2024/27%20SERIE%20PLANES/7%20SUBSERIE%20PLAN%20DE%20ACCION%20INSTITUCIONAL/AppData/Local/:f:/s/EquipoUnidaddeAtencinalCiudadano/EvVCud0lKYVAjjDjT3dL3BsBqeDGJzLugzFpcare-OWGSg?e=NuvvHV" TargetMode="External"/><Relationship Id="rId39" Type="http://schemas.openxmlformats.org/officeDocument/2006/relationships/hyperlink" Target="https://icfesgovco.sharepoint.com/sites/planeacion/Documentos%20compartidos/Backup%20OAP/2024/27%20SERIE%20PLANES/7%20SUBSERIE%20PLAN%20DE%20ACCION%20INSTITUCIONAL/AppData/Local/:f:/s/SEGURIDADDELAINFORMACINOAP/EihjXdw28DBCnsjqDeU7hEwBgR7V5EiIKldN_FDahUTqvQ?e=ER9VkW" TargetMode="External"/><Relationship Id="rId50" Type="http://schemas.openxmlformats.org/officeDocument/2006/relationships/hyperlink" Target="https://icfesgovco.sharepoint.com/sites/planeacion/Documentos%20compartidos/Backup%20OAP/2024/27%20SERIE%20PLANES/7%20SUBSERIE%20PLAN%20DE%20ACCION%20INSTITUCIONAL/AppData/Local/:f:/s/RepositorioDTI/EiRvuSKplwlBtO9KwNHddxkBjHL-k9G32lA3gi4_BYmAWQ?e=copUhl" TargetMode="External"/><Relationship Id="rId104" Type="http://schemas.openxmlformats.org/officeDocument/2006/relationships/hyperlink" Target="https://icfesgovco.sharepoint.com/sites/planeacion/Documentos%20compartidos/Backup%20OAP/2024/27%20SERIE%20PLANES/7%20SUBSERIE%20PLAN%20DE%20ACCION%20INSTITUCIONAL/AppData/Local/:f:/s/SubdireccindeAnisisyDivulgacin2023/Eg0-MYbOHzRLsvx-8G-t_I8BJXxwbca5pIWrWlcDP_JmUw?e=tGzYCs" TargetMode="External"/><Relationship Id="rId125" Type="http://schemas.openxmlformats.org/officeDocument/2006/relationships/hyperlink" Target="https://icfesgovco.sharepoint.com/sites/planeacion/Documentos%20compartidos/Backup%20OAP/2024/27%20SERIE%20PLANES/7%20SUBSERIE%20PLAN%20DE%20ACCION%20INSTITUCIONAL/AppData/Local/:f:/s/EquipoUnidaddeAtencinalCiudadano/EvHRCqINu9ZBv2LAnSzEkkkBSvx8Gog86InpKNg-3Ql6yw?e=5aEgYS" TargetMode="External"/><Relationship Id="rId146" Type="http://schemas.openxmlformats.org/officeDocument/2006/relationships/hyperlink" Target="https://icfesgovco.sharepoint.com/sites/planeacion/Documentos%20compartidos/Backup%20OAP/2024/27%20SERIE%20PLANES/7%20SUBSERIE%20PLAN%20DE%20ACCION%20INSTITUCIONAL/AppData/Local/:f:/s/MIPG2024/EmIjyVrZ73JCgNrwWklD-gMBvjMOTOs1Z3WRZvMgivZCRA?e=kl66Dg" TargetMode="External"/><Relationship Id="rId167" Type="http://schemas.openxmlformats.org/officeDocument/2006/relationships/hyperlink" Target="https://icfesgovco.sharepoint.com/sites/planeacion/Documentos%20compartidos/Backup%20OAP/2024/27%20SERIE%20PLANES/7%20SUBSERIE%20PLAN%20DE%20ACCION%20INSTITUCIONAL/AppData/Local/Microsoft/Olk/abello/OneDrive%20-%20icfes.gov.co/Documentos/ICFES/OCI/2024/Seguimiento%20Plan%20de%20Acci&#243;n%20y%20Plan%20Anual%20de%20Auditor&#237;a/" TargetMode="External"/><Relationship Id="rId188" Type="http://schemas.openxmlformats.org/officeDocument/2006/relationships/hyperlink" Target="https://icfesgovco.sharepoint.com/:f:/s/SubdireccindeAnisisyDivulgacin2023/EgRyQ2zWQ2NGnG2VKf-6mmIBZSMWpkH9n4I_XFcAAO5DEQ?e=KgoPHy" TargetMode="External"/><Relationship Id="rId71" Type="http://schemas.openxmlformats.org/officeDocument/2006/relationships/hyperlink" Target="https://icfesgovco.sharepoint.com/sites/planeacion/Documentos%20compartidos/Backup%20OAP/2024/27%20SERIE%20PLANES/7%20SUBSERIE%20PLAN%20DE%20ACCION%20INSTITUCIONAL/AppData/Local/:f:/s/MIPG2024/Eiez0e_5bLVOng_maEtQ3FoBpnTm-t60rNEffEgHCO5CMQ?e=pODTu3" TargetMode="External"/><Relationship Id="rId92" Type="http://schemas.openxmlformats.org/officeDocument/2006/relationships/hyperlink" Target="https://www.icfes.gov.co/plan-de-acci%C3%B3n" TargetMode="External"/><Relationship Id="rId213" Type="http://schemas.openxmlformats.org/officeDocument/2006/relationships/hyperlink" Target="https://icfesgovco.sharepoint.com/:x:/s/MIPG2024/EThudTAxNNVAk_wHpM_1wc4BuQSgcR0meu7HbuwJypnpjg?e=UdrY4O" TargetMode="External"/><Relationship Id="rId2" Type="http://schemas.openxmlformats.org/officeDocument/2006/relationships/hyperlink" Target="https://icfesgovco.sharepoint.com/sites/planeacion/Documentos%20compartidos/Backup%20OAP/2024/27%20SERIE%20PLANES/7%20SUBSERIE%20PLAN%20DE%20ACCION%20INSTITUCIONAL/AppData/Local/:f:/g/personal/fcamargo_icfes_gov_co/Eu7rUOHkdyNCnFaV6J0uy-8BHup6n243NNgSpjJxhLUZEA?e=C0fo8e" TargetMode="External"/><Relationship Id="rId29" Type="http://schemas.openxmlformats.org/officeDocument/2006/relationships/hyperlink" Target="https://icfesgovco.sharepoint.com/sites/planeacion/Documentos%20compartidos/Backup%20OAP/2024/27%20SERIE%20PLANES/7%20SUBSERIE%20PLAN%20DE%20ACCION%20INSTITUCIONAL/AppData/Local/:f:/s/SubdireccindeAnisisyDivulgacin2023/Ev62VHSiVZ9BvGatB_zCaXQBy7QbLqP0WAvy56EHRo9URA?e=2yDz77" TargetMode="External"/><Relationship Id="rId40" Type="http://schemas.openxmlformats.org/officeDocument/2006/relationships/hyperlink" Target="https://icfesgovco.sharepoint.com/sites/planeacion/Documentos%20compartidos/Backup%20OAP/2024/27%20SERIE%20PLANES/7%20SUBSERIE%20PLAN%20DE%20ACCION%20INSTITUCIONAL/AppData/Local/:f:/s/SEGURIDADDELAINFORMACINOAP/EihjXdw28DBCnsjqDeU7hEwBgR7V5EiIKldN_FDahUTqvQ?e=ER9VkW" TargetMode="External"/><Relationship Id="rId115" Type="http://schemas.openxmlformats.org/officeDocument/2006/relationships/hyperlink" Target="https://icfesgovco.sharepoint.com/sites/planeacion/Documentos%20compartidos/Backup%20OAP/2024/27%20SERIE%20PLANES/7%20SUBSERIE%20PLAN%20DE%20ACCION%20INSTITUCIONAL/AppData/Local/:x:/s/MesaTcnicaMujeryGnero/Ea8CjT6g-YJKkcKyLiA6ljYBmnjYflTw4BpmIcBx2bKS8A?e=gI7nDW" TargetMode="External"/><Relationship Id="rId136" Type="http://schemas.openxmlformats.org/officeDocument/2006/relationships/hyperlink" Target="https://icfesgovco.sharepoint.com/sites/planeacion/Documentos%20compartidos/Backup%20OAP/2024/27%20SERIE%20PLANES/7%20SUBSERIE%20PLAN%20DE%20ACCION%20INSTITUCIONAL/AppData/Local/:f:/s/SubdireccindeAnisisyDivulgacin2023/Eimt5C-kPi5Gr8GvXTQ9RcoBTnOND6d6bUWNCowyQTXijw?e=6Vfvh1" TargetMode="External"/><Relationship Id="rId157" Type="http://schemas.openxmlformats.org/officeDocument/2006/relationships/hyperlink" Target="https://icfesgovco.sharepoint.com/sites/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1%20Dise%C3%B1ar%20e%20implementar%20una%20estrategia%20de%20divulgaci%C3%B3n%20de%20la%20PPDA%2FCuarto%20Trimestre&amp;viewid=189abbd3%2Dc9be%2D4ad6%2D9764%2Da7475959d71c" TargetMode="External"/><Relationship Id="rId178" Type="http://schemas.openxmlformats.org/officeDocument/2006/relationships/hyperlink" Target="http://icfes.acendra.com.co/" TargetMode="External"/><Relationship Id="rId61" Type="http://schemas.openxmlformats.org/officeDocument/2006/relationships/hyperlink" Target="https://icfesgovco.sharepoint.com/sites/planeacion/Documentos%20compartidos/Backup%20OAP/2024/27%20SERIE%20PLANES/7%20SUBSERIE%20PLAN%20DE%20ACCION%20INSTITUCIONAL/AppData/Local/Microsoft/OficinaAsesoradeComunicacionesyPrensa/Documentos%20compartidos/Forms/AllItems.aspx?id=%2Fsites%2FOficinaAsesoradeComunicacionesyPrensa%2FDocumentos%20compartidos%2FGesti%C3%B3n%20de%20calidad%2FPlan%20de%20Acci%C3%B3n%20Institucional%2F3%20Participaci%C3%B3n%20del%20Icfes%20en%20eventos%20regionales%2C%20nacionales%20e%20internacionales%2FSegundo%20trimestre&amp;viewid=189abbd3%2Dc9be%2D4ad6%2D9764%2Da7475959d71c" TargetMode="External"/><Relationship Id="rId82" Type="http://schemas.openxmlformats.org/officeDocument/2006/relationships/hyperlink" Target="https://normograma.icfes.gov.co/docs/arbol/5258.htm" TargetMode="External"/><Relationship Id="rId199" Type="http://schemas.openxmlformats.org/officeDocument/2006/relationships/hyperlink" Target="https://icfesgovco.sharepoint.com/:w:/s/planeacion/EVRk-JPgcKlDgwnZlwgiAUABJu9gsCM_QcQB_jnbahgXcg?e=1eyb5r" TargetMode="External"/><Relationship Id="rId203" Type="http://schemas.openxmlformats.org/officeDocument/2006/relationships/hyperlink" Target="https://icfesgovco.sharepoint.com/:f:/s/RepositorioDTI/EmS89S4RZRdIpIOj1CeRrfwBSYpRh4ZnqkOyqCYLOPLYJg?e=opAsQE" TargetMode="External"/><Relationship Id="rId19" Type="http://schemas.openxmlformats.org/officeDocument/2006/relationships/hyperlink" Target="https://icfesgovco.sharepoint.com/sites/planeacion/Documentos%20compartidos/Backup%20OAP/2024/27%20SERIE%20PLANES/7%20SUBSERIE%20PLAN%20DE%20ACCION%20INSTITUCIONAL/AppData/Local/:f:/s/EquipoUnidaddeAtencinalCiudadano/EiZtDzwaDDpAsGXPJn83wpYBV_U-Cbw0d_S_1qDlKq-iDA?e=rbXrPH" TargetMode="External"/><Relationship Id="rId30" Type="http://schemas.openxmlformats.org/officeDocument/2006/relationships/hyperlink" Target="https://icfesgovco.sharepoint.com/sites/planeacion/Documentos%20compartidos/Backup%20OAP/2024/27%20SERIE%20PLANES/7%20SUBSERIE%20PLAN%20DE%20ACCION%20INSTITUCIONAL/AppData/Local/:f:/s/SubdireccindeAnisisyDivulgacin2023/EpACG4kL5mFCiz0hJCKF6WIBUCZB9PCIU3f7dIIfeFqXZw?e=ODsPO8" TargetMode="External"/><Relationship Id="rId105" Type="http://schemas.openxmlformats.org/officeDocument/2006/relationships/hyperlink" Target="https://icfesgovco.sharepoint.com/sites/planeacion/Documentos%20compartidos/Backup%20OAP/2024/27%20SERIE%20PLANES/7%20SUBSERIE%20PLAN%20DE%20ACCION%20INSTITUCIONAL/AppData/Local/Microsoft/SubdireccindeAnisisyDivulgacin2023/Documentos%20compartidos/Forms/AllItems.aspx?ct=1719862314441&amp;or=OWA%2DNT%2DMail&amp;cid=481dd911%2D71bd%2D81f3%2D468a%2D1aed238ef49f&amp;ga=1&amp;id=%2Fsites%2FSubdireccindeAnisisyDivulgacin2023%2FDocumentos%20compartidos%2FAn&#225;lisis%20y%20Divulgaci&#243;n%202024%2FSAYD%20EQUIPOS%202024%2FGRUPO%202%20%2D%20PRODUCCI&#211;N%20DE%20RECURSOS%20DIGITALES%2F07%5FREDES&amp;viewid=3f50a6e8%2D6da5%2D497c%2D954e%2Dffd54a050181" TargetMode="External"/><Relationship Id="rId126" Type="http://schemas.openxmlformats.org/officeDocument/2006/relationships/hyperlink" Target="https://icfesgovco.sharepoint.com/sites/planeacion/Documentos%20compartidos/Backup%20OAP/2024/27%20SERIE%20PLANES/7%20SUBSERIE%20PLAN%20DE%20ACCION%20INSTITUCIONAL/AppData/Local/:f:/s/EquipoUnidaddeAtencinalCiudadano/Ekmu4b0wDUFAtvAiyIB6nFYBx1wYq1dy4ZlM9t7GkgcmhA?e=89NMJi" TargetMode="External"/><Relationship Id="rId147" Type="http://schemas.openxmlformats.org/officeDocument/2006/relationships/hyperlink" Target="https://icfesgovco.sharepoint.com/sites/planeacion/Documentos%20compartidos/Backup%20OAP/2024/27%20SERIE%20PLANES/7%20SUBSERIE%20PLAN%20DE%20ACCION%20INSTITUCIONAL/AppData/Local/:x:/s/MIPG2024/EdhVzZOSo6JNvQ-te9K5NUEBiYotEQMWcjDLKcQ1OSS8pw?e=Clwkob" TargetMode="External"/><Relationship Id="rId168" Type="http://schemas.openxmlformats.org/officeDocument/2006/relationships/hyperlink" Target="https://icfesgovco.sharepoint.com/:f:/s/EquipoUnidaddeAtencinalCiudadano/Eg35Jkt6QHtIm9Wpf-spERABxGc_SFXBEHxsSHcv2izcZA?e=Zgi6hX"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clasificacionee-da887c978e3b.herokuapp.com/" TargetMode="External"/><Relationship Id="rId21" Type="http://schemas.openxmlformats.org/officeDocument/2006/relationships/hyperlink" Target="https://icfesgovco.sharepoint.com/sites/planeacion/Documentos%20compartidos/Backup%20OAP/2024/27%20SERIE%20PLANES/7%20SUBSERIE%20PLAN%20DE%20ACCION%20INSTITUCIONAL/AppData/Local/:w:/s/SubdireccindeAnisisyDivulgacin2023/EaOAHoTbcOZErMK4enpbDskBbG6DQW2BVHHec6nmoGZuNw?e=IKCZpY" TargetMode="External"/><Relationship Id="rId42" Type="http://schemas.openxmlformats.org/officeDocument/2006/relationships/hyperlink" Target="https://icfesgovco.sharepoint.com/sites/planeacion/Documentos%20compartidos/Backup%20OAP/2024/27%20SERIE%20PLANES/7%20SUBSERIE%20PLAN%20DE%20ACCION%20INSTITUCIONAL/AppData/Local/:p:/s/direcciondeevaluacion/EXQgCn8GjbFLkDA5LwHwS-YBq2wO-fjQjmmjuV4V5js5_w?e=XEKBc9" TargetMode="External"/><Relationship Id="rId63" Type="http://schemas.openxmlformats.org/officeDocument/2006/relationships/hyperlink" Target="https://www.instagram.com/p/C69ksn-xB8a/?utm_source=ig_web_copy_link&amp;igsh=MzRlODBiNWFlZA==" TargetMode="External"/><Relationship Id="rId84" Type="http://schemas.openxmlformats.org/officeDocument/2006/relationships/hyperlink" Target="https://icfesgovco.sharepoint.com/sites/planeacion/Documentos%20compartidos/Backup%20OAP/2024/27%20SERIE%20PLANES/7%20SUBSERIE%20PLAN%20DE%20ACCION%20INSTITUCIONAL/AppData/Local/:f:/s/SubdireccindeAnisisyDivulgacin2023/EpHIZTsXC_BJueLpTwXRuecBFWJCnnungKTzFWtIxKhA6A?e=3mZ9pN" TargetMode="External"/><Relationship Id="rId138" Type="http://schemas.openxmlformats.org/officeDocument/2006/relationships/hyperlink" Target="https://icfesgovco.sharepoint.com/sites/planeacion/Documentos%20compartidos/Backup%20OAP/2024/27%20SERIE%20PLANES/7%20SUBSERIE%20PLAN%20DE%20ACCION%20INSTITUCIONAL/AppData/Local/:f:/s/SubdireccindeAnisisyDivulgacin2023/Er6p6yHa-qxOgapb9eJZk80BvqMpDBNW81tfuBlnNzn5Vw?e=f1rbSY" TargetMode="External"/><Relationship Id="rId159" Type="http://schemas.openxmlformats.org/officeDocument/2006/relationships/hyperlink" Target="https://icfesgovco.sharepoint.com/:f:/s/SubdireccindeAnisisyDivulgacin2023/Eme3Ly-5Jc9HopQ01wvBsO8B401o2qEhiyAbWPxxif3GwA?e=tTMMos" TargetMode="External"/><Relationship Id="rId107" Type="http://schemas.openxmlformats.org/officeDocument/2006/relationships/hyperlink" Target="https://icfesgovco.sharepoint.com/sites/planeacion/Documentos%20compartidos/Backup%20OAP/2024/27%20SERIE%20PLANES/7%20SUBSERIE%20PLAN%20DE%20ACCION%20INSTITUCIONAL/AppData/Local/:f:/s/Oficinadeinvestigaciones/EqvQECyNyOlBv9Veun5-gJUBEdJdKI5jRbw27ozf-pullw?e=7cdUtF" TargetMode="External"/><Relationship Id="rId11" Type="http://schemas.openxmlformats.org/officeDocument/2006/relationships/hyperlink" Target="https://icfesgovco.sharepoint.com/sites/planeacion/Documentos%20compartidos/Backup%20OAP/2024/27%20SERIE%20PLANES/7%20SUBSERIE%20PLAN%20DE%20ACCION%20INSTITUCIONAL/AppData/Local/:f:/s/Oficinadeinvestigaciones/EpJkrPlVs9lJtq5gQFZdX48BxTXs2VDYKUbR1lLK2pV0eQ?e=RFGxhX" TargetMode="External"/><Relationship Id="rId32" Type="http://schemas.openxmlformats.org/officeDocument/2006/relationships/hyperlink" Target="https://icfesgovco.sharepoint.com/sites/planeacion/Documentos%20compartidos/Backup%20OAP/2024/27%20SERIE%20PLANES/7%20SUBSERIE%20PLAN%20DE%20ACCION%20INSTITUCIONAL/AppData/Local/:f:/s/SubdireccindeAnisisyDivulgacin2023/Em8TrSipc3JNrffQsh5RfksBeT6_Oq_tunzcctq6jo7MYw?e=bAy20x" TargetMode="External"/><Relationship Id="rId53" Type="http://schemas.openxmlformats.org/officeDocument/2006/relationships/hyperlink" Target="https://icfesgovco.sharepoint.com/sites/planeacion/Documentos%20compartidos/Backup%20OAP/2024/27%20SERIE%20PLANES/7%20SUBSERIE%20PLAN%20DE%20ACCION%20INSTITUCIONAL/AppData/Local/:f:/g/personal/msoler_icfes_gov_co/EtfVVKacvIVEvqvUABiVY4QBDsaWdWAe5F_sG-QBE8Pyhg?e=qskryf" TargetMode="External"/><Relationship Id="rId74" Type="http://schemas.openxmlformats.org/officeDocument/2006/relationships/hyperlink" Target="https://icfesgovco.sharepoint.com/sites/planeacion/Documentos%20compartidos/Backup%20OAP/2024/27%20SERIE%20PLANES/7%20SUBSERIE%20PLAN%20DE%20ACCION%20INSTITUCIONAL/AppData/Local/Microsoft/Olk/Attachments/Downloads/Evento%205:%20https:/icfesgovco.sharepoint.com/:f:/s/SubdireccindeAnisisyDivulgacin2023/Eu_uGQt86EtGhp3x2LWy610BgYKZugiA25RIfoHYtRHwow?e=XP1PPP" TargetMode="External"/><Relationship Id="rId128" Type="http://schemas.openxmlformats.org/officeDocument/2006/relationships/hyperlink" Target="https://icfesgovco.sharepoint.com/sites/planeacion/Documentos%20compartidos/Backup%20OAP/2024/27%20SERIE%20PLANES/7%20SUBSERIE%20PLAN%20DE%20ACCION%20INSTITUCIONAL/AppData/Local/:f:/s/SubdireccindeAnisisyDivulgacin2023/EhJ9W3J7Ej1PrB6EpfuDfl0BEt_ANGstQqItfZ5qKSaDUA?e=bJLJHV" TargetMode="External"/><Relationship Id="rId149" Type="http://schemas.openxmlformats.org/officeDocument/2006/relationships/hyperlink" Target="https://icfesgovco.sharepoint.com/:f:/s/SubdireccindeAnisisyDivulgacin2023/Et4-6C0ZDnBJnp_pTSk122EBmYfgdRs71rnpEYJE3e-Mcg?e=smGVIq" TargetMode="External"/><Relationship Id="rId5" Type="http://schemas.openxmlformats.org/officeDocument/2006/relationships/hyperlink" Target="https://icfesgovco.sharepoint.com/sites/planeacion/Documentos%20compartidos/Backup%20OAP/2024/27%20SERIE%20PLANES/7%20SUBSERIE%20PLAN%20DE%20ACCION%20INSTITUCIONAL/AppData/Local/:i:/s/direcciondeevaluacion/EawTXAKCiz9Nmsowu6UkHagBCl1gdOIT8qFwpI6pE4vvHg?e=VAuqte" TargetMode="External"/><Relationship Id="rId95" Type="http://schemas.openxmlformats.org/officeDocument/2006/relationships/hyperlink" Target="https://icfesgovco.sharepoint.com/sites/planeacion/Documentos%20compartidos/Backup%20OAP/2024/27%20SERIE%20PLANES/7%20SUBSERIE%20PLAN%20DE%20ACCION%20INSTITUCIONAL/AppData/Local/:f:/s/SubdireccindeAnisisyDivulgacin2023/EhL-IY9KdnRNqvsd5kMVZ_ABckG1524sb3zTqOs5fRSQtg?e=41IFF0" TargetMode="External"/><Relationship Id="rId160" Type="http://schemas.openxmlformats.org/officeDocument/2006/relationships/hyperlink" Target="https://icfesgovco.sharepoint.com/:f:/s/SubdireccindeAnisisyDivulgacin2023/EigToGaPkLBCjVEAK9mJy_gBUKANXaNAkQoM6qzfHRRD6w?e=ozwrtS" TargetMode="External"/><Relationship Id="rId22" Type="http://schemas.openxmlformats.org/officeDocument/2006/relationships/hyperlink" Target="https://icfesgovco.sharepoint.com/sites/planeacion/Documentos%20compartidos/Backup%20OAP/2024/27%20SERIE%20PLANES/7%20SUBSERIE%20PLAN%20DE%20ACCION%20INSTITUCIONAL/AppData/Local/:w:/s/SubdireccindeAnisisyDivulgacin2023/EeztJtUY-gRPmxy7OAkx4EYBNeUgwDVL70XkYr6FuzFh9A?e=6zDIFq" TargetMode="External"/><Relationship Id="rId43" Type="http://schemas.openxmlformats.org/officeDocument/2006/relationships/hyperlink" Target="https://icfesgovco.sharepoint.com/sites/planeacion/Documentos%20compartidos/Backup%20OAP/2024/27%20SERIE%20PLANES/7%20SUBSERIE%20PLAN%20DE%20ACCION%20INSTITUCIONAL/AppData/Local/:b:/s/direcciondeevaluacion/EW--cyvl-dBIkKn_Xwvg6q4Boc9JE7bW-nb3eRCWyZZSSg?e=deygHR" TargetMode="External"/><Relationship Id="rId64" Type="http://schemas.openxmlformats.org/officeDocument/2006/relationships/hyperlink" Target="https://www.instagram.com/p/C5QsLU4u3KU/?utm_source=ig_web_copy_link&amp;igsh=MzRlODBiNWFlZA==" TargetMode="External"/><Relationship Id="rId118" Type="http://schemas.openxmlformats.org/officeDocument/2006/relationships/hyperlink" Target="https://www.icfes.gov.co/web/sayd/INPEC_SABER11_24" TargetMode="External"/><Relationship Id="rId139" Type="http://schemas.openxmlformats.org/officeDocument/2006/relationships/hyperlink" Target="https://icfesgovco.sharepoint.com/sites/planeacion/Documentos%20compartidos/Backup%20OAP/2024/27%20SERIE%20PLANES/7%20SUBSERIE%20PLAN%20DE%20ACCION%20INSTITUCIONAL/AppData/Local/:f:/s/SubdireccindeAnisisyDivulgacin2023/EsnDgRUCMI9Br0F2kRY0PVEBflUcsikZH49Rsh7v_s0XuA?e=m75mb4" TargetMode="External"/><Relationship Id="rId85" Type="http://schemas.openxmlformats.org/officeDocument/2006/relationships/hyperlink" Target="https://icfesgovco.sharepoint.com/sites/planeacion/Documentos%20compartidos/Backup%20OAP/2024/27%20SERIE%20PLANES/7%20SUBSERIE%20PLAN%20DE%20ACCION%20INSTITUCIONAL/AppData/Local/:f:/s/SubdireccindeAnisisyDivulgacin2023/Et5U0amhVCdKhfrPX5WZD5ABtqFNpguKbjNCjZtQkLnhSQ?e=JjYxlV" TargetMode="External"/><Relationship Id="rId150" Type="http://schemas.openxmlformats.org/officeDocument/2006/relationships/hyperlink" Target="https://icfesgovco.sharepoint.com/:f:/s/SubdireccindeAnisisyDivulgacin2023/ElUr23r0Ce1EtIRVx8ERaiMBIoPV7mpVJUydePau94sx2w?e=NOOr3e" TargetMode="External"/><Relationship Id="rId12" Type="http://schemas.openxmlformats.org/officeDocument/2006/relationships/hyperlink" Target="https://www.icfes.gov.co/en/web/guest/convocatorias-de-investigacion" TargetMode="External"/><Relationship Id="rId17" Type="http://schemas.openxmlformats.org/officeDocument/2006/relationships/hyperlink" Target="https://icfesgovco.sharepoint.com/sites/planeacion/Documentos%20compartidos/Backup%20OAP/2024/27%20SERIE%20PLANES/7%20SUBSERIE%20PLAN%20DE%20ACCION%20INSTITUCIONAL/AppData/Local/:f:/s/SubdireccindeAnisisyDivulgacin2023/EmdFvePMHJ5Poftnzbza34UB5NXaNWb6HZXCXRyDBlJSOw?e=cccGND" TargetMode="External"/><Relationship Id="rId33" Type="http://schemas.openxmlformats.org/officeDocument/2006/relationships/hyperlink" Target="https://icfesgovco.sharepoint.com/sites/planeacion/Documentos%20compartidos/Backup%20OAP/2024/27%20SERIE%20PLANES/7%20SUBSERIE%20PLAN%20DE%20ACCION%20INSTITUCIONAL/AppData/Local/:f:/s/SubdireccindeAnisisyDivulgacin2023/EoPds0IBAaVLjzaZubeBbaEB2IGslJIpbiRmKDud-1qtyw?e=fi56wr" TargetMode="External"/><Relationship Id="rId38" Type="http://schemas.openxmlformats.org/officeDocument/2006/relationships/hyperlink" Target="https://icfesgovco.sharepoint.com/sites/planeacion/Documentos%20compartidos/Backup%20OAP/2024/27%20SERIE%20PLANES/7%20SUBSERIE%20PLAN%20DE%20ACCION%20INSTITUCIONAL/AppData/Local/:f:/s/SubdireccindeAnisisyDivulgacin2023/EhoE2w9DoqxEjPzWcsFI9FgBiLoZVCayeVXvdJbIF7Xhpw?e=FqeVaC" TargetMode="External"/><Relationship Id="rId59" Type="http://schemas.openxmlformats.org/officeDocument/2006/relationships/hyperlink" Target="https://icfesgovco.sharepoint.com/sites/planeacion/Documentos%20compartidos/Backup%20OAP/2024/27%20SERIE%20PLANES/7%20SUBSERIE%20PLAN%20DE%20ACCION%20INSTITUCIONAL/AppData/Local/:w:/s/direcciondeevaluacion/EW4ITgZ5SglChGhLy3linpABtaki_WN5_93OL9Pat00kzw?e=ykRXMp" TargetMode="External"/><Relationship Id="rId103" Type="http://schemas.openxmlformats.org/officeDocument/2006/relationships/hyperlink" Target="https://icfesgovco.sharepoint.com/sites/planeacion/Documentos%20compartidos/Backup%20OAP/2024/27%20SERIE%20PLANES/7%20SUBSERIE%20PLAN%20DE%20ACCION%20INSTITUCIONAL/AppData/Local/:x:/s/direcciondeevaluacion/ETfXFZ5GLxFBiSSoLnYvReMBi9aB2DPyAalu0umdyh5fIQ?CID=92501c59-8d81-445c-bc57-2f786ed27c29" TargetMode="External"/><Relationship Id="rId108" Type="http://schemas.openxmlformats.org/officeDocument/2006/relationships/hyperlink" Target="https://icfesgovco.sharepoint.com/sites/planeacion/Documentos%20compartidos/Backup%20OAP/2024/27%20SERIE%20PLANES/7%20SUBSERIE%20PLAN%20DE%20ACCION%20INSTITUCIONAL/AppData/Local/:p:/s/CTAComitsTcnicosderea-SDI2024-2/Ed9_56OoNsFOrkrZC_fjNb8B0T4jQ318quX7usUfrOp72g?e=eoGkpi" TargetMode="External"/><Relationship Id="rId124" Type="http://schemas.openxmlformats.org/officeDocument/2006/relationships/hyperlink" Target="https://icfesgovco.sharepoint.com/sites/planeacion/Documentos%20compartidos/Backup%20OAP/2024/27%20SERIE%20PLANES/7%20SUBSERIE%20PLAN%20DE%20ACCION%20INSTITUCIONAL/AppData/Local/:v:/s/SubdireccindeAnisisyDivulgacin2023/EVdmmJtgi5ZIpYvDQBNkQHkBdxU8o6F6fjgRlFe9aEwhdw?e=WiV9Db" TargetMode="External"/><Relationship Id="rId129" Type="http://schemas.openxmlformats.org/officeDocument/2006/relationships/hyperlink" Target="https://icfesgovco.sharepoint.com/sites/planeacion/Documentos%20compartidos/Backup%20OAP/2024/27%20SERIE%20PLANES/7%20SUBSERIE%20PLAN%20DE%20ACCION%20INSTITUCIONAL/AppData/Local/:f:/s/SubdireccindeAnisisyDivulgacin2023/Ev26zKcHIhdOoglpu7Avx4wBtV2QlPOEu3T8Sd3-2rYhfw?e=u84ZaY" TargetMode="External"/><Relationship Id="rId54" Type="http://schemas.openxmlformats.org/officeDocument/2006/relationships/hyperlink" Target="https://icfesgovco.sharepoint.com/sites/planeacion/Documentos%20compartidos/Backup%20OAP/2024/27%20SERIE%20PLANES/7%20SUBSERIE%20PLAN%20DE%20ACCION%20INSTITUCIONAL/AppData/Local/:w:/g/personal/msoler_icfes_gov_co/EWS-lbS-jxtPnGUyNP2uu4cB57X7qbOjcZZgY2vvUTiFFg?e=4fNPvL" TargetMode="External"/><Relationship Id="rId70" Type="http://schemas.openxmlformats.org/officeDocument/2006/relationships/hyperlink" Target="https://icfesgovco.sharepoint.com/sites/planeacion/Documentos%20compartidos/Backup%20OAP/2024/27%20SERIE%20PLANES/7%20SUBSERIE%20PLAN%20DE%20ACCION%20INSTITUCIONAL/AppData/Local/:f:/s/SubdireccindeAnisisyDivulgacin2023/EnttN7hyhZ1Cl8AAgAH48w0BgiNTh0VoSA4KgQzSWe2TYw?e=VlDa1g" TargetMode="External"/><Relationship Id="rId75" Type="http://schemas.openxmlformats.org/officeDocument/2006/relationships/hyperlink" Target="https://icfesgovco.sharepoint.com/sites/planeacion/Documentos%20compartidos/Backup%20OAP/2024/27%20SERIE%20PLANES/7%20SUBSERIE%20PLAN%20DE%20ACCION%20INSTITUCIONAL/AppData/Local/:x:/s/MesaTcnicaMujeryGnero/Ea8CjT6g-YJKkcKyLiA6ljYBmnjYflTw4BpmIcBx2bKS8A?e=gI7nDW" TargetMode="External"/><Relationship Id="rId91" Type="http://schemas.openxmlformats.org/officeDocument/2006/relationships/hyperlink" Target="https://icfesgovco.sharepoint.com/sites/planeacion/Documentos%20compartidos/Backup%20OAP/2024/27%20SERIE%20PLANES/7%20SUBSERIE%20PLAN%20DE%20ACCION%20INSTITUCIONAL/AppData/Local/:f:/s/SubdireccindeAnisisyDivulgacin2023/EgOd9puY42VCj3smpusee1MBUV1USIo32tG1JKEW5iX7ZQ?e=D45w1T" TargetMode="External"/><Relationship Id="rId96" Type="http://schemas.openxmlformats.org/officeDocument/2006/relationships/hyperlink" Target="https://icfesgovco.sharepoint.com/sites/planeacion/Documentos%20compartidos/Backup%20OAP/2024/27%20SERIE%20PLANES/7%20SUBSERIE%20PLAN%20DE%20ACCION%20INSTITUCIONAL/AppData/Local/:f:/s/SubdireccindeAnisisyDivulgacin2023/EgqIILoYgapChzFjX2U6CToBnso-aTidxj2ABIf2BRXxvA?e=w3AdXB" TargetMode="External"/><Relationship Id="rId140" Type="http://schemas.openxmlformats.org/officeDocument/2006/relationships/hyperlink" Target="https://icfesgovco.sharepoint.com/sites/planeacion/Documentos%20compartidos/Backup%20OAP/2024/27%20SERIE%20PLANES/7%20SUBSERIE%20PLAN%20DE%20ACCION%20INSTITUCIONAL/AppData/Local/:f:/s/SubdireccindeAnisisyDivulgacin2023/EmjIrRNPvhVKlTgvuFJo7XYBWE69TYKyulDQ3ocSEy9w0A?e=HLXh8P" TargetMode="External"/><Relationship Id="rId145" Type="http://schemas.openxmlformats.org/officeDocument/2006/relationships/hyperlink" Target="http://okonvirtual.com/ICFES/SSES_24" TargetMode="External"/><Relationship Id="rId161" Type="http://schemas.openxmlformats.org/officeDocument/2006/relationships/hyperlink" Target="https://icfesgovco.sharepoint.com/:f:/s/SDE/EoW_zgIXtVROnNgzVbkllBcBihhVT8h7eY9Qy4tEXF0edg?e=onyHJj" TargetMode="External"/><Relationship Id="rId166" Type="http://schemas.openxmlformats.org/officeDocument/2006/relationships/hyperlink" Target="https://icfesgovco.sharepoint.com/:f:/s/RepositorioDTI/EupWQSx9adNOlmT7AIHj1AABegX7SPXtBgU_RMIizVPkyQ?e=09tQC5" TargetMode="External"/><Relationship Id="rId1" Type="http://schemas.openxmlformats.org/officeDocument/2006/relationships/hyperlink" Target="https://icfesgovco.sharepoint.com/sites/planeacion/Documentos%20compartidos/Backup%20OAP/2024/27%20SERIE%20PLANES/7%20SUBSERIE%20PLAN%20DE%20ACCION%20INSTITUCIONAL/AppData/Local/:b:/s/direcciondeevaluacion/EYQ-FheHqLFPvvgbGnNn5p0B6wxLfxJKRpa4lGlkc0GUkA?e=ytAF81" TargetMode="External"/><Relationship Id="rId6" Type="http://schemas.openxmlformats.org/officeDocument/2006/relationships/hyperlink" Target="https://icfesgovco.sharepoint.com/sites/planeacion/Documentos%20compartidos/Backup%20OAP/2024/27%20SERIE%20PLANES/7%20SUBSERIE%20PLAN%20DE%20ACCION%20INSTITUCIONAL/AppData/Local/:i:/s/direcciondeevaluacion/EawTXAKCiz9Nmsowu6UkHagBCl1gdOIT8qFwpI6pE4vvHg?e=VAuqte" TargetMode="External"/><Relationship Id="rId23" Type="http://schemas.openxmlformats.org/officeDocument/2006/relationships/hyperlink" Target="https://icfesgovco.sharepoint.com/sites/planeacion/Documentos%20compartidos/Backup%20OAP/2024/27%20SERIE%20PLANES/7%20SUBSERIE%20PLAN%20DE%20ACCION%20INSTITUCIONAL/AppData/Local/:w:/s/SubdireccindeAnisisyDivulgacin2023/EWEab--s6FlHlScRnS9fuL4BgSbT8RWZa5p9WKcQf3kiBw?e=l8NLcw" TargetMode="External"/><Relationship Id="rId28" Type="http://schemas.openxmlformats.org/officeDocument/2006/relationships/hyperlink" Target="https://icfesgovco.sharepoint.com/sites/planeacion/Documentos%20compartidos/Backup%20OAP/2024/27%20SERIE%20PLANES/7%20SUBSERIE%20PLAN%20DE%20ACCION%20INSTITUCIONAL/AppData/Local/:p:/s/SubdireccindeAnisisyDivulgacin2023/EePkGzYWBw5Bp0oGq37sAIsB0shIW7WLvSmSN6lkgMv73w?e=87SgfH" TargetMode="External"/><Relationship Id="rId49" Type="http://schemas.openxmlformats.org/officeDocument/2006/relationships/hyperlink" Target="https://icfesgovco.sharepoint.com/sites/planeacion/Documentos%20compartidos/Backup%20OAP/2024/27%20SERIE%20PLANES/7%20SUBSERIE%20PLAN%20DE%20ACCION%20INSTITUCIONAL/AppData/Local/:w:/r/personal/msoler_icfes_gov_co/_layouts/15/Doc.aspx?sourcedoc=%7BF4BA67DF-AB75-4999-9DAF-923463BB8DA4%7D&amp;file=Borrador%203%20-Antecedentes%20historico-normativos%20del%20EDD-27-06-20241.docx&amp;action=default&amp;mobileredirect=true&amp;wdsle=0" TargetMode="External"/><Relationship Id="rId114" Type="http://schemas.openxmlformats.org/officeDocument/2006/relationships/hyperlink" Target="https://icfesgovco.sharepoint.com/sites/planeacion/Documentos%20compartidos/Backup%20OAP/2024/27%20SERIE%20PLANES/7%20SUBSERIE%20PLAN%20DE%20ACCION%20INSTITUCIONAL/AppData/Local/:f:/s/SubdireccindeAnisisyDivulgacin2023/EpttA42H5VpNtrUTCbvoMJ0B-Cy7BAxEnp_-8jsVaQfLXQ?e=Bv1M9S" TargetMode="External"/><Relationship Id="rId119" Type="http://schemas.openxmlformats.org/officeDocument/2006/relationships/hyperlink" Target="https://www.icfes.gov.co/web/sayd/inpec_saber_superior_24" TargetMode="External"/><Relationship Id="rId44" Type="http://schemas.openxmlformats.org/officeDocument/2006/relationships/hyperlink" Target="https://icfesgovco.sharepoint.com/sites/planeacion/Documentos%20compartidos/Backup%20OAP/2024/27%20SERIE%20PLANES/7%20SUBSERIE%20PLAN%20DE%20ACCION%20INSTITUCIONAL/AppData/Local/:w:/s/direcciondeevaluacion/EQLE68RNadhIomLpKz0W2jABqkWB1lu_8K5ytP4v8QspLg?e=xUNhf5" TargetMode="External"/><Relationship Id="rId60" Type="http://schemas.openxmlformats.org/officeDocument/2006/relationships/hyperlink" Target="https://icfesgovco.sharepoint.com/sites/planeacion/Documentos%20compartidos/Backup%20OAP/2024/27%20SERIE%20PLANES/7%20SUBSERIE%20PLAN%20DE%20ACCION%20INSTITUCIONAL/AppData/Local/:f:/s/direcciondeevaluacion/Eoa03l3vghhKlT0GxQZ6B5gBRzC9DS4gVZUTV3oBi-Cl6g?e=uzyfE3" TargetMode="External"/><Relationship Id="rId65" Type="http://schemas.openxmlformats.org/officeDocument/2006/relationships/hyperlink" Target="https://www.instagram.com/p/C5zDcP0vXmW/?utm_source=ig_web_copy_link&amp;igsh=MzRlODBiNWFlZA==" TargetMode="External"/><Relationship Id="rId81" Type="http://schemas.openxmlformats.org/officeDocument/2006/relationships/hyperlink" Target="https://icfesgovco.sharepoint.com/sites/planeacion/Documentos%20compartidos/Backup%20OAP/2024/27%20SERIE%20PLANES/7%20SUBSERIE%20PLAN%20DE%20ACCION%20INSTITUCIONAL/AppData/Local/:w:/s/SubdireccindeAnisisyDivulgacin2023/EWNSm98bJY5FjfNReoJkolMBzgdd7KQTssFg37ijLZY8hw?e=qcR39c" TargetMode="External"/><Relationship Id="rId86" Type="http://schemas.openxmlformats.org/officeDocument/2006/relationships/hyperlink" Target="https://icfesgovco.sharepoint.com/sites/planeacion/Documentos%20compartidos/Backup%20OAP/2024/27%20SERIE%20PLANES/7%20SUBSERIE%20PLAN%20DE%20ACCION%20INSTITUCIONAL/AppData/Local/:f:/s/SubdireccindeAnisisyDivulgacin2023/EiE4e3hWG8BNsMsDj_w2kWcBVl6KkLVEoICMoruXis9lZg?e=86EPJe" TargetMode="External"/><Relationship Id="rId130" Type="http://schemas.openxmlformats.org/officeDocument/2006/relationships/hyperlink" Target="https://icfesgovco.sharepoint.com/sites/planeacion/Documentos%20compartidos/Backup%20OAP/2024/27%20SERIE%20PLANES/7%20SUBSERIE%20PLAN%20DE%20ACCION%20INSTITUCIONAL/AppData/Local/:f:/s/SubdireccindeAnisisyDivulgacin2023/EmPRrPuKRadPojilPTd35sEBeRy1J1NYqnMSMO7cAPe2EQ?e=R6qprM" TargetMode="External"/><Relationship Id="rId135" Type="http://schemas.openxmlformats.org/officeDocument/2006/relationships/hyperlink" Target="https://icfesgovco.sharepoint.com/sites/planeacion/Documentos%20compartidos/Backup%20OAP/2024/27%20SERIE%20PLANES/7%20SUBSERIE%20PLAN%20DE%20ACCION%20INSTITUCIONAL/AppData/Local/:f:/s/SubdireccindeAnisisyDivulgacin2023/Eu8u3zLM-7tPrfCBEsnqFVUBvXmJS27ohk-oMxR7ytNAQw?e=Mex6gB" TargetMode="External"/><Relationship Id="rId151" Type="http://schemas.openxmlformats.org/officeDocument/2006/relationships/hyperlink" Target="https://icfesgovco.sharepoint.com/:f:/s/SubdireccindeAnisisyDivulgacin2023/EuwNN6XFPxxIh0tEuJrW-LUBqKlsE-H9e9o_XcPOnCzfxA?e=kbYNag" TargetMode="External"/><Relationship Id="rId156" Type="http://schemas.openxmlformats.org/officeDocument/2006/relationships/hyperlink" Target="https://icfesgovco.sharepoint.com/:f:/s/SubdireccindeAnisisyDivulgacin2023/EpupB5rDUpVHn2y6jg9u38oBnAfOoPoJWmJwwNvWyQ_kKQ?e=lHhvKe" TargetMode="External"/><Relationship Id="rId13" Type="http://schemas.openxmlformats.org/officeDocument/2006/relationships/hyperlink" Target="https://www.icfes.gov.co/documents/39286/17803708/NOTA_POLITICA_9_RADIOGRAFIA_DESEMPENO_DOCENTES.pdf" TargetMode="External"/><Relationship Id="rId18" Type="http://schemas.openxmlformats.org/officeDocument/2006/relationships/hyperlink" Target="https://icfesgovco.sharepoint.com/sites/planeacion/Documentos%20compartidos/Backup%20OAP/2024/27%20SERIE%20PLANES/7%20SUBSERIE%20PLAN%20DE%20ACCION%20INSTITUCIONAL/AppData/Local/:f:/s/SubdireccindeAnisisyDivulgacin2023/EuQMZ1uec_ZEo81L58Nye9oBSZfi4bZUPqQgYcLXEHmEYQ?e=HigcfL" TargetMode="External"/><Relationship Id="rId39" Type="http://schemas.openxmlformats.org/officeDocument/2006/relationships/hyperlink" Target="https://icfesgovco.sharepoint.com/sites/planeacion/Documentos%20compartidos/Backup%20OAP/2024/27%20SERIE%20PLANES/7%20SUBSERIE%20PLAN%20DE%20ACCION%20INSTITUCIONAL/AppData/Local/:f:/s/SubdireccindeAnisisyDivulgacin2023/EoouKDnc8j1BgMFenUqKaKQBtEM98jeXtfMZoRrnizGepw?e=trvo89" TargetMode="External"/><Relationship Id="rId109" Type="http://schemas.openxmlformats.org/officeDocument/2006/relationships/hyperlink" Target="https://icfesgovco.sharepoint.com/sites/planeacion/Documentos%20compartidos/Backup%20OAP/2024/27%20SERIE%20PLANES/7%20SUBSERIE%20PLAN%20DE%20ACCION%20INSTITUCIONAL/AppData/Local/:f:/s/CTAComitsTcnicosderea-SDI2024-2/Eh1ut_va_t5GshK4ZKvC3P8BXYxEYhk3crpduPX1IN9Y0Q?e=chNS5W" TargetMode="External"/><Relationship Id="rId34" Type="http://schemas.openxmlformats.org/officeDocument/2006/relationships/hyperlink" Target="https://icfesgovco.sharepoint.com/sites/planeacion/Documentos%20compartidos/Backup%20OAP/2024/27%20SERIE%20PLANES/7%20SUBSERIE%20PLAN%20DE%20ACCION%20INSTITUCIONAL/AppData/Local/:f:/s/SubdireccindeAnisisyDivulgacin2023/Eq6PAaJDgT1Cq0ZUz3NHM9ABVnfklhuKn3uHLyMtTW6Gpw?e=I2fQUS" TargetMode="External"/><Relationship Id="rId50" Type="http://schemas.openxmlformats.org/officeDocument/2006/relationships/hyperlink" Target="https://icfesgovco.sharepoint.com/sites/planeacion/Documentos%20compartidos/Backup%20OAP/2024/27%20SERIE%20PLANES/7%20SUBSERIE%20PLAN%20DE%20ACCION%20INSTITUCIONAL/AppData/Local/:w:/r/personal/msoler_icfes_gov_co/_layouts/15/Doc.aspx?sourcedoc=%7B2D4F8C6C-8B37-48A3-89FA-8F659DA149A6%7D&amp;file=Doc%20base.docx&amp;action=default&amp;mobileredirect=true&amp;wdsle=0" TargetMode="External"/><Relationship Id="rId55" Type="http://schemas.openxmlformats.org/officeDocument/2006/relationships/hyperlink" Target="https://icfesgovco.sharepoint.com/sites/planeacion/Documentos%20compartidos/Backup%20OAP/2024/27%20SERIE%20PLANES/7%20SUBSERIE%20PLAN%20DE%20ACCION%20INSTITUCIONAL/AppData/Local/:p:/g/personal/msoler_icfes_gov_co/Edo4LpsjX_hJnQ0XzoaeHGIBx5OHJz1NiFAEAeuCEla0YQ?e=QWLlZW" TargetMode="External"/><Relationship Id="rId76" Type="http://schemas.openxmlformats.org/officeDocument/2006/relationships/hyperlink" Target="https://icfesgovco.sharepoint.com/sites/planeacion/Documentos%20compartidos/Backup%20OAP/2024/27%20SERIE%20PLANES/7%20SUBSERIE%20PLAN%20DE%20ACCION%20INSTITUCIONAL/AppData/Local/:w:/s/SubdireccindeAnisisyDivulgacin2023/EdynJF3F979CvqO7CsdRIqkB4JUz0HxxApxOiYNKSH67Ew?e=SludTf" TargetMode="External"/><Relationship Id="rId97" Type="http://schemas.openxmlformats.org/officeDocument/2006/relationships/hyperlink" Target="https://icfesgovco.sharepoint.com/sites/planeacion/Documentos%20compartidos/Backup%20OAP/2024/27%20SERIE%20PLANES/7%20SUBSERIE%20PLAN%20DE%20ACCION%20INSTITUCIONAL/AppData/Local/:f:/s/SubdireccindeAnisisyDivulgacin2023/Eix0pLfCLElFkWPJ8sVLFZQBcR5ymMjFf80_lZgL7wDWfA?e=3LNn1i" TargetMode="External"/><Relationship Id="rId104" Type="http://schemas.openxmlformats.org/officeDocument/2006/relationships/hyperlink" Target="https://icfesgovco.sharepoint.com/sites/planeacion/Documentos%20compartidos/Backup%20OAP/2024/27%20SERIE%20PLANES/7%20SUBSERIE%20PLAN%20DE%20ACCION%20INSTITUCIONAL/AppData/Local/Microsoft/direcciondeevaluacion/Documentos%20compartidos/Forms/AllItems.aspx?ct=1728664526796&amp;or=OWA%2DNT%2DMail&amp;cid=62eb10df%2Da4b6%2D9e22%2D7e8d%2D8ace25919c02&amp;ga=1&amp;id=%2Fsites%2Fdirecciondeevaluacion%2FDocumentos%20compartidos%2FFortalecimiento%20interno%20Icfes%2FLaboratorio%20Evaluaci%C3%B3n%2F2024%2FMesas%20Lab%2FComunicaciones&amp;viewid=ff339533%2D3179%2D4e0b%2Da093%2D6668eb4db9be" TargetMode="External"/><Relationship Id="rId120" Type="http://schemas.openxmlformats.org/officeDocument/2006/relationships/hyperlink" Target="https://www.icfes.gov.co/web/sayd/SENA_MULTIMEDIA_24" TargetMode="External"/><Relationship Id="rId125" Type="http://schemas.openxmlformats.org/officeDocument/2006/relationships/hyperlink" Target="https://icfesgovco.sharepoint.com/sites/planeacion/Documentos%20compartidos/Backup%20OAP/2024/27%20SERIE%20PLANES/7%20SUBSERIE%20PLAN%20DE%20ACCION%20INSTITUCIONAL/AppData/Local/:v:/s/SubdireccindeAnisisyDivulgacin2023/ESM8wjn8uHlHryW09TtKpqsB6YatsnzBNfjbCEnVXHzuow?e=Ra8oEM" TargetMode="External"/><Relationship Id="rId141" Type="http://schemas.openxmlformats.org/officeDocument/2006/relationships/hyperlink" Target="https://icfesgovco.sharepoint.com/sites/planeacion/Documentos%20compartidos/Backup%20OAP/2024/27%20SERIE%20PLANES/7%20SUBSERIE%20PLAN%20DE%20ACCION%20INSTITUCIONAL/AppData/Local/:f:/s/SubdireccindeAnisisyDivulgacin2023/EkWhNGmDA71NkSc7VPRNOGYBj1vF-iN_hl2gHVjmWdJ6MQ?e=9nfiNp" TargetMode="External"/><Relationship Id="rId146" Type="http://schemas.openxmlformats.org/officeDocument/2006/relationships/hyperlink" Target="https://icfesgovco.sharepoint.com/:f:/s/SubdireccindeAnisisyDivulgacin2023/EvjvVVmMy-pFl6p0EQmulBsBaC2aF1uXLpkJsS8mrRdPxw?e=mMuq3k" TargetMode="External"/><Relationship Id="rId7" Type="http://schemas.openxmlformats.org/officeDocument/2006/relationships/hyperlink" Target="https://icfesgovco.sharepoint.com/sites/planeacion/Documentos%20compartidos/Backup%20OAP/2024/27%20SERIE%20PLANES/7%20SUBSERIE%20PLAN%20DE%20ACCION%20INSTITUCIONAL/AppData/Local/:p:/s/Oficinadeinvestigaciones/EcR1a4y6z6hHvgeON6V1LaYB22l4aYBi_SmVXaYtMYx94A?e=Llvbbr" TargetMode="External"/><Relationship Id="rId71" Type="http://schemas.openxmlformats.org/officeDocument/2006/relationships/hyperlink" Target="https://icfesgovco.sharepoint.com/sites/planeacion/Documentos%20compartidos/Backup%20OAP/2024/27%20SERIE%20PLANES/7%20SUBSERIE%20PLAN%20DE%20ACCION%20INSTITUCIONAL/AppData/Local/:f:/s/SubdireccindeAnisisyDivulgacin2023/EjIgOWoBtZZGmjZ3dhWPcAYB9jrynZioc0gfV3x1LnQjXQ?e=f4rwtX" TargetMode="External"/><Relationship Id="rId92" Type="http://schemas.openxmlformats.org/officeDocument/2006/relationships/hyperlink" Target="https://icfesgovco.sharepoint.com/sites/planeacion/Documentos%20compartidos/Backup%20OAP/2024/27%20SERIE%20PLANES/7%20SUBSERIE%20PLAN%20DE%20ACCION%20INSTITUCIONAL/AppData/Local/:f:/s/SubdireccindeAnisisyDivulgacin2023/EhqxIuVk8DZKpOoHhrOeL3wB_85PCTyfnHWkzrTm-MvqvA?e=s8gXVm" TargetMode="External"/><Relationship Id="rId162" Type="http://schemas.openxmlformats.org/officeDocument/2006/relationships/hyperlink" Target="https://icfesgovco.sharepoint.com/:f:/s/SDE/Epiq-z4DIRdKqRytyeDm3scBxoiI6_oSymlfVJWWnzeqxg?e=DOgi3p" TargetMode="External"/><Relationship Id="rId2" Type="http://schemas.openxmlformats.org/officeDocument/2006/relationships/hyperlink" Target="https://icfesgovco.sharepoint.com/sites/planeacion/Documentos%20compartidos/Backup%20OAP/2024/27%20SERIE%20PLANES/7%20SUBSERIE%20PLAN%20DE%20ACCION%20INSTITUCIONAL/AppData/Local/:b:/s/direcciondeevaluacion/ETpOndwlzI1MmLL95QBxErkBxH5QqgO31WBFEfh71_fsYQ?e=tHsmCN" TargetMode="External"/><Relationship Id="rId29" Type="http://schemas.openxmlformats.org/officeDocument/2006/relationships/hyperlink" Target="https://icfesgovco.sharepoint.com/sites/planeacion/Documentos%20compartidos/Backup%20OAP/2024/27%20SERIE%20PLANES/7%20SUBSERIE%20PLAN%20DE%20ACCION%20INSTITUCIONAL/AppData/Local/:p:/s/SubdireccindeAnisisyDivulgacin2023/EQybDbqXT85PlrTtBr5rYUQBQjVefD4wSyhcp_RZ15D9oQ?e=eUdhK7" TargetMode="External"/><Relationship Id="rId24" Type="http://schemas.openxmlformats.org/officeDocument/2006/relationships/hyperlink" Target="https://icfesgovco.sharepoint.com/sites/planeacion/Documentos%20compartidos/Backup%20OAP/2024/27%20SERIE%20PLANES/7%20SUBSERIE%20PLAN%20DE%20ACCION%20INSTITUCIONAL/AppData/Local/:b:/g/personal/vgalindop_icfes_gov_co/EUEHUbXTTkRJvyI85ddJp7UBFOV7dYY9MLu4bMsIOs1TQA?e=3WCBra" TargetMode="External"/><Relationship Id="rId40" Type="http://schemas.openxmlformats.org/officeDocument/2006/relationships/hyperlink" Target="https://icfesgovco.sharepoint.com/sites/planeacion/Documentos%20compartidos/Backup%20OAP/2024/27%20SERIE%20PLANES/7%20SUBSERIE%20PLAN%20DE%20ACCION%20INSTITUCIONAL/AppData/Local/:f:/s/SubdireccindeAnisisyDivulgacin2023/EtAUurrtRyJInxrZCJth3ngBGtZPa0ZkdWHuHQMwa8DbuQ?e=Rdbj8W" TargetMode="External"/><Relationship Id="rId45" Type="http://schemas.openxmlformats.org/officeDocument/2006/relationships/hyperlink" Target="https://app.powerbi.com/groups/me/reports/ce294da9-c0d0-42c0-8fff-40ad1f2810ca/ReportSectiondf38067f35c243ae243c?ctid=27864e10-5be4-4d4f-adb5-bbab512029e8&amp;experience=power-bi" TargetMode="External"/><Relationship Id="rId66" Type="http://schemas.openxmlformats.org/officeDocument/2006/relationships/hyperlink" Target="https://icfesgovco.sharepoint.com/sites/planeacion/Documentos%20compartidos/Backup%20OAP/2024/27%20SERIE%20PLANES/7%20SUBSERIE%20PLAN%20DE%20ACCION%20INSTITUCIONAL/AppData/Local/:f:/s/SubdireccindeAnisisyDivulgacin2023/Etl1lFdW4x5GgH-gT41vqM4BvfzRshJDLuVFoV_1ZQOY9Q?e=mP9Iuk" TargetMode="External"/><Relationship Id="rId87" Type="http://schemas.openxmlformats.org/officeDocument/2006/relationships/hyperlink" Target="https://icfesgovco.sharepoint.com/sites/planeacion/Documentos%20compartidos/Backup%20OAP/2024/27%20SERIE%20PLANES/7%20SUBSERIE%20PLAN%20DE%20ACCION%20INSTITUCIONAL/AppData/Local/:p:/s/SubdireccindeAnisisyDivulgacin2023/EZZFxlobADBMuVE-Ic7ev-0BT7OOcAeGs-YNUu_Ki7hDNg?e=lraZUb" TargetMode="External"/><Relationship Id="rId110" Type="http://schemas.openxmlformats.org/officeDocument/2006/relationships/hyperlink" Target="https://www.icfes.gov.co/apuntes-del-icfes-para-la-politica-educativa" TargetMode="External"/><Relationship Id="rId115" Type="http://schemas.openxmlformats.org/officeDocument/2006/relationships/hyperlink" Target="https://icfesgovco.sharepoint.com/sites/planeacion/Documentos%20compartidos/Backup%20OAP/2024/27%20SERIE%20PLANES/7%20SUBSERIE%20PLAN%20DE%20ACCION%20INSTITUCIONAL/AppData/Local/:f:/s/SubdireccindeAnisisyDivulgacin2023/EsIEObkxexBMq0-Q8XwJoocBVY6jJxWBdoSxk501_T8OuA?e=7elNap" TargetMode="External"/><Relationship Id="rId131" Type="http://schemas.openxmlformats.org/officeDocument/2006/relationships/hyperlink" Target="https://icfesgovco.sharepoint.com/sites/planeacion/Documentos%20compartidos/Backup%20OAP/2024/27%20SERIE%20PLANES/7%20SUBSERIE%20PLAN%20DE%20ACCION%20INSTITUCIONAL/AppData/Local/:f:/s/SubdireccindeAnisisyDivulgacin2023/ErfahinjTXFJrg-Uq-_gcFsBLn3Y93DilQSfjRwuRqnU7w?e=8fd32S" TargetMode="External"/><Relationship Id="rId136" Type="http://schemas.openxmlformats.org/officeDocument/2006/relationships/hyperlink" Target="https://icfesgovco.sharepoint.com/sites/planeacion/Documentos%20compartidos/Backup%20OAP/2024/27%20SERIE%20PLANES/7%20SUBSERIE%20PLAN%20DE%20ACCION%20INSTITUCIONAL/AppData/Local/:f:/s/SubdireccindeAnisisyDivulgacin2023/EhEIlMmKulhCitR6hqQuhFYBG564WeMQCIO-RubhA3F78g?e=jKpFK3" TargetMode="External"/><Relationship Id="rId157" Type="http://schemas.openxmlformats.org/officeDocument/2006/relationships/hyperlink" Target="https://icfesgovco.sharepoint.com/:f:/s/SubdireccindeAnisisyDivulgacin2023/EiHi43gtthNInTdGGTBWwgkBrCX7c7985zJ7aiBKc5Q4tg?e=gZaFn2" TargetMode="External"/><Relationship Id="rId61" Type="http://schemas.openxmlformats.org/officeDocument/2006/relationships/hyperlink" Target="https://icfesgovco.sharepoint.com/sites/planeacion/Documentos%20compartidos/Backup%20OAP/2024/27%20SERIE%20PLANES/7%20SUBSERIE%20PLAN%20DE%20ACCION%20INSTITUCIONAL/AppData/Local/:w:/r/sites/direcciondeevaluacion/_layouts/15/Doc.aspx?sourcedoc=%7B49C5D2E5-D1A1-40C9-8A01-2FB91686A11B%7D&amp;file=Planeaci%C3%B3n%20mesa%20t%C3%A9cnica%20de%2025%20julio%20de%202024.docx&amp;action=default&amp;mobileredirect=true&amp;wdsle=0" TargetMode="External"/><Relationship Id="rId82" Type="http://schemas.openxmlformats.org/officeDocument/2006/relationships/hyperlink" Target="https://icfesgovco.sharepoint.com/sites/planeacion/Documentos%20compartidos/Backup%20OAP/2024/27%20SERIE%20PLANES/7%20SUBSERIE%20PLAN%20DE%20ACCION%20INSTITUCIONAL/AppData/Local/:w:/s/SubdireccindeAnisisyDivulgacin2023/EYW7M1dw1b5NlZ9tqbXDpZwBGvV1a_x3sun6ZrrCrSTr3Q?e=IMxVST" TargetMode="External"/><Relationship Id="rId152" Type="http://schemas.openxmlformats.org/officeDocument/2006/relationships/hyperlink" Target="https://icfesgovco.sharepoint.com/:f:/s/SubdireccindeAnisisyDivulgacin2023/EvuhwDK4qANEiJ5PnE0NdYkBTHsdleTx2aS1DVHgJkqjPQ?e=04VaBC" TargetMode="External"/><Relationship Id="rId19" Type="http://schemas.openxmlformats.org/officeDocument/2006/relationships/hyperlink" Target="https://icfesgovco.sharepoint.com/sites/planeacion/Documentos%20compartidos/Backup%20OAP/2024/27%20SERIE%20PLANES/7%20SUBSERIE%20PLAN%20DE%20ACCION%20INSTITUCIONAL/AppData/Local/:f:/g/personal/armunozc_icfes_gov_co/EtIBaGpTcZNJvb9xpp1v3csBa3jtZJkPveQ1q5aV3TRNPg?e=6mKKMr" TargetMode="External"/><Relationship Id="rId14" Type="http://schemas.openxmlformats.org/officeDocument/2006/relationships/hyperlink" Target="https://www.icfes.gov.co/documents/39286/17803708/27_12_23_NOTA_POLITICA_DESEMPENO_SABER_11_CP_7_13-2.pdf" TargetMode="External"/><Relationship Id="rId30" Type="http://schemas.openxmlformats.org/officeDocument/2006/relationships/hyperlink" Target="https://icfesgovco.sharepoint.com/sites/planeacion/Documentos%20compartidos/Backup%20OAP/2024/27%20SERIE%20PLANES/7%20SUBSERIE%20PLAN%20DE%20ACCION%20INSTITUCIONAL/AppData/Local/:x:/s/SubdireccindeAnisisyDivulgacin2023/EXw4zn9SCFlJuzaxNFzvUX8B__WRXiQqdDb0oRTL2E1NwA?e=4%3AkC3xb3&amp;at=9&amp;CID=b44c5211-ed9a-a1dd-c1c4-9eac3cf2c431" TargetMode="External"/><Relationship Id="rId35" Type="http://schemas.openxmlformats.org/officeDocument/2006/relationships/hyperlink" Target="https://icfesgovco.sharepoint.com/sites/planeacion/Documentos%20compartidos/Backup%20OAP/2024/27%20SERIE%20PLANES/7%20SUBSERIE%20PLAN%20DE%20ACCION%20INSTITUCIONAL/AppData/Local/:f:/s/SubdireccindeAnisisyDivulgacin2023/Ei9AoS6iP7hIozenAV2pJ8IBa0hxdswKg_MJggCXfMWdMg?e=fiRrfz" TargetMode="External"/><Relationship Id="rId56" Type="http://schemas.openxmlformats.org/officeDocument/2006/relationships/hyperlink" Target="https://icfesgovco.sharepoint.com/sites/planeacion/Documentos%20compartidos/Backup%20OAP/2024/27%20SERIE%20PLANES/7%20SUBSERIE%20PLAN%20DE%20ACCION%20INSTITUCIONAL/AppData/Local/:f:/g/personal/msoler_icfes_gov_co/Ej-Ug4-T6fRGoksxahNPyaQBn_nFKEW1p8mCgBegObeoGA?e=Wk6TUZ" TargetMode="External"/><Relationship Id="rId77" Type="http://schemas.openxmlformats.org/officeDocument/2006/relationships/hyperlink" Target="https://icfesgovco.sharepoint.com/sites/planeacion/Documentos%20compartidos/Backup%20OAP/2024/27%20SERIE%20PLANES/7%20SUBSERIE%20PLAN%20DE%20ACCION%20INSTITUCIONAL/AppData/Local/:w:/s/SubdireccindeAnisisyDivulgacin2023/Ea2IHNAnjBpBrMzLI_X0k6IBiB_gEU3CxShTbVIsKPjBvQ?e=txzoBK" TargetMode="External"/><Relationship Id="rId100" Type="http://schemas.openxmlformats.org/officeDocument/2006/relationships/hyperlink" Target="https://icfesgovco-my.sharepoint.com/:x:/g/personal/msoler_icfes_gov_co/ETCke1jGbBRMkki7oYY2OHcBD6DLvidAL-Vn_xtUJo1y5A?e=j5V5cE" TargetMode="External"/><Relationship Id="rId105" Type="http://schemas.openxmlformats.org/officeDocument/2006/relationships/hyperlink" Target="https://rb.gy/w4bo58" TargetMode="External"/><Relationship Id="rId126" Type="http://schemas.openxmlformats.org/officeDocument/2006/relationships/hyperlink" Target="https://icfesgovco.sharepoint.com/sites/planeacion/Documentos%20compartidos/Backup%20OAP/2024/27%20SERIE%20PLANES/7%20SUBSERIE%20PLAN%20DE%20ACCION%20INSTITUCIONAL/AppData/Local/:v:/s/SubdireccindeAnisisyDivulgacin2023/EZq40PAISh5Lv8zb8TcuLWMBihYMR-bm_TZaK1U2NjP1Pg?e=1v7nWy" TargetMode="External"/><Relationship Id="rId147" Type="http://schemas.openxmlformats.org/officeDocument/2006/relationships/hyperlink" Target="https://icfesgovco.sharepoint.com/:f:/s/SubdireccindeAnisisyDivulgacin2023/EtHBEYARWtBPiepeoddbHT8BabYP0s_0cDLbFiL0Qi0yng?e=1mczbX" TargetMode="External"/><Relationship Id="rId8" Type="http://schemas.openxmlformats.org/officeDocument/2006/relationships/hyperlink" Target="https://icfesgovco.sharepoint.com/sites/planeacion/Documentos%20compartidos/Backup%20OAP/2024/27%20SERIE%20PLANES/7%20SUBSERIE%20PLAN%20DE%20ACCION%20INSTITUCIONAL/AppData/Local/:w:/s/Oficinadeinvestigaciones/EUuo8D3-e3RNgPoajQnPjJ4BNjyOGszB7LitFkSluqSOMA?e=80xrXS" TargetMode="External"/><Relationship Id="rId51" Type="http://schemas.openxmlformats.org/officeDocument/2006/relationships/hyperlink" Target="https://icfesgovco.sharepoint.com/sites/planeacion/Documentos%20compartidos/Backup%20OAP/2024/27%20SERIE%20PLANES/7%20SUBSERIE%20PLAN%20DE%20ACCION%20INSTITUCIONAL/AppData/Local/:w:/g/personal/msoler_icfes_gov_co/EUGbmaRbCvFMhtp3TjNDrC8Bd6OTU9uZXAZhh9RVD-NgJw?e=y9bfhH" TargetMode="External"/><Relationship Id="rId72" Type="http://schemas.openxmlformats.org/officeDocument/2006/relationships/hyperlink" Target="https://icfesgovco.sharepoint.com/sites/planeacion/Documentos%20compartidos/Backup%20OAP/2024/27%20SERIE%20PLANES/7%20SUBSERIE%20PLAN%20DE%20ACCION%20INSTITUCIONAL/AppData/Local/:f:/s/SubdireccindeAnisisyDivulgacin2023/EqXpZq46QxNCrVi8nw7_NjQBxDufMpiPxum-6NWKMjaPvw?e=9njtOD" TargetMode="External"/><Relationship Id="rId93" Type="http://schemas.openxmlformats.org/officeDocument/2006/relationships/hyperlink" Target="https://icfesgovco.sharepoint.com/sites/planeacion/Documentos%20compartidos/Backup%20OAP/2024/27%20SERIE%20PLANES/7%20SUBSERIE%20PLAN%20DE%20ACCION%20INSTITUCIONAL/AppData/Local/:f:/s/SubdireccindeAnisisyDivulgacin2023/Etaterrj--RDrHCcP-24pM0Bjkny9gPvrE5DjiNOs3c93Q?e=Sc5rEM" TargetMode="External"/><Relationship Id="rId98" Type="http://schemas.openxmlformats.org/officeDocument/2006/relationships/hyperlink" Target="https://icfesgovco.sharepoint.com/sites/planeacion/Documentos%20compartidos/Backup%20OAP/2024/27%20SERIE%20PLANES/7%20SUBSERIE%20PLAN%20DE%20ACCION%20INSTITUCIONAL/AppData/Local/:w:/s/direcciondeevaluacion/EajeAu3d-3JLoW5JAKMFaJwBAl2oQFmZ6w3RaQANdOl2kA?e=TVnM2R" TargetMode="External"/><Relationship Id="rId121" Type="http://schemas.openxmlformats.org/officeDocument/2006/relationships/hyperlink" Target="https://acortar.link/cILFhZ" TargetMode="External"/><Relationship Id="rId142" Type="http://schemas.openxmlformats.org/officeDocument/2006/relationships/hyperlink" Target="https://icfesgovco-my.sharepoint.com/personal/aamado_icfes_gov_co/_layouts/15/onedrive.aspx?id=%2Fpersonal%2Faamado%5Ficfes%5Fgov%5Fco%2FDocuments%2FEvidencias%20SDI%202024%2FSaber%20IT%2FValidaci%C3%B3n%202024&amp;ga=1" TargetMode="External"/><Relationship Id="rId163" Type="http://schemas.openxmlformats.org/officeDocument/2006/relationships/hyperlink" Target="https://icfesgovco.sharepoint.com/:f:/s/RepositorioDTI/EuKRb7SxahNKpRURLFiHEA8Bf6UM6XMCLFyMVgJAKBWKfw?e=mvPZce" TargetMode="External"/><Relationship Id="rId3" Type="http://schemas.openxmlformats.org/officeDocument/2006/relationships/hyperlink" Target="https://icfesgovco.sharepoint.com/sites/planeacion/Documentos%20compartidos/Backup%20OAP/2024/27%20SERIE%20PLANES/7%20SUBSERIE%20PLAN%20DE%20ACCION%20INSTITUCIONAL/AppData/Local/Microsoft/lsantiusti_icfes_gov_co/_layouts/15/onedrive.aspx?id=%2Fpersonal%2Flsantiusti%5Ficfes%5Fgov%5Fco%2FDocuments%2F002024%2D%20PLAN%20DE%20ACCI%C3%93N%2FPAI%202024%2FPAI%201er%20TRIMESTRE%2F06%20Dic%5FPlan%20de%20trabajo%20Comunidades%20E%CC%81tnicas%202024%2DV3%2D1%2Epdf&amp;parent=%2Fpersonal%2Flsantiusti%5Ficfes%5Fgov%5Fco%2FDocuments%2F002024%2D%20PLAN%20DE%20ACCI%C3%93N%2FPAI%202024%2FPAI%201er%20TRIMESTRE" TargetMode="External"/><Relationship Id="rId25" Type="http://schemas.openxmlformats.org/officeDocument/2006/relationships/hyperlink" Target="https://icfesgovco.sharepoint.com/sites/planeacion/Documentos%20compartidos/Backup%20OAP/2024/27%20SERIE%20PLANES/7%20SUBSERIE%20PLAN%20DE%20ACCION%20INSTITUCIONAL/AppData/Local/:v:/g/personal/vgalindop_icfes_gov_co/EbE6SDEuNcxIiYGOYRlFN-AB_9CQ4isqqlmn6YMnLBNyHA?nav=eyJyZWZlcnJhbEluZm8iOnsicmVmZXJyYWxBcHAiOiJPbmVEcml2ZUZvckJ1c2luZXNzIiwicmVmZXJyYWxBcHBQbGF0Zm9ybSI6IldlYiIsInJlZmVycmFsTW9kZSI6InZpZXciLCJyZWZlcnJhbFZpZXciOiJNeUZpbGVzTGlua0NvcHkifX0&amp;e=cMzC5Z" TargetMode="External"/><Relationship Id="rId46" Type="http://schemas.openxmlformats.org/officeDocument/2006/relationships/hyperlink" Target="https://icfesgovco.sharepoint.com/sites/planeacion/Documentos%20compartidos/Backup%20OAP/2024/27%20SERIE%20PLANES/7%20SUBSERIE%20PLAN%20DE%20ACCION%20INSTITUCIONAL/AppData/Local/:f:/s/direcciondeevaluacion/EtNqTl9AwxBCmsDvzcOOU34B7Mfn0pG2vXQh4sMew38wYw?e=SuELnX" TargetMode="External"/><Relationship Id="rId67" Type="http://schemas.openxmlformats.org/officeDocument/2006/relationships/hyperlink" Target="https://icfesgovco.sharepoint.com/sites/planeacion/Documentos%20compartidos/Backup%20OAP/2024/27%20SERIE%20PLANES/7%20SUBSERIE%20PLAN%20DE%20ACCION%20INSTITUCIONAL/AppData/Local/:f:/s/SubdireccindeAnisisyDivulgacin2023/Ep3RPfmY-9ZKhpEoz1yCkPMBzmPea_Won6X_fXUSPKrbGg?e=f10kKw" TargetMode="External"/><Relationship Id="rId116" Type="http://schemas.openxmlformats.org/officeDocument/2006/relationships/hyperlink" Target="https://app.powerbi.com/view?r=eyJrIjoiYTZmODQyZWEtOTQwMC00YTZmLWFjMDQtZGY3NzAyY2U5MTdlIiwidCI6IjI3ODY0ZTEwLTViZTQtNGQ0Zi1hZGI1LWJiYWI1MTIwMjllOCIsImMiOjR9" TargetMode="External"/><Relationship Id="rId137" Type="http://schemas.openxmlformats.org/officeDocument/2006/relationships/hyperlink" Target="https://icfesgovco.sharepoint.com/sites/planeacion/Documentos%20compartidos/Backup%20OAP/2024/27%20SERIE%20PLANES/7%20SUBSERIE%20PLAN%20DE%20ACCION%20INSTITUCIONAL/AppData/Local/:f:/s/SubdireccindeAnisisyDivulgacin2023/Egu8sK-3Xk5PuYo6EgF-npgBQZ7fLHlr-23527cKobntmA?e=Y0s6dT" TargetMode="External"/><Relationship Id="rId158" Type="http://schemas.openxmlformats.org/officeDocument/2006/relationships/hyperlink" Target="https://icfesgovco.sharepoint.com/:f:/s/SubdireccindeAnisisyDivulgacin2023/EiHi43gtthNInTdGGTBWwgkBrCX7c7985zJ7aiBKc5Q4tg?e=wMthJU" TargetMode="External"/><Relationship Id="rId20" Type="http://schemas.openxmlformats.org/officeDocument/2006/relationships/hyperlink" Target="https://icfesgovco.sharepoint.com/sites/planeacion/Documentos%20compartidos/Backup%20OAP/2024/27%20SERIE%20PLANES/7%20SUBSERIE%20PLAN%20DE%20ACCION%20INSTITUCIONAL/AppData/Local/:w:/s/SubdireccindeAnisisyDivulgacin2023/Ea2IHNAnjBpBrMzLI_X0k6IBiB_gEU3CxShTbVIsKPjBvQ?e=txzoBK" TargetMode="External"/><Relationship Id="rId41" Type="http://schemas.openxmlformats.org/officeDocument/2006/relationships/hyperlink" Target="https://icfesgovco.sharepoint.com/sites/planeacion/Documentos%20compartidos/Backup%20OAP/2024/27%20SERIE%20PLANES/7%20SUBSERIE%20PLAN%20DE%20ACCION%20INSTITUCIONAL/AppData/Local/:w:/s/direcciondeevaluacion/EXKbbvrfUsBKtfazUi1l5ksBFfUiOrxaYrLRYSiDC4tVRw?e=0bzLOR" TargetMode="External"/><Relationship Id="rId62" Type="http://schemas.openxmlformats.org/officeDocument/2006/relationships/hyperlink" Target="https://icfesgovco.sharepoint.com/sites/planeacion/Documentos%20compartidos/Backup%20OAP/2024/27%20SERIE%20PLANES/7%20SUBSERIE%20PLAN%20DE%20ACCION%20INSTITUCIONAL/AppData/Local/:b:/s/direcciondeevaluacion/EZ2-qg8_3OpFjeI0iB44uc4BWTSSwtpfvOsCapThJYyQ4g?e=bHaxKr" TargetMode="External"/><Relationship Id="rId83" Type="http://schemas.openxmlformats.org/officeDocument/2006/relationships/hyperlink" Target="https://icfesgovco.sharepoint.com/sites/planeacion/Documentos%20compartidos/Backup%20OAP/2024/27%20SERIE%20PLANES/7%20SUBSERIE%20PLAN%20DE%20ACCION%20INSTITUCIONAL/AppData/Local/:f:/s/SubdireccindeAnisisyDivulgacin2023/EtTIQNu7TN9CmBzbEGBYEsUBLvxKytiieHIWjUZRc3vE8Q?e=1tgCkF" TargetMode="External"/><Relationship Id="rId88" Type="http://schemas.openxmlformats.org/officeDocument/2006/relationships/hyperlink" Target="https://view.genially.com/6619ac433d1a9a00149460c4" TargetMode="External"/><Relationship Id="rId111" Type="http://schemas.openxmlformats.org/officeDocument/2006/relationships/hyperlink" Target="https://icfesgovco.sharepoint.com/sites/planeacion/Documentos%20compartidos/Backup%20OAP/2024/27%20SERIE%20PLANES/7%20SUBSERIE%20PLAN%20DE%20ACCION%20INSTITUCIONAL/AppData/Local/:f:/s/SubdireccindeAnisisyDivulgacin2023/EqugI3HRYRJKvXu2VLIhcM8BDk-4wlqWZdvP97KAgyab2w?e=HnKtoH" TargetMode="External"/><Relationship Id="rId132" Type="http://schemas.openxmlformats.org/officeDocument/2006/relationships/hyperlink" Target="https://icfesgovco.sharepoint.com/sites/planeacion/Documentos%20compartidos/Backup%20OAP/2024/27%20SERIE%20PLANES/7%20SUBSERIE%20PLAN%20DE%20ACCION%20INSTITUCIONAL/AppData/Local/:f:/s/SubdireccindeAnisisyDivulgacin2023/EhTePhKoKvREgiJZU1u7a5YBuC52CcySMjt-pHYGu8X5CQ?e=2Ky56P" TargetMode="External"/><Relationship Id="rId153" Type="http://schemas.openxmlformats.org/officeDocument/2006/relationships/hyperlink" Target="https://view.genially.com/6758cd207f39dfbb92a38d97" TargetMode="External"/><Relationship Id="rId15" Type="http://schemas.openxmlformats.org/officeDocument/2006/relationships/hyperlink" Target="https://www.icfes.gov.co/documents/39286/28372968/Resultados+de+los+ex%C3%A1menes+Saber+TyT+y+Saber+Pro.pdf" TargetMode="External"/><Relationship Id="rId36" Type="http://schemas.openxmlformats.org/officeDocument/2006/relationships/hyperlink" Target="https://icfesgovco.sharepoint.com/sites/planeacion/Documentos%20compartidos/Backup%20OAP/2024/27%20SERIE%20PLANES/7%20SUBSERIE%20PLAN%20DE%20ACCION%20INSTITUCIONAL/AppData/Local/:f:/s/SubdireccindeAnisisyDivulgacin2023/ErF048ojZJdOkUNrbE7C8XkBMd5Mt6kUbKmtvsZChRQ82A?e=Eao384" TargetMode="External"/><Relationship Id="rId57" Type="http://schemas.openxmlformats.org/officeDocument/2006/relationships/hyperlink" Target="https://icfesgovco.sharepoint.com/sites/planeacion/Documentos%20compartidos/Backup%20OAP/2024/27%20SERIE%20PLANES/7%20SUBSERIE%20PLAN%20DE%20ACCION%20INSTITUCIONAL/AppData/Local/:f:/g/personal/msoler_icfes_gov_co/EhKVoRhMvgpAi8Ob2_6mY0EB6XqQeXJcd-I0HtBb1Ab_0g?e=iRBfFY" TargetMode="External"/><Relationship Id="rId106" Type="http://schemas.openxmlformats.org/officeDocument/2006/relationships/hyperlink" Target="https://icfesgovco.sharepoint.com/sites/planeacion/Documentos%20compartidos/Backup%20OAP/2024/27%20SERIE%20PLANES/7%20SUBSERIE%20PLAN%20DE%20ACCION%20INSTITUCIONAL/AppData/Local/:f:/s/Oficinadeinvestigaciones/EvAKLMgvuE1NsZ3ysU24yKYB3SQOsSXye6dDPN1FQL9_1w?e=6XgNqN" TargetMode="External"/><Relationship Id="rId127" Type="http://schemas.openxmlformats.org/officeDocument/2006/relationships/hyperlink" Target="https://icfesgovco.sharepoint.com/sites/planeacion/Documentos%20compartidos/Backup%20OAP/2024/27%20SERIE%20PLANES/7%20SUBSERIE%20PLAN%20DE%20ACCION%20INSTITUCIONAL/AppData/Local/:f:/s/SubdireccindeAnisisyDivulgacin2023/EiCQ56CH4jhBsaYXGk531cEBDSfBwyvJjFzAOqImokpJfA?e=IdZNgD" TargetMode="External"/><Relationship Id="rId10" Type="http://schemas.openxmlformats.org/officeDocument/2006/relationships/hyperlink" Target="https://www.icfes.gov.co/data-icfes" TargetMode="External"/><Relationship Id="rId31" Type="http://schemas.openxmlformats.org/officeDocument/2006/relationships/hyperlink" Target="https://icfesgovco.sharepoint.com/sites/planeacion/Documentos%20compartidos/Backup%20OAP/2024/27%20SERIE%20PLANES/7%20SUBSERIE%20PLAN%20DE%20ACCION%20INSTITUCIONAL/AppData/Local/Microsoft/SubdireccindeAnisisyDivulgacin2023/Documentos%20compartidos/Forms/AllItems.aspx?e=5%3Aa8abadd37fa74e0fb6534ec8d4044c81&amp;sharingv2=true&amp;fromShare=true&amp;at=9&amp;CT=1712338493636&amp;OR=OWA%2DNT%2DMail&amp;CID=d81a604c%2Db351%2D3416%2De9da%2D9a4b14458f39&amp;RootFolder=%2Fsites%2FSubdireccindeAnisisyDivulgacin2023%2FDocumentos%20compartidos%2FAn&#225;lisis%20y%20Divulgaci&#243;n%202024%2FSAYD%20EQUIPOS%202024%2FGRUPO%202%20%2D%20PRODUCCI&#211;N%20DE%20RECURSOS%20DIGITALES%2F07%5FREDES%2F03%5F%20PIEZAS%20PLAN%20DE%20MEDIOS%2FDIAS%20ESPECIALES%2FMES%20ABRIL&amp;FolderCTID=0x012000BB2FE6D8003795428DE6E3C28FFE1CDE" TargetMode="External"/><Relationship Id="rId52" Type="http://schemas.openxmlformats.org/officeDocument/2006/relationships/hyperlink" Target="https://icfesgovco.sharepoint.com/sites/planeacion/Documentos%20compartidos/Backup%20OAP/2024/27%20SERIE%20PLANES/7%20SUBSERIE%20PLAN%20DE%20ACCION%20INSTITUCIONAL/AppData/Local/:w:/g/personal/msoler_icfes_gov_co/Edger5GPMwtChk2OmwNqAm8BuTTt3m4DAKkuyeweITsEOQ?e=BWgFWU" TargetMode="External"/><Relationship Id="rId73" Type="http://schemas.openxmlformats.org/officeDocument/2006/relationships/hyperlink" Target="https://icfesgovco.sharepoint.com/sites/planeacion/Documentos%20compartidos/Backup%20OAP/2024/27%20SERIE%20PLANES/7%20SUBSERIE%20PLAN%20DE%20ACCION%20INSTITUCIONAL/AppData/Local/:f:/s/SubdireccindeAnisisyDivulgacin2023/EpdTC6jA10hNlT2IzPDLj-MBkf_HWwxc6CIuccDkObrQ7w?e=RCT5fg" TargetMode="External"/><Relationship Id="rId78" Type="http://schemas.openxmlformats.org/officeDocument/2006/relationships/hyperlink" Target="https://icfesgovco.sharepoint.com/sites/planeacion/Documentos%20compartidos/Backup%20OAP/2024/27%20SERIE%20PLANES/7%20SUBSERIE%20PLAN%20DE%20ACCION%20INSTITUCIONAL/AppData/Local/:w:/s/SubdireccindeAnisisyDivulgacin2023/EaOAHoTbcOZErMK4enpbDskBbG6DQW2BVHHec6nmoGZuNw?e=IKCZpY" TargetMode="External"/><Relationship Id="rId94" Type="http://schemas.openxmlformats.org/officeDocument/2006/relationships/hyperlink" Target="https://icfesgovco.sharepoint.com/sites/planeacion/Documentos%20compartidos/Backup%20OAP/2024/27%20SERIE%20PLANES/7%20SUBSERIE%20PLAN%20DE%20ACCION%20INSTITUCIONAL/AppData/Local/:f:/s/SubdireccindeAnisisyDivulgacin2023/Evpme2K98qVLsP_8caIQaRMB2OeH4C4RgJMlS-meRFuI7g?e=JzSPXk" TargetMode="External"/><Relationship Id="rId99" Type="http://schemas.openxmlformats.org/officeDocument/2006/relationships/hyperlink" Target="https://icfesgovco.sharepoint.com/sites/planeacion/Documentos%20compartidos/Backup%20OAP/2024/27%20SERIE%20PLANES/7%20SUBSERIE%20PLAN%20DE%20ACCION%20INSTITUCIONAL/AppData/Local/:b:/s/direcciondeevaluacion/EYuYEeWjrwJEoEl51tt4zzkBSNvzL2ysyfQpLYZ5MSpyVQ?e=3hoAd3" TargetMode="External"/><Relationship Id="rId101" Type="http://schemas.openxmlformats.org/officeDocument/2006/relationships/hyperlink" Target="https://icfesgovco-my.sharepoint.com/:w:/g/personal/msoler_icfes_gov_co/ETxSthkXAPRKoW2npD3KwHsBQQ3sqBJAa1fqJONmeOUsYA?e=urpB2q" TargetMode="External"/><Relationship Id="rId122" Type="http://schemas.openxmlformats.org/officeDocument/2006/relationships/hyperlink" Target="https://www.icfes.gov.co/web/sayd/SENA_MULTIMEDIA_24" TargetMode="External"/><Relationship Id="rId143" Type="http://schemas.openxmlformats.org/officeDocument/2006/relationships/hyperlink" Target="https://icfesgovco-my.sharepoint.com/my?id=%2Fpersonal%2Fdcorrea%5Ficfes%5Fgov%5Fco%2FDocuments%2FRepositorio%20de%20evidencias%20SDI%202020%20%2D%202024%2F2024%2FEvidencias%20del%20PAI%202024%2FAdaptaci%C3%B3n%20de%20cuadernillos%20a%20comunidades%20%C3%A9tnicas" TargetMode="External"/><Relationship Id="rId148" Type="http://schemas.openxmlformats.org/officeDocument/2006/relationships/hyperlink" Target="https://icfesgovco.sharepoint.com/:f:/s/SubdireccindeAnisisyDivulgacin2023/EtBpcjmSmvdJgN2Lv151EtkB7nRXbiQ8kbuYf2yFbwc6wA?e=tcfqZV" TargetMode="External"/><Relationship Id="rId164" Type="http://schemas.openxmlformats.org/officeDocument/2006/relationships/hyperlink" Target="https://icfesgovco.sharepoint.com/:x:/s/RepositorioDTI/EVH3L9rxM01Kra_scL1hbqkBv5uPNWbT_Mq3q-cZldBhlQ?e=FnYG48" TargetMode="External"/><Relationship Id="rId4" Type="http://schemas.openxmlformats.org/officeDocument/2006/relationships/hyperlink" Target="https://icfesgovco.sharepoint.com/sites/planeacion/Documentos%20compartidos/Backup%20OAP/2024/27%20SERIE%20PLANES/7%20SUBSERIE%20PLAN%20DE%20ACCION%20INSTITUCIONAL/AppData/Local/:w:/s/direcciondeevaluacion/ETUpLtK3GgFMk4gorYu5ci4BaH4XIPzVvdP3PI-qHFGBXw?e=8994rI+" TargetMode="External"/><Relationship Id="rId9" Type="http://schemas.openxmlformats.org/officeDocument/2006/relationships/hyperlink" Target="https://icfesgovco.sharepoint.com/sites/planeacion/Documentos%20compartidos/Backup%20OAP/2024/27%20SERIE%20PLANES/7%20SUBSERIE%20PLAN%20DE%20ACCION%20INSTITUCIONAL/AppData/Local/:w:/s/Oficinadeinvestigaciones/ETMb5KQzhhpNgXwJgKJipyIBxFVTQaIstrWgJq6I06cC6g?e=xoApDl" TargetMode="External"/><Relationship Id="rId26" Type="http://schemas.openxmlformats.org/officeDocument/2006/relationships/hyperlink" Target="https://icfesgovco.sharepoint.com/sites/planeacion/Documentos%20compartidos/Backup%20OAP/2024/27%20SERIE%20PLANES/7%20SUBSERIE%20PLAN%20DE%20ACCION%20INSTITUCIONAL/AppData/Local/:f:/s/SubdireccindeAnisisyDivulgacin2023/EpHIZTsXC_BJueLpTwXRuecBFWJCnnungKTzFWtIxKhA6A?e=rbqce0" TargetMode="External"/><Relationship Id="rId47" Type="http://schemas.openxmlformats.org/officeDocument/2006/relationships/hyperlink" Target="https://icfesgovco.sharepoint.com/sites/planeacion/Documentos%20compartidos/Backup%20OAP/2024/27%20SERIE%20PLANES/7%20SUBSERIE%20PLAN%20DE%20ACCION%20INSTITUCIONAL/AppData/Local/:w:/s/direcciondeevaluacion/EajeAu3d-3JLoW5JAKMFaJwBAl2oQFmZ6w3RaQANdOl2kA?e=AblL4E" TargetMode="External"/><Relationship Id="rId68" Type="http://schemas.openxmlformats.org/officeDocument/2006/relationships/hyperlink" Target="https://icfesgovco.sharepoint.com/sites/planeacion/Documentos%20compartidos/Backup%20OAP/2024/27%20SERIE%20PLANES/7%20SUBSERIE%20PLAN%20DE%20ACCION%20INSTITUCIONAL/AppData/Local/:f:/s/SubdireccindeAnisisyDivulgacin2023/Eu_I_SizbLxMvkBiN1z1JjMBZt-AUl1DQ2k2iNz5nXZYHg?e=KzUBGb" TargetMode="External"/><Relationship Id="rId89" Type="http://schemas.openxmlformats.org/officeDocument/2006/relationships/hyperlink" Target="https://view.genially.com/661fdb9c671d990015ed8f9c" TargetMode="External"/><Relationship Id="rId112" Type="http://schemas.openxmlformats.org/officeDocument/2006/relationships/hyperlink" Target="https://icfesgovco.sharepoint.com/sites/planeacion/Documentos%20compartidos/Backup%20OAP/2024/27%20SERIE%20PLANES/7%20SUBSERIE%20PLAN%20DE%20ACCION%20INSTITUCIONAL/AppData/Local/:f:/s/SubdireccindeAnisisyDivulgacin2023/Enadz4Zu-j5Ni_SoyBAMqVoB8cNgLSmSZAL_kq9fqvfq3g?e=t57Yzf" TargetMode="External"/><Relationship Id="rId133" Type="http://schemas.openxmlformats.org/officeDocument/2006/relationships/hyperlink" Target="https://icfesgovco.sharepoint.com/sites/planeacion/Documentos%20compartidos/Backup%20OAP/2024/27%20SERIE%20PLANES/7%20SUBSERIE%20PLAN%20DE%20ACCION%20INSTITUCIONAL/AppData/Local/:f:/s/SubdireccindeAnisisyDivulgacin2023/Eq9LZJxfI6FEgTUT1J9Xv4kBi1HTx0CfX75VJWcLJHQCXA?e=UUfO8M" TargetMode="External"/><Relationship Id="rId154" Type="http://schemas.openxmlformats.org/officeDocument/2006/relationships/hyperlink" Target="http://okonvirtual.com/ICFES/PISA_BOGOTA_24" TargetMode="External"/><Relationship Id="rId16" Type="http://schemas.openxmlformats.org/officeDocument/2006/relationships/hyperlink" Target="https://icfesgovco.sharepoint.com/sites/planeacion/Documentos%20compartidos/Backup%20OAP/2024/27%20SERIE%20PLANES/7%20SUBSERIE%20PLAN%20DE%20ACCION%20INSTITUCIONAL/AppData/Local/:f:/s/SubdireccindeAnisisyDivulgacin2023/EmhHjtEfCuBCq8lvsljTVwIBW76777Bxw8MafqJ49fWVvQ?e=3VkWiP" TargetMode="External"/><Relationship Id="rId37" Type="http://schemas.openxmlformats.org/officeDocument/2006/relationships/hyperlink" Target="https://icfesgovco.sharepoint.com/sites/planeacion/Documentos%20compartidos/Backup%20OAP/2024/27%20SERIE%20PLANES/7%20SUBSERIE%20PLAN%20DE%20ACCION%20INSTITUCIONAL/AppData/Local/:f:/s/SubdireccindeAnisisyDivulgacin2023/EuFFcDdWnJVCp9Dy9P8FadoBammGgdPXb_3RJmdx2_FeMQ?e=Wb3bme" TargetMode="External"/><Relationship Id="rId58" Type="http://schemas.openxmlformats.org/officeDocument/2006/relationships/hyperlink" Target="https://icfesgovco.sharepoint.com/sites/planeacion/Documentos%20compartidos/Backup%20OAP/2024/27%20SERIE%20PLANES/7%20SUBSERIE%20PLAN%20DE%20ACCION%20INSTITUCIONAL/AppData/Local/:f:/g/personal/msoler_icfes_gov_co/ElXHS5YYgT9BvVlx0MW_E44BC_e1JLsy7LJOI6UG97WOUA?e=YO2wMQ" TargetMode="External"/><Relationship Id="rId79" Type="http://schemas.openxmlformats.org/officeDocument/2006/relationships/hyperlink" Target="https://icfesgovco.sharepoint.com/sites/planeacion/Documentos%20compartidos/Backup%20OAP/2024/27%20SERIE%20PLANES/7%20SUBSERIE%20PLAN%20DE%20ACCION%20INSTITUCIONAL/AppData/Local/:w:/s/SubdireccindeAnisisyDivulgacin2023/EeztJtUY-gRPmxy7OAkx4EYBNeUgwDVL70XkYr6FuzFh9A?e=6zDIFq" TargetMode="External"/><Relationship Id="rId102" Type="http://schemas.openxmlformats.org/officeDocument/2006/relationships/hyperlink" Target="https://icfesgovco-my.sharepoint.com/personal/msoler_icfes_gov_co/_layouts/15/onedrive.aspx?id=%2Fpersonal%2Fmsoler%5Ficfes%5Fgov%5Fco%2FDocuments%2FINCLUSI%C3%93N%5F2024&amp;ct=1728658181616&amp;or=OWA%2DNT%2DMail&amp;cid=f36c56f3%2D5495%2D9f4e%2Df36e%2De94b0ce39f96&amp;ga=1" TargetMode="External"/><Relationship Id="rId123" Type="http://schemas.openxmlformats.org/officeDocument/2006/relationships/hyperlink" Target="https://www.icfes.gov.co/web/sayd/inpec_saber_superior_24" TargetMode="External"/><Relationship Id="rId144" Type="http://schemas.openxmlformats.org/officeDocument/2006/relationships/hyperlink" Target="http://okonvirtual.com/ICFES/PISA_BOGOTA_24" TargetMode="External"/><Relationship Id="rId90" Type="http://schemas.openxmlformats.org/officeDocument/2006/relationships/hyperlink" Target="https://icfesgovco.sharepoint.com/sites/planeacion/Documentos%20compartidos/Backup%20OAP/2024/27%20SERIE%20PLANES/7%20SUBSERIE%20PLAN%20DE%20ACCION%20INSTITUCIONAL/AppData/Local/:f:/s/SubdireccindeAnisisyDivulgacin2023/EpUuUkO9EOdNh3Odp8leuMQBLevg7DvEl4wT46sjU8DSbg?e=mQoraN" TargetMode="External"/><Relationship Id="rId165" Type="http://schemas.openxmlformats.org/officeDocument/2006/relationships/hyperlink" Target="https://icfesgovco.sharepoint.com/:b:/s/RepositorioDTI/EdiYqauBLXtGsxQnJM2N8LgBa6V0W5wtLSCoPtSjgZWofw?e=BXunbE" TargetMode="External"/><Relationship Id="rId27" Type="http://schemas.openxmlformats.org/officeDocument/2006/relationships/hyperlink" Target="https://icfesgovco.sharepoint.com/sites/planeacion/Documentos%20compartidos/Backup%20OAP/2024/27%20SERIE%20PLANES/7%20SUBSERIE%20PLAN%20DE%20ACCION%20INSTITUCIONAL/AppData/Local/:f:/s/SubdireccindeAnisisyDivulgacin2023/EvLTG_nun-1JmtzQCKhZ4AABy9Pk4oqXZhfBMPi1pEnaXQ?e=cFUpL0" TargetMode="External"/><Relationship Id="rId48" Type="http://schemas.openxmlformats.org/officeDocument/2006/relationships/hyperlink" Target="https://icfesgovco.sharepoint.com/sites/planeacion/Documentos%20compartidos/Backup%20OAP/2024/27%20SERIE%20PLANES/7%20SUBSERIE%20PLAN%20DE%20ACCION%20INSTITUCIONAL/AppData/Local/my?id=%2Fpersonal%2Flsantiusti%5Ficfes%5Fgov%5Fco%2FDocuments%2F002024%2D%20OAP%20GESTORA%202024%2FPAI%202024%2FPAI%202do%20semestre" TargetMode="External"/><Relationship Id="rId69" Type="http://schemas.openxmlformats.org/officeDocument/2006/relationships/hyperlink" Target="https://icfesgovco.sharepoint.com/sites/planeacion/Documentos%20compartidos/Backup%20OAP/2024/27%20SERIE%20PLANES/7%20SUBSERIE%20PLAN%20DE%20ACCION%20INSTITUCIONAL/AppData/Local/:f:/s/SubdireccindeAnisisyDivulgacin2023/Enadz4Zu-j5Ni_SoyBAMqVoB8cNgLSmSZAL_kq9fqvfq3g?e=wRf4E9" TargetMode="External"/><Relationship Id="rId113" Type="http://schemas.openxmlformats.org/officeDocument/2006/relationships/hyperlink" Target="https://icfesgovco.sharepoint.com/sites/planeacion/Documentos%20compartidos/Backup%20OAP/2024/27%20SERIE%20PLANES/7%20SUBSERIE%20PLAN%20DE%20ACCION%20INSTITUCIONAL/AppData/Local/:f:/s/SubdireccindeAnisisyDivulgacin2023/Eu_I_SizbLxMvkBiN1z1JjMBZt-AUl1DQ2k2iNz5nXZYHg?e=Tfyj0Z" TargetMode="External"/><Relationship Id="rId134" Type="http://schemas.openxmlformats.org/officeDocument/2006/relationships/hyperlink" Target="https://icfesgovco.sharepoint.com/sites/planeacion/Documentos%20compartidos/Backup%20OAP/2024/27%20SERIE%20PLANES/7%20SUBSERIE%20PLAN%20DE%20ACCION%20INSTITUCIONAL/AppData/Local/:f:/s/SubdireccindeAnisisyDivulgacin2023/EkwG9Y84gexCkCHFW9O8OakBlcRh-JjvYgK_GaE__fY28Q?e=wRxPLX" TargetMode="External"/><Relationship Id="rId80" Type="http://schemas.openxmlformats.org/officeDocument/2006/relationships/hyperlink" Target="https://icfesgovco.sharepoint.com/sites/planeacion/Documentos%20compartidos/Backup%20OAP/2024/27%20SERIE%20PLANES/7%20SUBSERIE%20PLAN%20DE%20ACCION%20INSTITUCIONAL/AppData/Local/:w:/s/SubdireccindeAnisisyDivulgacin2023/EWEab--s6FlHlScRnS9fuL4BgSbT8RWZa5p9WKcQf3kiBw?e=l8NLcw" TargetMode="External"/><Relationship Id="rId155" Type="http://schemas.openxmlformats.org/officeDocument/2006/relationships/hyperlink" Target="http://okonvirtual.com/ICFES/SSES_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75A2-8826-4F85-858C-4B1AAF0B8172}">
  <dimension ref="A1:Q133"/>
  <sheetViews>
    <sheetView workbookViewId="0">
      <selection sqref="A1:C8"/>
    </sheetView>
  </sheetViews>
  <sheetFormatPr baseColWidth="10" defaultColWidth="12.42578125" defaultRowHeight="15" x14ac:dyDescent="0.25"/>
  <cols>
    <col min="1" max="2" width="44.42578125" customWidth="1"/>
    <col min="3" max="4" width="38.42578125" customWidth="1"/>
    <col min="5" max="9" width="12.42578125" customWidth="1"/>
    <col min="10" max="10" width="76.42578125" customWidth="1"/>
    <col min="11" max="12" width="12.42578125" customWidth="1"/>
    <col min="13" max="13" width="58.42578125" customWidth="1"/>
    <col min="14" max="14" width="21" customWidth="1"/>
    <col min="15" max="15" width="53.140625" customWidth="1"/>
    <col min="16" max="16" width="19.140625" customWidth="1"/>
    <col min="17" max="17" width="44.85546875" customWidth="1"/>
  </cols>
  <sheetData>
    <row r="1" spans="1:17" x14ac:dyDescent="0.25">
      <c r="A1" t="s">
        <v>0</v>
      </c>
      <c r="B1" t="s">
        <v>1</v>
      </c>
      <c r="C1" t="s">
        <v>2</v>
      </c>
      <c r="F1" t="s">
        <v>0</v>
      </c>
      <c r="G1" t="s">
        <v>1</v>
      </c>
      <c r="J1" t="s">
        <v>3</v>
      </c>
      <c r="M1" t="s">
        <v>2</v>
      </c>
      <c r="N1" t="s">
        <v>4</v>
      </c>
      <c r="O1" t="s">
        <v>5</v>
      </c>
      <c r="P1" t="s">
        <v>6</v>
      </c>
      <c r="Q1" t="s">
        <v>7</v>
      </c>
    </row>
    <row r="2" spans="1:17" ht="48" customHeight="1" x14ac:dyDescent="0.25">
      <c r="A2" t="s">
        <v>0</v>
      </c>
      <c r="B2" t="s">
        <v>1</v>
      </c>
      <c r="C2" t="s">
        <v>8</v>
      </c>
      <c r="F2" t="s">
        <v>9</v>
      </c>
      <c r="G2" t="s">
        <v>10</v>
      </c>
      <c r="J2" t="s">
        <v>11</v>
      </c>
      <c r="M2" t="s">
        <v>8</v>
      </c>
      <c r="N2" t="s">
        <v>12</v>
      </c>
      <c r="O2" t="s">
        <v>13</v>
      </c>
      <c r="P2" t="s">
        <v>14</v>
      </c>
      <c r="Q2" t="s">
        <v>15</v>
      </c>
    </row>
    <row r="3" spans="1:17" x14ac:dyDescent="0.25">
      <c r="A3" t="s">
        <v>9</v>
      </c>
      <c r="B3" t="s">
        <v>10</v>
      </c>
      <c r="C3" t="s">
        <v>16</v>
      </c>
      <c r="F3" t="s">
        <v>17</v>
      </c>
      <c r="G3" t="s">
        <v>18</v>
      </c>
      <c r="J3" t="s">
        <v>19</v>
      </c>
      <c r="M3" t="s">
        <v>8</v>
      </c>
      <c r="N3" t="s">
        <v>12</v>
      </c>
      <c r="O3" t="s">
        <v>13</v>
      </c>
      <c r="P3" t="s">
        <v>14</v>
      </c>
      <c r="Q3" t="s">
        <v>20</v>
      </c>
    </row>
    <row r="4" spans="1:17" x14ac:dyDescent="0.25">
      <c r="A4" t="s">
        <v>9</v>
      </c>
      <c r="B4" t="s">
        <v>10</v>
      </c>
      <c r="C4" t="s">
        <v>21</v>
      </c>
      <c r="F4" t="s">
        <v>22</v>
      </c>
      <c r="G4" t="s">
        <v>23</v>
      </c>
      <c r="J4" t="s">
        <v>24</v>
      </c>
      <c r="M4" t="s">
        <v>16</v>
      </c>
      <c r="N4" t="s">
        <v>25</v>
      </c>
      <c r="O4" t="s">
        <v>26</v>
      </c>
      <c r="P4" t="s">
        <v>27</v>
      </c>
      <c r="Q4" t="s">
        <v>28</v>
      </c>
    </row>
    <row r="5" spans="1:17" x14ac:dyDescent="0.25">
      <c r="A5" t="s">
        <v>9</v>
      </c>
      <c r="B5" t="s">
        <v>10</v>
      </c>
      <c r="C5" t="s">
        <v>29</v>
      </c>
      <c r="J5" t="s">
        <v>30</v>
      </c>
      <c r="M5" t="s">
        <v>16</v>
      </c>
      <c r="N5" t="s">
        <v>25</v>
      </c>
      <c r="O5" t="s">
        <v>26</v>
      </c>
      <c r="P5" t="s">
        <v>27</v>
      </c>
      <c r="Q5" t="s">
        <v>31</v>
      </c>
    </row>
    <row r="6" spans="1:17" x14ac:dyDescent="0.25">
      <c r="A6" t="s">
        <v>17</v>
      </c>
      <c r="B6" t="s">
        <v>18</v>
      </c>
      <c r="C6" t="s">
        <v>32</v>
      </c>
      <c r="J6" t="s">
        <v>33</v>
      </c>
      <c r="M6" t="s">
        <v>16</v>
      </c>
      <c r="N6" t="s">
        <v>34</v>
      </c>
      <c r="O6" t="s">
        <v>35</v>
      </c>
      <c r="P6" t="s">
        <v>36</v>
      </c>
      <c r="Q6" t="s">
        <v>37</v>
      </c>
    </row>
    <row r="7" spans="1:17" x14ac:dyDescent="0.25">
      <c r="A7" t="s">
        <v>17</v>
      </c>
      <c r="B7" t="s">
        <v>18</v>
      </c>
      <c r="C7" t="s">
        <v>38</v>
      </c>
      <c r="J7" t="s">
        <v>39</v>
      </c>
      <c r="M7" t="s">
        <v>21</v>
      </c>
      <c r="N7" t="s">
        <v>34</v>
      </c>
      <c r="O7" t="s">
        <v>40</v>
      </c>
      <c r="P7" t="s">
        <v>41</v>
      </c>
      <c r="Q7" t="s">
        <v>42</v>
      </c>
    </row>
    <row r="8" spans="1:17" x14ac:dyDescent="0.25">
      <c r="A8" t="s">
        <v>22</v>
      </c>
      <c r="B8" t="s">
        <v>23</v>
      </c>
      <c r="C8" t="s">
        <v>43</v>
      </c>
      <c r="J8" t="s">
        <v>44</v>
      </c>
      <c r="M8" t="s">
        <v>21</v>
      </c>
      <c r="N8" t="s">
        <v>34</v>
      </c>
      <c r="O8" t="s">
        <v>45</v>
      </c>
      <c r="P8" t="s">
        <v>46</v>
      </c>
      <c r="Q8" t="s">
        <v>47</v>
      </c>
    </row>
    <row r="9" spans="1:17" x14ac:dyDescent="0.25">
      <c r="J9" t="s">
        <v>48</v>
      </c>
      <c r="M9" t="s">
        <v>21</v>
      </c>
      <c r="N9" t="s">
        <v>34</v>
      </c>
      <c r="O9" t="s">
        <v>49</v>
      </c>
      <c r="P9" t="s">
        <v>50</v>
      </c>
      <c r="Q9" t="s">
        <v>51</v>
      </c>
    </row>
    <row r="10" spans="1:17" x14ac:dyDescent="0.25">
      <c r="J10" t="s">
        <v>52</v>
      </c>
      <c r="M10" t="s">
        <v>21</v>
      </c>
      <c r="N10" t="s">
        <v>34</v>
      </c>
      <c r="O10" t="s">
        <v>49</v>
      </c>
      <c r="P10" t="s">
        <v>50</v>
      </c>
      <c r="Q10" t="s">
        <v>53</v>
      </c>
    </row>
    <row r="11" spans="1:17" x14ac:dyDescent="0.25">
      <c r="J11" t="s">
        <v>54</v>
      </c>
      <c r="M11" t="s">
        <v>21</v>
      </c>
      <c r="N11" t="s">
        <v>34</v>
      </c>
      <c r="O11" t="s">
        <v>55</v>
      </c>
      <c r="P11" t="s">
        <v>56</v>
      </c>
      <c r="Q11" t="s">
        <v>57</v>
      </c>
    </row>
    <row r="12" spans="1:17" x14ac:dyDescent="0.25">
      <c r="J12" t="s">
        <v>58</v>
      </c>
      <c r="M12" t="s">
        <v>29</v>
      </c>
      <c r="N12" t="s">
        <v>59</v>
      </c>
      <c r="O12" t="s">
        <v>60</v>
      </c>
      <c r="P12" t="s">
        <v>61</v>
      </c>
      <c r="Q12" t="s">
        <v>62</v>
      </c>
    </row>
    <row r="13" spans="1:17" x14ac:dyDescent="0.25">
      <c r="J13" t="s">
        <v>63</v>
      </c>
      <c r="M13" t="s">
        <v>29</v>
      </c>
      <c r="N13" t="s">
        <v>59</v>
      </c>
      <c r="O13" t="s">
        <v>60</v>
      </c>
      <c r="P13" t="s">
        <v>61</v>
      </c>
      <c r="Q13" t="s">
        <v>64</v>
      </c>
    </row>
    <row r="14" spans="1:17" x14ac:dyDescent="0.25">
      <c r="J14" t="s">
        <v>65</v>
      </c>
      <c r="M14" t="s">
        <v>29</v>
      </c>
      <c r="N14" t="s">
        <v>59</v>
      </c>
      <c r="O14" t="s">
        <v>66</v>
      </c>
      <c r="P14" t="s">
        <v>67</v>
      </c>
      <c r="Q14" t="s">
        <v>68</v>
      </c>
    </row>
    <row r="15" spans="1:17" x14ac:dyDescent="0.25">
      <c r="J15" t="s">
        <v>69</v>
      </c>
      <c r="M15" t="s">
        <v>32</v>
      </c>
      <c r="N15" t="s">
        <v>70</v>
      </c>
      <c r="O15" t="s">
        <v>71</v>
      </c>
      <c r="P15" t="s">
        <v>72</v>
      </c>
      <c r="Q15" t="s">
        <v>73</v>
      </c>
    </row>
    <row r="16" spans="1:17" x14ac:dyDescent="0.25">
      <c r="J16" t="s">
        <v>74</v>
      </c>
      <c r="M16" t="s">
        <v>32</v>
      </c>
      <c r="N16" t="s">
        <v>70</v>
      </c>
      <c r="O16" t="s">
        <v>75</v>
      </c>
      <c r="P16" t="s">
        <v>76</v>
      </c>
      <c r="Q16" t="s">
        <v>77</v>
      </c>
    </row>
    <row r="17" spans="1:17" x14ac:dyDescent="0.25">
      <c r="J17" t="s">
        <v>78</v>
      </c>
      <c r="M17" t="s">
        <v>38</v>
      </c>
      <c r="N17" t="s">
        <v>79</v>
      </c>
      <c r="O17" t="s">
        <v>80</v>
      </c>
      <c r="P17" t="s">
        <v>81</v>
      </c>
      <c r="Q17" t="s">
        <v>82</v>
      </c>
    </row>
    <row r="18" spans="1:17" x14ac:dyDescent="0.25">
      <c r="J18" t="s">
        <v>83</v>
      </c>
      <c r="M18" t="s">
        <v>38</v>
      </c>
      <c r="N18" t="s">
        <v>79</v>
      </c>
      <c r="O18" t="s">
        <v>84</v>
      </c>
      <c r="P18" t="s">
        <v>85</v>
      </c>
      <c r="Q18" t="s">
        <v>86</v>
      </c>
    </row>
    <row r="19" spans="1:17" x14ac:dyDescent="0.25">
      <c r="A19" t="s">
        <v>87</v>
      </c>
      <c r="B19" t="s">
        <v>88</v>
      </c>
      <c r="C19" t="s">
        <v>87</v>
      </c>
      <c r="J19" t="s">
        <v>89</v>
      </c>
      <c r="M19" t="s">
        <v>38</v>
      </c>
      <c r="N19" t="s">
        <v>79</v>
      </c>
      <c r="O19" t="s">
        <v>90</v>
      </c>
      <c r="P19" t="s">
        <v>91</v>
      </c>
      <c r="Q19" t="s">
        <v>92</v>
      </c>
    </row>
    <row r="20" spans="1:17" x14ac:dyDescent="0.25">
      <c r="A20" t="s">
        <v>93</v>
      </c>
      <c r="B20" t="s">
        <v>94</v>
      </c>
      <c r="J20" t="s">
        <v>95</v>
      </c>
      <c r="M20" t="s">
        <v>38</v>
      </c>
      <c r="N20" t="s">
        <v>79</v>
      </c>
      <c r="O20" t="s">
        <v>96</v>
      </c>
      <c r="P20" t="s">
        <v>97</v>
      </c>
      <c r="Q20" t="s">
        <v>98</v>
      </c>
    </row>
    <row r="21" spans="1:17" x14ac:dyDescent="0.25">
      <c r="A21" t="s">
        <v>99</v>
      </c>
      <c r="B21" t="s">
        <v>100</v>
      </c>
      <c r="J21" t="s">
        <v>101</v>
      </c>
      <c r="M21" t="s">
        <v>38</v>
      </c>
      <c r="N21" t="s">
        <v>79</v>
      </c>
      <c r="O21" t="s">
        <v>96</v>
      </c>
      <c r="P21" t="s">
        <v>97</v>
      </c>
      <c r="Q21" t="s">
        <v>102</v>
      </c>
    </row>
    <row r="22" spans="1:17" x14ac:dyDescent="0.25">
      <c r="A22" t="s">
        <v>103</v>
      </c>
      <c r="B22" t="s">
        <v>104</v>
      </c>
      <c r="E22" t="s">
        <v>105</v>
      </c>
      <c r="J22" t="s">
        <v>106</v>
      </c>
      <c r="M22" t="s">
        <v>43</v>
      </c>
      <c r="N22" t="s">
        <v>107</v>
      </c>
      <c r="O22" t="s">
        <v>108</v>
      </c>
      <c r="P22" t="s">
        <v>109</v>
      </c>
      <c r="Q22" t="s">
        <v>110</v>
      </c>
    </row>
    <row r="23" spans="1:17" x14ac:dyDescent="0.25">
      <c r="A23" t="s">
        <v>111</v>
      </c>
      <c r="B23" t="s">
        <v>112</v>
      </c>
      <c r="E23" t="s">
        <v>113</v>
      </c>
      <c r="J23" t="s">
        <v>114</v>
      </c>
      <c r="M23" t="s">
        <v>43</v>
      </c>
      <c r="N23" t="s">
        <v>107</v>
      </c>
      <c r="O23" t="s">
        <v>108</v>
      </c>
      <c r="P23" t="s">
        <v>109</v>
      </c>
      <c r="Q23" t="s">
        <v>115</v>
      </c>
    </row>
    <row r="24" spans="1:17" x14ac:dyDescent="0.25">
      <c r="A24" t="s">
        <v>116</v>
      </c>
      <c r="B24" t="s">
        <v>117</v>
      </c>
      <c r="C24" t="s">
        <v>118</v>
      </c>
      <c r="J24" t="s">
        <v>119</v>
      </c>
    </row>
    <row r="25" spans="1:17" x14ac:dyDescent="0.25">
      <c r="A25" t="s">
        <v>120</v>
      </c>
      <c r="B25" t="s">
        <v>121</v>
      </c>
      <c r="C25" t="s">
        <v>122</v>
      </c>
      <c r="J25" t="s">
        <v>123</v>
      </c>
    </row>
    <row r="26" spans="1:17" x14ac:dyDescent="0.25">
      <c r="A26" t="s">
        <v>124</v>
      </c>
      <c r="B26" t="s">
        <v>125</v>
      </c>
      <c r="C26" t="s">
        <v>126</v>
      </c>
      <c r="J26" t="s">
        <v>127</v>
      </c>
      <c r="K26" t="s">
        <v>128</v>
      </c>
    </row>
    <row r="27" spans="1:17" x14ac:dyDescent="0.25">
      <c r="A27" t="s">
        <v>129</v>
      </c>
      <c r="B27" t="s">
        <v>130</v>
      </c>
      <c r="C27" t="s">
        <v>131</v>
      </c>
      <c r="J27" t="s">
        <v>132</v>
      </c>
      <c r="K27" t="s">
        <v>133</v>
      </c>
    </row>
    <row r="28" spans="1:17" x14ac:dyDescent="0.25">
      <c r="A28" t="s">
        <v>134</v>
      </c>
      <c r="B28" t="s">
        <v>135</v>
      </c>
      <c r="C28" t="s">
        <v>136</v>
      </c>
      <c r="J28" t="s">
        <v>137</v>
      </c>
      <c r="K28" t="s">
        <v>138</v>
      </c>
    </row>
    <row r="29" spans="1:17" x14ac:dyDescent="0.25">
      <c r="A29" t="s">
        <v>139</v>
      </c>
      <c r="B29" t="s">
        <v>140</v>
      </c>
      <c r="C29" t="s">
        <v>141</v>
      </c>
    </row>
    <row r="30" spans="1:17" x14ac:dyDescent="0.25">
      <c r="A30" t="s">
        <v>142</v>
      </c>
      <c r="B30" t="s">
        <v>143</v>
      </c>
    </row>
    <row r="31" spans="1:17" x14ac:dyDescent="0.25">
      <c r="A31" t="s">
        <v>144</v>
      </c>
      <c r="B31" t="s">
        <v>145</v>
      </c>
      <c r="E31" t="s">
        <v>146</v>
      </c>
      <c r="J31" t="s">
        <v>147</v>
      </c>
    </row>
    <row r="32" spans="1:17" x14ac:dyDescent="0.25">
      <c r="A32" t="s">
        <v>148</v>
      </c>
      <c r="B32" t="s">
        <v>149</v>
      </c>
      <c r="E32" t="s">
        <v>150</v>
      </c>
      <c r="J32" t="s">
        <v>151</v>
      </c>
    </row>
    <row r="33" spans="1:10" x14ac:dyDescent="0.25">
      <c r="A33" t="s">
        <v>152</v>
      </c>
      <c r="B33" t="s">
        <v>153</v>
      </c>
      <c r="C33" t="s">
        <v>154</v>
      </c>
      <c r="E33" t="s">
        <v>155</v>
      </c>
      <c r="J33" t="s">
        <v>156</v>
      </c>
    </row>
    <row r="34" spans="1:10" x14ac:dyDescent="0.25">
      <c r="A34" t="s">
        <v>157</v>
      </c>
      <c r="B34" t="s">
        <v>158</v>
      </c>
      <c r="E34" t="s">
        <v>159</v>
      </c>
    </row>
    <row r="35" spans="1:10" x14ac:dyDescent="0.25">
      <c r="A35" t="s">
        <v>160</v>
      </c>
      <c r="B35" t="s">
        <v>161</v>
      </c>
      <c r="E35" t="s">
        <v>162</v>
      </c>
    </row>
    <row r="36" spans="1:10" x14ac:dyDescent="0.25">
      <c r="A36" t="s">
        <v>163</v>
      </c>
      <c r="B36" t="s">
        <v>164</v>
      </c>
      <c r="C36" t="s">
        <v>165</v>
      </c>
      <c r="E36" t="s">
        <v>166</v>
      </c>
    </row>
    <row r="37" spans="1:10" x14ac:dyDescent="0.25">
      <c r="A37" t="s">
        <v>167</v>
      </c>
      <c r="B37" t="s">
        <v>168</v>
      </c>
      <c r="E37" t="s">
        <v>169</v>
      </c>
    </row>
    <row r="38" spans="1:10" x14ac:dyDescent="0.25">
      <c r="A38" t="s">
        <v>170</v>
      </c>
      <c r="B38" t="s">
        <v>171</v>
      </c>
      <c r="C38" s="1"/>
    </row>
    <row r="39" spans="1:10" x14ac:dyDescent="0.25">
      <c r="C39" s="1"/>
    </row>
    <row r="40" spans="1:10" x14ac:dyDescent="0.25">
      <c r="A40" t="s">
        <v>3</v>
      </c>
      <c r="C40" s="1"/>
    </row>
    <row r="41" spans="1:10" x14ac:dyDescent="0.25">
      <c r="A41" t="s">
        <v>172</v>
      </c>
      <c r="C41" s="1"/>
    </row>
    <row r="42" spans="1:10" x14ac:dyDescent="0.25">
      <c r="A42" t="s">
        <v>173</v>
      </c>
      <c r="C42" s="1"/>
    </row>
    <row r="43" spans="1:10" x14ac:dyDescent="0.25">
      <c r="A43" t="s">
        <v>174</v>
      </c>
      <c r="C43" s="1"/>
    </row>
    <row r="44" spans="1:10" x14ac:dyDescent="0.25">
      <c r="A44" t="s">
        <v>175</v>
      </c>
      <c r="C44" s="1"/>
    </row>
    <row r="45" spans="1:10" x14ac:dyDescent="0.25">
      <c r="A45" t="s">
        <v>176</v>
      </c>
      <c r="C45" s="1"/>
    </row>
    <row r="46" spans="1:10" x14ac:dyDescent="0.25">
      <c r="A46" t="s">
        <v>177</v>
      </c>
      <c r="C46" s="1"/>
    </row>
    <row r="47" spans="1:10" x14ac:dyDescent="0.25">
      <c r="A47" t="s">
        <v>178</v>
      </c>
      <c r="C47" s="1"/>
    </row>
    <row r="48" spans="1:10" x14ac:dyDescent="0.25">
      <c r="A48" t="s">
        <v>179</v>
      </c>
      <c r="C48" s="1"/>
    </row>
    <row r="49" spans="1:3" x14ac:dyDescent="0.25">
      <c r="A49" t="s">
        <v>180</v>
      </c>
      <c r="C49" s="1"/>
    </row>
    <row r="50" spans="1:3" x14ac:dyDescent="0.25">
      <c r="A50" t="s">
        <v>181</v>
      </c>
      <c r="C50" s="1"/>
    </row>
    <row r="51" spans="1:3" x14ac:dyDescent="0.25">
      <c r="A51" t="s">
        <v>182</v>
      </c>
      <c r="C51" s="1"/>
    </row>
    <row r="52" spans="1:3" x14ac:dyDescent="0.25">
      <c r="A52" t="s">
        <v>183</v>
      </c>
      <c r="C52" s="1"/>
    </row>
    <row r="53" spans="1:3" x14ac:dyDescent="0.25">
      <c r="A53" t="s">
        <v>184</v>
      </c>
      <c r="C53" s="1"/>
    </row>
    <row r="54" spans="1:3" x14ac:dyDescent="0.25">
      <c r="A54" t="s">
        <v>185</v>
      </c>
      <c r="C54" s="1"/>
    </row>
    <row r="55" spans="1:3" x14ac:dyDescent="0.25">
      <c r="A55" t="s">
        <v>186</v>
      </c>
      <c r="C55" s="1"/>
    </row>
    <row r="56" spans="1:3" x14ac:dyDescent="0.25">
      <c r="A56" t="s">
        <v>187</v>
      </c>
      <c r="C56" s="1"/>
    </row>
    <row r="57" spans="1:3" x14ac:dyDescent="0.25">
      <c r="A57" t="s">
        <v>188</v>
      </c>
      <c r="C57" s="1"/>
    </row>
    <row r="58" spans="1:3" x14ac:dyDescent="0.25">
      <c r="A58" t="s">
        <v>189</v>
      </c>
      <c r="C58" s="1"/>
    </row>
    <row r="59" spans="1:3" x14ac:dyDescent="0.25">
      <c r="A59" t="s">
        <v>190</v>
      </c>
      <c r="C59" s="1"/>
    </row>
    <row r="60" spans="1:3" x14ac:dyDescent="0.25">
      <c r="C60" s="1"/>
    </row>
    <row r="61" spans="1:3" x14ac:dyDescent="0.25">
      <c r="C61" s="1"/>
    </row>
    <row r="62" spans="1:3" x14ac:dyDescent="0.25">
      <c r="C62" s="1"/>
    </row>
    <row r="63" spans="1:3" x14ac:dyDescent="0.25">
      <c r="C63" s="1"/>
    </row>
    <row r="64" spans="1: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sheetData>
  <sortState xmlns:xlrd2="http://schemas.microsoft.com/office/spreadsheetml/2017/richdata2" ref="C19:C37">
    <sortCondition ref="C19:C37"/>
  </sortState>
  <phoneticPr fontId="0" type="noConversion"/>
  <pageMargins left="0.7" right="0.7" top="0.75" bottom="0.75" header="0.3" footer="0.3"/>
  <headerFooter>
    <oddHeader>&amp;L&amp;"Calibri"&amp;15&amp;K000000 Información Pública Clasificada&amp;1#_x000D_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16981-7E6D-48A3-A292-AC19BF7643F4}">
  <dimension ref="A3:I117"/>
  <sheetViews>
    <sheetView topLeftCell="A76" zoomScale="55" zoomScaleNormal="55" workbookViewId="0">
      <selection activeCell="B117" sqref="B117"/>
    </sheetView>
  </sheetViews>
  <sheetFormatPr baseColWidth="10" defaultColWidth="11.42578125" defaultRowHeight="15" x14ac:dyDescent="0.25"/>
  <cols>
    <col min="1" max="1" width="255.7109375" style="1" bestFit="1" customWidth="1"/>
    <col min="2" max="2" width="72.28515625" style="1" bestFit="1" customWidth="1"/>
    <col min="3" max="3" width="53.5703125" style="1" bestFit="1" customWidth="1"/>
    <col min="4" max="8" width="132.7109375" style="1" bestFit="1" customWidth="1"/>
    <col min="9" max="9" width="12.5703125" style="1" bestFit="1" customWidth="1"/>
  </cols>
  <sheetData>
    <row r="3" spans="1:2" x14ac:dyDescent="0.25">
      <c r="A3" t="s">
        <v>191</v>
      </c>
      <c r="B3" s="1" t="s">
        <v>192</v>
      </c>
    </row>
    <row r="4" spans="1:2" x14ac:dyDescent="0.25">
      <c r="A4" t="s">
        <v>8</v>
      </c>
      <c r="B4">
        <v>0.86</v>
      </c>
    </row>
    <row r="5" spans="1:2" x14ac:dyDescent="0.25">
      <c r="A5" t="s">
        <v>193</v>
      </c>
      <c r="B5" t="e">
        <v>#DIV/0!</v>
      </c>
    </row>
    <row r="6" spans="1:2" x14ac:dyDescent="0.25">
      <c r="A6" t="s">
        <v>194</v>
      </c>
      <c r="B6" t="e">
        <v>#DIV/0!</v>
      </c>
    </row>
    <row r="7" spans="1:2" x14ac:dyDescent="0.25">
      <c r="A7" t="s">
        <v>195</v>
      </c>
      <c r="B7" t="e">
        <v>#DIV/0!</v>
      </c>
    </row>
    <row r="8" spans="1:2" x14ac:dyDescent="0.25">
      <c r="A8" t="s">
        <v>196</v>
      </c>
      <c r="B8">
        <v>1</v>
      </c>
    </row>
    <row r="9" spans="1:2" x14ac:dyDescent="0.25">
      <c r="A9" t="s">
        <v>197</v>
      </c>
      <c r="B9" t="e">
        <v>#DIV/0!</v>
      </c>
    </row>
    <row r="10" spans="1:2" x14ac:dyDescent="0.25">
      <c r="A10" t="s">
        <v>198</v>
      </c>
      <c r="B10" t="e">
        <v>#DIV/0!</v>
      </c>
    </row>
    <row r="11" spans="1:2" x14ac:dyDescent="0.25">
      <c r="A11" t="s">
        <v>199</v>
      </c>
      <c r="B11" t="e">
        <v>#DIV/0!</v>
      </c>
    </row>
    <row r="12" spans="1:2" x14ac:dyDescent="0.25">
      <c r="A12" t="s">
        <v>200</v>
      </c>
      <c r="B12" t="e">
        <v>#DIV/0!</v>
      </c>
    </row>
    <row r="13" spans="1:2" x14ac:dyDescent="0.25">
      <c r="A13" t="s">
        <v>201</v>
      </c>
      <c r="B13" t="e">
        <v>#DIV/0!</v>
      </c>
    </row>
    <row r="14" spans="1:2" x14ac:dyDescent="0.25">
      <c r="A14" t="s">
        <v>202</v>
      </c>
      <c r="B14" t="e">
        <v>#DIV/0!</v>
      </c>
    </row>
    <row r="15" spans="1:2" x14ac:dyDescent="0.25">
      <c r="A15" t="s">
        <v>203</v>
      </c>
      <c r="B15" t="e">
        <v>#DIV/0!</v>
      </c>
    </row>
    <row r="16" spans="1:2" x14ac:dyDescent="0.25">
      <c r="A16" t="s">
        <v>204</v>
      </c>
      <c r="B16" t="e">
        <v>#DIV/0!</v>
      </c>
    </row>
    <row r="17" spans="1:2" x14ac:dyDescent="0.25">
      <c r="A17" t="s">
        <v>205</v>
      </c>
      <c r="B17" t="e">
        <v>#DIV/0!</v>
      </c>
    </row>
    <row r="18" spans="1:2" x14ac:dyDescent="0.25">
      <c r="A18" t="s">
        <v>206</v>
      </c>
      <c r="B18" t="e">
        <v>#DIV/0!</v>
      </c>
    </row>
    <row r="19" spans="1:2" x14ac:dyDescent="0.25">
      <c r="A19" t="s">
        <v>207</v>
      </c>
      <c r="B19">
        <v>0.5</v>
      </c>
    </row>
    <row r="20" spans="1:2" x14ac:dyDescent="0.25">
      <c r="A20" t="s">
        <v>208</v>
      </c>
      <c r="B20" t="e">
        <v>#DIV/0!</v>
      </c>
    </row>
    <row r="21" spans="1:2" x14ac:dyDescent="0.25">
      <c r="A21" t="s">
        <v>209</v>
      </c>
      <c r="B21" t="e">
        <v>#DIV/0!</v>
      </c>
    </row>
    <row r="22" spans="1:2" x14ac:dyDescent="0.25">
      <c r="A22" t="s">
        <v>210</v>
      </c>
      <c r="B22" t="e">
        <v>#DIV/0!</v>
      </c>
    </row>
    <row r="23" spans="1:2" x14ac:dyDescent="0.25">
      <c r="A23" t="s">
        <v>211</v>
      </c>
      <c r="B23" t="e">
        <v>#DIV/0!</v>
      </c>
    </row>
    <row r="24" spans="1:2" x14ac:dyDescent="0.25">
      <c r="A24" t="s">
        <v>212</v>
      </c>
      <c r="B24">
        <v>1</v>
      </c>
    </row>
    <row r="25" spans="1:2" x14ac:dyDescent="0.25">
      <c r="A25" t="s">
        <v>213</v>
      </c>
      <c r="B25" t="e">
        <v>#DIV/0!</v>
      </c>
    </row>
    <row r="26" spans="1:2" x14ac:dyDescent="0.25">
      <c r="A26" t="s">
        <v>214</v>
      </c>
      <c r="B26" t="e">
        <v>#DIV/0!</v>
      </c>
    </row>
    <row r="27" spans="1:2" x14ac:dyDescent="0.25">
      <c r="A27" t="s">
        <v>215</v>
      </c>
      <c r="B27" t="e">
        <v>#DIV/0!</v>
      </c>
    </row>
    <row r="28" spans="1:2" x14ac:dyDescent="0.25">
      <c r="A28" t="s">
        <v>216</v>
      </c>
      <c r="B28" t="e">
        <v>#DIV/0!</v>
      </c>
    </row>
    <row r="29" spans="1:2" x14ac:dyDescent="0.25">
      <c r="A29" t="s">
        <v>217</v>
      </c>
      <c r="B29" t="e">
        <v>#DIV/0!</v>
      </c>
    </row>
    <row r="30" spans="1:2" x14ac:dyDescent="0.25">
      <c r="A30" t="s">
        <v>218</v>
      </c>
      <c r="B30">
        <v>0.8</v>
      </c>
    </row>
    <row r="31" spans="1:2" x14ac:dyDescent="0.25">
      <c r="A31" t="s">
        <v>219</v>
      </c>
      <c r="B31" t="e">
        <v>#DIV/0!</v>
      </c>
    </row>
    <row r="32" spans="1:2" x14ac:dyDescent="0.25">
      <c r="A32" t="s">
        <v>220</v>
      </c>
      <c r="B32" t="e">
        <v>#DIV/0!</v>
      </c>
    </row>
    <row r="33" spans="1:2" x14ac:dyDescent="0.25">
      <c r="A33" t="s">
        <v>221</v>
      </c>
      <c r="B33" t="e">
        <v>#DIV/0!</v>
      </c>
    </row>
    <row r="34" spans="1:2" x14ac:dyDescent="0.25">
      <c r="A34" t="s">
        <v>222</v>
      </c>
      <c r="B34" t="e">
        <v>#DIV/0!</v>
      </c>
    </row>
    <row r="35" spans="1:2" x14ac:dyDescent="0.25">
      <c r="A35" t="s">
        <v>223</v>
      </c>
      <c r="B35" t="e">
        <v>#DIV/0!</v>
      </c>
    </row>
    <row r="36" spans="1:2" x14ac:dyDescent="0.25">
      <c r="A36" t="s">
        <v>224</v>
      </c>
      <c r="B36">
        <v>1</v>
      </c>
    </row>
    <row r="37" spans="1:2" x14ac:dyDescent="0.25">
      <c r="A37" t="s">
        <v>16</v>
      </c>
      <c r="B37">
        <v>1</v>
      </c>
    </row>
    <row r="38" spans="1:2" x14ac:dyDescent="0.25">
      <c r="A38" t="s">
        <v>225</v>
      </c>
      <c r="B38">
        <v>1</v>
      </c>
    </row>
    <row r="39" spans="1:2" x14ac:dyDescent="0.25">
      <c r="A39" t="s">
        <v>226</v>
      </c>
      <c r="B39">
        <v>1</v>
      </c>
    </row>
    <row r="40" spans="1:2" x14ac:dyDescent="0.25">
      <c r="A40" t="s">
        <v>227</v>
      </c>
      <c r="B40">
        <v>1</v>
      </c>
    </row>
    <row r="41" spans="1:2" x14ac:dyDescent="0.25">
      <c r="A41" t="s">
        <v>21</v>
      </c>
      <c r="B41">
        <v>1</v>
      </c>
    </row>
    <row r="42" spans="1:2" x14ac:dyDescent="0.25">
      <c r="A42" t="s">
        <v>228</v>
      </c>
      <c r="B42" t="e">
        <v>#DIV/0!</v>
      </c>
    </row>
    <row r="43" spans="1:2" x14ac:dyDescent="0.25">
      <c r="A43" t="s">
        <v>229</v>
      </c>
      <c r="B43">
        <v>1</v>
      </c>
    </row>
    <row r="44" spans="1:2" x14ac:dyDescent="0.25">
      <c r="A44" t="s">
        <v>230</v>
      </c>
      <c r="B44">
        <v>1</v>
      </c>
    </row>
    <row r="45" spans="1:2" x14ac:dyDescent="0.25">
      <c r="A45" t="s">
        <v>231</v>
      </c>
      <c r="B45">
        <v>1</v>
      </c>
    </row>
    <row r="46" spans="1:2" x14ac:dyDescent="0.25">
      <c r="A46" t="s">
        <v>232</v>
      </c>
      <c r="B46">
        <v>1</v>
      </c>
    </row>
    <row r="47" spans="1:2" x14ac:dyDescent="0.25">
      <c r="A47" t="s">
        <v>233</v>
      </c>
      <c r="B47" t="e">
        <v>#DIV/0!</v>
      </c>
    </row>
    <row r="48" spans="1:2" x14ac:dyDescent="0.25">
      <c r="A48" t="s">
        <v>234</v>
      </c>
      <c r="B48" t="e">
        <v>#DIV/0!</v>
      </c>
    </row>
    <row r="49" spans="1:2" x14ac:dyDescent="0.25">
      <c r="A49" t="s">
        <v>235</v>
      </c>
      <c r="B49">
        <v>1</v>
      </c>
    </row>
    <row r="50" spans="1:2" x14ac:dyDescent="0.25">
      <c r="A50" t="s">
        <v>236</v>
      </c>
      <c r="B50">
        <v>1</v>
      </c>
    </row>
    <row r="51" spans="1:2" x14ac:dyDescent="0.25">
      <c r="A51" t="s">
        <v>237</v>
      </c>
      <c r="B51">
        <v>1</v>
      </c>
    </row>
    <row r="52" spans="1:2" x14ac:dyDescent="0.25">
      <c r="A52" t="s">
        <v>29</v>
      </c>
      <c r="B52">
        <v>1</v>
      </c>
    </row>
    <row r="53" spans="1:2" x14ac:dyDescent="0.25">
      <c r="A53" t="s">
        <v>238</v>
      </c>
      <c r="B53" t="e">
        <v>#DIV/0!</v>
      </c>
    </row>
    <row r="54" spans="1:2" x14ac:dyDescent="0.25">
      <c r="A54" t="s">
        <v>239</v>
      </c>
      <c r="B54">
        <v>1</v>
      </c>
    </row>
    <row r="55" spans="1:2" x14ac:dyDescent="0.25">
      <c r="A55" t="s">
        <v>240</v>
      </c>
      <c r="B55" t="e">
        <v>#DIV/0!</v>
      </c>
    </row>
    <row r="56" spans="1:2" x14ac:dyDescent="0.25">
      <c r="A56" t="s">
        <v>241</v>
      </c>
      <c r="B56" t="e">
        <v>#DIV/0!</v>
      </c>
    </row>
    <row r="57" spans="1:2" x14ac:dyDescent="0.25">
      <c r="A57" t="s">
        <v>242</v>
      </c>
      <c r="B57">
        <v>1</v>
      </c>
    </row>
    <row r="58" spans="1:2" x14ac:dyDescent="0.25">
      <c r="A58" t="s">
        <v>32</v>
      </c>
      <c r="B58">
        <v>0.66500000000000004</v>
      </c>
    </row>
    <row r="59" spans="1:2" x14ac:dyDescent="0.25">
      <c r="A59" t="s">
        <v>243</v>
      </c>
      <c r="B59">
        <v>0.33</v>
      </c>
    </row>
    <row r="60" spans="1:2" x14ac:dyDescent="0.25">
      <c r="A60" t="s">
        <v>244</v>
      </c>
      <c r="B60" t="e">
        <v>#DIV/0!</v>
      </c>
    </row>
    <row r="61" spans="1:2" x14ac:dyDescent="0.25">
      <c r="A61" t="s">
        <v>245</v>
      </c>
      <c r="B61" t="e">
        <v>#DIV/0!</v>
      </c>
    </row>
    <row r="62" spans="1:2" x14ac:dyDescent="0.25">
      <c r="A62" t="s">
        <v>246</v>
      </c>
      <c r="B62" t="e">
        <v>#DIV/0!</v>
      </c>
    </row>
    <row r="63" spans="1:2" x14ac:dyDescent="0.25">
      <c r="A63" t="s">
        <v>247</v>
      </c>
      <c r="B63" t="e">
        <v>#DIV/0!</v>
      </c>
    </row>
    <row r="64" spans="1:2" x14ac:dyDescent="0.25">
      <c r="A64" t="s">
        <v>248</v>
      </c>
      <c r="B64" t="e">
        <v>#DIV/0!</v>
      </c>
    </row>
    <row r="65" spans="1:2" x14ac:dyDescent="0.25">
      <c r="A65" t="s">
        <v>249</v>
      </c>
      <c r="B65" t="e">
        <v>#DIV/0!</v>
      </c>
    </row>
    <row r="66" spans="1:2" x14ac:dyDescent="0.25">
      <c r="A66" t="s">
        <v>250</v>
      </c>
      <c r="B66">
        <v>1</v>
      </c>
    </row>
    <row r="67" spans="1:2" x14ac:dyDescent="0.25">
      <c r="A67" t="s">
        <v>251</v>
      </c>
      <c r="B67" t="e">
        <v>#DIV/0!</v>
      </c>
    </row>
    <row r="68" spans="1:2" x14ac:dyDescent="0.25">
      <c r="A68" t="s">
        <v>252</v>
      </c>
      <c r="B68" t="e">
        <v>#DIV/0!</v>
      </c>
    </row>
    <row r="69" spans="1:2" x14ac:dyDescent="0.25">
      <c r="A69" t="s">
        <v>38</v>
      </c>
      <c r="B69">
        <v>0.98580164148740768</v>
      </c>
    </row>
    <row r="70" spans="1:2" x14ac:dyDescent="0.25">
      <c r="A70" t="s">
        <v>253</v>
      </c>
      <c r="B70">
        <v>1</v>
      </c>
    </row>
    <row r="71" spans="1:2" x14ac:dyDescent="0.25">
      <c r="A71" t="s">
        <v>254</v>
      </c>
      <c r="B71" t="e">
        <v>#DIV/0!</v>
      </c>
    </row>
    <row r="72" spans="1:2" x14ac:dyDescent="0.25">
      <c r="A72" t="s">
        <v>255</v>
      </c>
      <c r="B72">
        <v>1</v>
      </c>
    </row>
    <row r="73" spans="1:2" x14ac:dyDescent="0.25">
      <c r="A73" t="s">
        <v>256</v>
      </c>
      <c r="B73">
        <v>1</v>
      </c>
    </row>
    <row r="74" spans="1:2" x14ac:dyDescent="0.25">
      <c r="A74" t="s">
        <v>257</v>
      </c>
      <c r="B74">
        <v>1</v>
      </c>
    </row>
    <row r="75" spans="1:2" x14ac:dyDescent="0.25">
      <c r="A75" t="s">
        <v>258</v>
      </c>
      <c r="B75">
        <v>0.55555555555555558</v>
      </c>
    </row>
    <row r="76" spans="1:2" x14ac:dyDescent="0.25">
      <c r="A76" t="s">
        <v>259</v>
      </c>
      <c r="B76">
        <v>0.91836734693877553</v>
      </c>
    </row>
    <row r="77" spans="1:2" x14ac:dyDescent="0.25">
      <c r="A77" t="s">
        <v>260</v>
      </c>
      <c r="B77">
        <v>1</v>
      </c>
    </row>
    <row r="78" spans="1:2" x14ac:dyDescent="0.25">
      <c r="A78" t="s">
        <v>261</v>
      </c>
      <c r="B78" t="e">
        <v>#DIV/0!</v>
      </c>
    </row>
    <row r="79" spans="1:2" x14ac:dyDescent="0.25">
      <c r="A79" t="s">
        <v>262</v>
      </c>
      <c r="B79">
        <v>1</v>
      </c>
    </row>
    <row r="80" spans="1:2" x14ac:dyDescent="0.25">
      <c r="A80" t="s">
        <v>263</v>
      </c>
      <c r="B80">
        <v>1</v>
      </c>
    </row>
    <row r="81" spans="1:2" x14ac:dyDescent="0.25">
      <c r="A81" t="s">
        <v>264</v>
      </c>
      <c r="B81">
        <v>1</v>
      </c>
    </row>
    <row r="82" spans="1:2" x14ac:dyDescent="0.25">
      <c r="A82" t="s">
        <v>265</v>
      </c>
      <c r="B82">
        <v>1</v>
      </c>
    </row>
    <row r="83" spans="1:2" x14ac:dyDescent="0.25">
      <c r="A83" t="s">
        <v>266</v>
      </c>
      <c r="B83">
        <v>1</v>
      </c>
    </row>
    <row r="84" spans="1:2" x14ac:dyDescent="0.25">
      <c r="A84" t="s">
        <v>267</v>
      </c>
      <c r="B84">
        <v>1.19</v>
      </c>
    </row>
    <row r="85" spans="1:2" x14ac:dyDescent="0.25">
      <c r="A85" t="s">
        <v>268</v>
      </c>
      <c r="B85">
        <v>1</v>
      </c>
    </row>
    <row r="86" spans="1:2" x14ac:dyDescent="0.25">
      <c r="A86" t="s">
        <v>269</v>
      </c>
      <c r="B86">
        <v>1</v>
      </c>
    </row>
    <row r="87" spans="1:2" x14ac:dyDescent="0.25">
      <c r="A87" t="s">
        <v>270</v>
      </c>
      <c r="B87">
        <v>1</v>
      </c>
    </row>
    <row r="88" spans="1:2" x14ac:dyDescent="0.25">
      <c r="A88" t="s">
        <v>271</v>
      </c>
      <c r="B88">
        <v>1</v>
      </c>
    </row>
    <row r="89" spans="1:2" x14ac:dyDescent="0.25">
      <c r="A89" t="s">
        <v>272</v>
      </c>
      <c r="B89">
        <v>0.455026455026455</v>
      </c>
    </row>
    <row r="90" spans="1:2" x14ac:dyDescent="0.25">
      <c r="A90" t="s">
        <v>273</v>
      </c>
      <c r="B90" t="e">
        <v>#DIV/0!</v>
      </c>
    </row>
    <row r="91" spans="1:2" x14ac:dyDescent="0.25">
      <c r="A91" t="s">
        <v>274</v>
      </c>
      <c r="B91" t="e">
        <v>#DIV/0!</v>
      </c>
    </row>
    <row r="92" spans="1:2" x14ac:dyDescent="0.25">
      <c r="A92" t="s">
        <v>275</v>
      </c>
      <c r="B92">
        <v>1</v>
      </c>
    </row>
    <row r="93" spans="1:2" x14ac:dyDescent="0.25">
      <c r="A93" t="s">
        <v>276</v>
      </c>
      <c r="B93">
        <v>1</v>
      </c>
    </row>
    <row r="94" spans="1:2" x14ac:dyDescent="0.25">
      <c r="A94" t="s">
        <v>277</v>
      </c>
      <c r="B94">
        <v>1</v>
      </c>
    </row>
    <row r="95" spans="1:2" x14ac:dyDescent="0.25">
      <c r="A95" t="s">
        <v>278</v>
      </c>
      <c r="B95" t="e">
        <v>#DIV/0!</v>
      </c>
    </row>
    <row r="96" spans="1:2" x14ac:dyDescent="0.25">
      <c r="A96" t="s">
        <v>279</v>
      </c>
      <c r="B96" t="e">
        <v>#DIV/0!</v>
      </c>
    </row>
    <row r="97" spans="1:2" x14ac:dyDescent="0.25">
      <c r="A97" t="s">
        <v>280</v>
      </c>
      <c r="B97" t="e">
        <v>#DIV/0!</v>
      </c>
    </row>
    <row r="98" spans="1:2" x14ac:dyDescent="0.25">
      <c r="A98" t="s">
        <v>281</v>
      </c>
      <c r="B98" t="e">
        <v>#DIV/0!</v>
      </c>
    </row>
    <row r="99" spans="1:2" x14ac:dyDescent="0.25">
      <c r="A99" t="s">
        <v>282</v>
      </c>
      <c r="B99" t="e">
        <v>#DIV/0!</v>
      </c>
    </row>
    <row r="100" spans="1:2" x14ac:dyDescent="0.25">
      <c r="A100" t="s">
        <v>283</v>
      </c>
      <c r="B100" t="e">
        <v>#DIV/0!</v>
      </c>
    </row>
    <row r="101" spans="1:2" x14ac:dyDescent="0.25">
      <c r="A101" t="s">
        <v>284</v>
      </c>
      <c r="B101" t="e">
        <v>#DIV/0!</v>
      </c>
    </row>
    <row r="102" spans="1:2" x14ac:dyDescent="0.25">
      <c r="A102" t="s">
        <v>285</v>
      </c>
      <c r="B102">
        <v>1</v>
      </c>
    </row>
    <row r="103" spans="1:2" x14ac:dyDescent="0.25">
      <c r="A103" t="s">
        <v>286</v>
      </c>
      <c r="B103">
        <v>1</v>
      </c>
    </row>
    <row r="104" spans="1:2" x14ac:dyDescent="0.25">
      <c r="A104" t="s">
        <v>287</v>
      </c>
      <c r="B104" t="e">
        <v>#DIV/0!</v>
      </c>
    </row>
    <row r="105" spans="1:2" x14ac:dyDescent="0.25">
      <c r="A105" t="s">
        <v>288</v>
      </c>
      <c r="B105">
        <v>1</v>
      </c>
    </row>
    <row r="106" spans="1:2" x14ac:dyDescent="0.25">
      <c r="A106" t="s">
        <v>289</v>
      </c>
      <c r="B106">
        <v>1.0526315789473684</v>
      </c>
    </row>
    <row r="107" spans="1:2" x14ac:dyDescent="0.25">
      <c r="A107" t="s">
        <v>290</v>
      </c>
      <c r="B107">
        <v>1</v>
      </c>
    </row>
    <row r="108" spans="1:2" x14ac:dyDescent="0.25">
      <c r="A108" t="s">
        <v>291</v>
      </c>
      <c r="B108">
        <v>1</v>
      </c>
    </row>
    <row r="109" spans="1:2" x14ac:dyDescent="0.25">
      <c r="A109" t="s">
        <v>292</v>
      </c>
      <c r="B109">
        <v>1.4166666666666667</v>
      </c>
    </row>
    <row r="110" spans="1:2" x14ac:dyDescent="0.25">
      <c r="A110" t="s">
        <v>293</v>
      </c>
      <c r="B110">
        <v>1</v>
      </c>
    </row>
    <row r="111" spans="1:2" x14ac:dyDescent="0.25">
      <c r="A111" t="s">
        <v>294</v>
      </c>
      <c r="B111" t="e">
        <v>#DIV/0!</v>
      </c>
    </row>
    <row r="112" spans="1:2" x14ac:dyDescent="0.25">
      <c r="A112" t="s">
        <v>43</v>
      </c>
      <c r="B112">
        <v>0.92</v>
      </c>
    </row>
    <row r="113" spans="1:2" x14ac:dyDescent="0.25">
      <c r="A113" t="s">
        <v>295</v>
      </c>
      <c r="B113">
        <v>1.3</v>
      </c>
    </row>
    <row r="114" spans="1:2" x14ac:dyDescent="0.25">
      <c r="A114" t="s">
        <v>296</v>
      </c>
      <c r="B114">
        <v>0.86</v>
      </c>
    </row>
    <row r="115" spans="1:2" x14ac:dyDescent="0.25">
      <c r="A115" t="s">
        <v>297</v>
      </c>
      <c r="B115">
        <v>0.6</v>
      </c>
    </row>
    <row r="116" spans="1:2" x14ac:dyDescent="0.25">
      <c r="A116" t="s">
        <v>298</v>
      </c>
      <c r="B116" s="1" t="e">
        <v>#DIV/0!</v>
      </c>
    </row>
    <row r="117" spans="1:2" x14ac:dyDescent="0.25">
      <c r="A117" t="s">
        <v>299</v>
      </c>
      <c r="B117">
        <v>0.96035779613989836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982C-27F2-4441-816D-756E1FF688E7}">
  <dimension ref="A3:C12"/>
  <sheetViews>
    <sheetView workbookViewId="0">
      <selection activeCell="A8" sqref="A8"/>
    </sheetView>
  </sheetViews>
  <sheetFormatPr baseColWidth="10" defaultColWidth="11.42578125" defaultRowHeight="15" x14ac:dyDescent="0.25"/>
  <cols>
    <col min="1" max="1" width="132.5703125" style="1" bestFit="1" customWidth="1"/>
    <col min="2" max="3" width="53.28515625" style="1" bestFit="1" customWidth="1"/>
  </cols>
  <sheetData>
    <row r="3" spans="1:3" x14ac:dyDescent="0.25">
      <c r="A3" t="s">
        <v>191</v>
      </c>
      <c r="B3" s="1" t="s">
        <v>300</v>
      </c>
      <c r="C3" s="1" t="s">
        <v>301</v>
      </c>
    </row>
    <row r="4" spans="1:3" x14ac:dyDescent="0.25">
      <c r="A4" t="s">
        <v>298</v>
      </c>
      <c r="B4">
        <v>1</v>
      </c>
      <c r="C4">
        <v>1</v>
      </c>
    </row>
    <row r="5" spans="1:3" x14ac:dyDescent="0.25">
      <c r="A5" t="s">
        <v>8</v>
      </c>
      <c r="B5">
        <v>32</v>
      </c>
      <c r="C5">
        <v>32</v>
      </c>
    </row>
    <row r="6" spans="1:3" x14ac:dyDescent="0.25">
      <c r="A6" t="s">
        <v>16</v>
      </c>
      <c r="B6">
        <v>3</v>
      </c>
      <c r="C6">
        <v>3</v>
      </c>
    </row>
    <row r="7" spans="1:3" x14ac:dyDescent="0.25">
      <c r="A7" t="s">
        <v>21</v>
      </c>
      <c r="B7">
        <v>10</v>
      </c>
      <c r="C7">
        <v>10</v>
      </c>
    </row>
    <row r="8" spans="1:3" x14ac:dyDescent="0.25">
      <c r="A8" t="s">
        <v>302</v>
      </c>
      <c r="B8">
        <v>5</v>
      </c>
      <c r="C8">
        <v>4</v>
      </c>
    </row>
    <row r="9" spans="1:3" x14ac:dyDescent="0.25">
      <c r="A9" t="s">
        <v>32</v>
      </c>
      <c r="B9">
        <v>10</v>
      </c>
      <c r="C9">
        <v>10</v>
      </c>
    </row>
    <row r="10" spans="1:3" x14ac:dyDescent="0.25">
      <c r="A10" t="s">
        <v>38</v>
      </c>
      <c r="B10">
        <v>42</v>
      </c>
      <c r="C10">
        <v>42</v>
      </c>
    </row>
    <row r="11" spans="1:3" x14ac:dyDescent="0.25">
      <c r="A11" t="s">
        <v>43</v>
      </c>
      <c r="B11">
        <v>3</v>
      </c>
      <c r="C11">
        <v>3</v>
      </c>
    </row>
    <row r="12" spans="1:3" x14ac:dyDescent="0.25">
      <c r="A12" t="s">
        <v>299</v>
      </c>
      <c r="B12">
        <v>106</v>
      </c>
      <c r="C12">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F5BB-F762-40F2-ACCC-AC9514561655}">
  <sheetPr>
    <pageSetUpPr fitToPage="1"/>
  </sheetPr>
  <dimension ref="A1:AZ122"/>
  <sheetViews>
    <sheetView tabSelected="1" zoomScale="55" zoomScaleNormal="55" workbookViewId="0">
      <selection sqref="A1:B5"/>
    </sheetView>
  </sheetViews>
  <sheetFormatPr baseColWidth="10" defaultColWidth="30.7109375" defaultRowHeight="18.75" outlineLevelCol="1" x14ac:dyDescent="0.3"/>
  <cols>
    <col min="1" max="1" width="23.28515625" style="2" customWidth="1"/>
    <col min="2" max="2" width="36.140625" style="2" customWidth="1"/>
    <col min="3" max="3" width="23.7109375" style="2" hidden="1" customWidth="1"/>
    <col min="4" max="4" width="44" style="2" hidden="1" customWidth="1"/>
    <col min="5" max="5" width="51.42578125" style="2" hidden="1" customWidth="1"/>
    <col min="6" max="6" width="49.7109375" style="2" hidden="1" customWidth="1"/>
    <col min="7" max="7" width="76.42578125" style="2" customWidth="1"/>
    <col min="8" max="8" width="30.7109375" style="2" customWidth="1"/>
    <col min="9" max="9" width="19.42578125" style="2" customWidth="1"/>
    <col min="10" max="10" width="22.42578125" style="2" customWidth="1"/>
    <col min="11" max="11" width="108.85546875" style="2" customWidth="1"/>
    <col min="12" max="12" width="30.7109375" style="2" customWidth="1"/>
    <col min="13" max="13" width="46.85546875" style="2" customWidth="1"/>
    <col min="14" max="15" width="48.28515625" style="2" customWidth="1"/>
    <col min="16" max="16" width="41.7109375" style="2" customWidth="1"/>
    <col min="17" max="17" width="33" style="2" customWidth="1"/>
    <col min="18" max="18" width="30.7109375" style="2" customWidth="1"/>
    <col min="19" max="19" width="58.140625" style="2" customWidth="1"/>
    <col min="20" max="22" width="22.42578125" style="2" customWidth="1"/>
    <col min="23" max="24" width="46.42578125" style="2" customWidth="1"/>
    <col min="25" max="27" width="30.7109375" style="2" customWidth="1"/>
    <col min="28" max="28" width="32" style="2" customWidth="1"/>
    <col min="29" max="29" width="53.42578125" style="2" customWidth="1" outlineLevel="1"/>
    <col min="30" max="30" width="89.28515625" style="2" customWidth="1" outlineLevel="1"/>
    <col min="31" max="31" width="38.5703125" style="2" customWidth="1" outlineLevel="1"/>
    <col min="32" max="32" width="89.28515625" style="2" customWidth="1" outlineLevel="1"/>
    <col min="33" max="33" width="31.140625" style="2" customWidth="1" outlineLevel="1"/>
    <col min="34" max="34" width="30.7109375" style="2" customWidth="1" outlineLevel="1"/>
    <col min="35" max="35" width="119.42578125" style="2" customWidth="1" outlineLevel="1"/>
    <col min="36" max="36" width="54.140625" style="2" customWidth="1" outlineLevel="1"/>
    <col min="37" max="37" width="24.140625" style="2" customWidth="1"/>
    <col min="38" max="38" width="24.42578125" style="2" customWidth="1"/>
    <col min="39" max="39" width="91" style="2" customWidth="1"/>
    <col min="40" max="40" width="84.85546875" style="2" customWidth="1"/>
    <col min="41" max="41" width="30.7109375" style="2" customWidth="1"/>
    <col min="42" max="42" width="39.85546875" style="2" customWidth="1"/>
    <col min="43" max="43" width="110.5703125" style="49" customWidth="1"/>
    <col min="44" max="44" width="87" style="43" customWidth="1"/>
    <col min="45" max="46" width="30.7109375" style="2" hidden="1" customWidth="1"/>
    <col min="47" max="47" width="3" style="2" hidden="1" customWidth="1"/>
    <col min="48" max="48" width="30.7109375" style="2" customWidth="1"/>
    <col min="49" max="16384" width="30.7109375" style="2"/>
  </cols>
  <sheetData>
    <row r="1" spans="1:47" ht="16.5" customHeight="1" x14ac:dyDescent="0.3">
      <c r="A1" s="55"/>
      <c r="B1" s="56"/>
      <c r="C1" s="59" t="s">
        <v>303</v>
      </c>
      <c r="D1" s="59"/>
      <c r="E1" s="59"/>
      <c r="F1" s="59"/>
      <c r="G1" s="59"/>
      <c r="H1" s="59"/>
      <c r="I1" s="59"/>
      <c r="J1" s="59"/>
      <c r="K1" s="59"/>
      <c r="L1" s="59"/>
      <c r="M1" s="59"/>
      <c r="N1" s="59"/>
      <c r="O1" s="59" t="s">
        <v>304</v>
      </c>
      <c r="P1" s="59"/>
      <c r="Q1" s="59" t="s">
        <v>305</v>
      </c>
      <c r="R1" s="61"/>
    </row>
    <row r="2" spans="1:47" ht="9" customHeight="1" x14ac:dyDescent="0.3">
      <c r="A2" s="57"/>
      <c r="B2" s="58"/>
      <c r="C2" s="60"/>
      <c r="D2" s="60"/>
      <c r="E2" s="60"/>
      <c r="F2" s="60"/>
      <c r="G2" s="60"/>
      <c r="H2" s="60"/>
      <c r="I2" s="60"/>
      <c r="J2" s="60"/>
      <c r="K2" s="60"/>
      <c r="L2" s="60"/>
      <c r="M2" s="60"/>
      <c r="N2" s="60"/>
      <c r="O2" s="60"/>
      <c r="P2" s="60"/>
      <c r="Q2" s="60"/>
      <c r="R2" s="62"/>
    </row>
    <row r="3" spans="1:47" ht="16.5" customHeight="1" x14ac:dyDescent="0.3">
      <c r="A3" s="57"/>
      <c r="B3" s="58"/>
      <c r="C3" s="60"/>
      <c r="D3" s="60"/>
      <c r="E3" s="60"/>
      <c r="F3" s="60"/>
      <c r="G3" s="60"/>
      <c r="H3" s="60"/>
      <c r="I3" s="60"/>
      <c r="J3" s="60"/>
      <c r="K3" s="60"/>
      <c r="L3" s="60"/>
      <c r="M3" s="60"/>
      <c r="N3" s="60"/>
      <c r="O3" s="60"/>
      <c r="P3" s="60"/>
      <c r="Q3" s="60"/>
      <c r="R3" s="62"/>
    </row>
    <row r="4" spans="1:47" ht="31.5" customHeight="1" x14ac:dyDescent="0.3">
      <c r="A4" s="57"/>
      <c r="B4" s="58"/>
      <c r="C4" s="60" t="s">
        <v>306</v>
      </c>
      <c r="D4" s="60"/>
      <c r="E4" s="60"/>
      <c r="F4" s="60"/>
      <c r="G4" s="60"/>
      <c r="H4" s="60"/>
      <c r="I4" s="60"/>
      <c r="J4" s="60"/>
      <c r="K4" s="60"/>
      <c r="L4" s="60"/>
      <c r="M4" s="60"/>
      <c r="N4" s="60"/>
      <c r="O4" s="60" t="s">
        <v>307</v>
      </c>
      <c r="P4" s="60"/>
      <c r="Q4" s="63">
        <v>2</v>
      </c>
      <c r="R4" s="64"/>
    </row>
    <row r="5" spans="1:47" ht="14.25" customHeight="1" x14ac:dyDescent="0.3">
      <c r="A5" s="57"/>
      <c r="B5" s="58"/>
      <c r="C5" s="60"/>
      <c r="D5" s="60"/>
      <c r="E5" s="60"/>
      <c r="F5" s="60"/>
      <c r="G5" s="60"/>
      <c r="H5" s="60"/>
      <c r="I5" s="60"/>
      <c r="J5" s="60"/>
      <c r="K5" s="60"/>
      <c r="L5" s="60"/>
      <c r="M5" s="60"/>
      <c r="N5" s="60"/>
      <c r="O5" s="60"/>
      <c r="P5" s="60"/>
      <c r="Q5" s="63"/>
      <c r="R5" s="64"/>
    </row>
    <row r="6" spans="1:47" ht="44.25" customHeight="1" x14ac:dyDescent="0.3">
      <c r="A6" s="53" t="s">
        <v>308</v>
      </c>
      <c r="B6" s="54"/>
      <c r="C6" s="54" t="s">
        <v>309</v>
      </c>
      <c r="D6" s="54"/>
      <c r="E6" s="54"/>
      <c r="F6" s="54"/>
      <c r="G6" s="54" t="s">
        <v>1415</v>
      </c>
      <c r="H6" s="54"/>
      <c r="I6" s="54"/>
      <c r="J6" s="54"/>
      <c r="K6" s="17" t="s">
        <v>310</v>
      </c>
      <c r="L6" s="18"/>
      <c r="M6" s="19"/>
      <c r="N6" s="19"/>
      <c r="O6" s="66"/>
      <c r="P6" s="66"/>
      <c r="Q6" s="66"/>
      <c r="R6" s="67"/>
    </row>
    <row r="7" spans="1:47" ht="47.25" hidden="1" customHeight="1" x14ac:dyDescent="0.3">
      <c r="A7" s="25"/>
      <c r="B7" s="26"/>
      <c r="C7" s="26"/>
      <c r="D7" s="26"/>
      <c r="E7" s="26"/>
      <c r="F7" s="27"/>
      <c r="G7" s="27" t="s">
        <v>311</v>
      </c>
      <c r="H7" s="20"/>
      <c r="I7" s="21"/>
      <c r="J7" s="22"/>
      <c r="K7" s="23" t="s">
        <v>312</v>
      </c>
      <c r="L7" s="28"/>
      <c r="M7" s="28"/>
      <c r="N7" s="28"/>
      <c r="O7" s="28"/>
      <c r="P7" s="28"/>
      <c r="Q7" s="28"/>
      <c r="R7" s="29"/>
      <c r="S7"/>
      <c r="T7"/>
      <c r="U7"/>
      <c r="V7"/>
      <c r="W7"/>
      <c r="X7"/>
      <c r="Y7"/>
      <c r="Z7"/>
      <c r="AA7"/>
      <c r="AB7"/>
      <c r="AC7"/>
      <c r="AD7"/>
      <c r="AE7"/>
      <c r="AF7"/>
      <c r="AG7" s="24"/>
      <c r="AH7" s="24"/>
      <c r="AI7" s="24"/>
      <c r="AJ7" s="24"/>
      <c r="AQ7" s="2"/>
    </row>
    <row r="8" spans="1:47" ht="21" customHeight="1" x14ac:dyDescent="0.3">
      <c r="A8" s="68" t="s">
        <v>313</v>
      </c>
      <c r="B8" s="68"/>
      <c r="C8" s="68" t="s">
        <v>314</v>
      </c>
      <c r="D8" s="68"/>
      <c r="E8" s="68"/>
      <c r="F8" s="68"/>
      <c r="G8" s="69" t="s">
        <v>315</v>
      </c>
      <c r="H8" s="69"/>
      <c r="I8" s="69"/>
      <c r="J8" s="69"/>
      <c r="K8" s="69"/>
      <c r="L8" s="68" t="s">
        <v>316</v>
      </c>
      <c r="M8" s="68"/>
      <c r="N8" s="68"/>
      <c r="O8" s="68"/>
      <c r="P8" s="68"/>
      <c r="Q8" s="68" t="s">
        <v>317</v>
      </c>
      <c r="R8" s="68"/>
      <c r="S8" s="70" t="s">
        <v>318</v>
      </c>
      <c r="T8" s="70"/>
      <c r="U8" s="70"/>
      <c r="V8" s="70"/>
      <c r="W8" s="70"/>
      <c r="X8" s="70"/>
      <c r="Y8" s="70"/>
      <c r="Z8" s="70"/>
      <c r="AA8" s="70"/>
      <c r="AB8" s="70"/>
      <c r="AC8" s="71" t="s">
        <v>319</v>
      </c>
      <c r="AD8" s="71"/>
      <c r="AE8" s="71"/>
      <c r="AF8" s="71"/>
      <c r="AG8" s="72" t="s">
        <v>320</v>
      </c>
      <c r="AH8" s="72"/>
      <c r="AI8" s="72"/>
      <c r="AJ8" s="72"/>
      <c r="AK8" s="71" t="s">
        <v>321</v>
      </c>
      <c r="AL8" s="71"/>
      <c r="AM8" s="71"/>
      <c r="AN8" s="71"/>
      <c r="AO8" s="73" t="s">
        <v>322</v>
      </c>
      <c r="AP8" s="73"/>
      <c r="AQ8" s="74"/>
      <c r="AR8" s="73"/>
      <c r="AS8" s="3"/>
      <c r="AT8" s="3"/>
      <c r="AU8" s="3"/>
    </row>
    <row r="9" spans="1:47" ht="58.5" customHeight="1" x14ac:dyDescent="0.3">
      <c r="A9" s="75" t="s">
        <v>323</v>
      </c>
      <c r="B9" s="75" t="s">
        <v>324</v>
      </c>
      <c r="C9" s="75" t="s">
        <v>325</v>
      </c>
      <c r="D9" s="75" t="s">
        <v>326</v>
      </c>
      <c r="E9" s="75" t="s">
        <v>327</v>
      </c>
      <c r="F9" s="75" t="s">
        <v>328</v>
      </c>
      <c r="G9" s="75" t="s">
        <v>329</v>
      </c>
      <c r="H9" s="75" t="s">
        <v>330</v>
      </c>
      <c r="I9" s="75" t="s">
        <v>331</v>
      </c>
      <c r="J9" s="75" t="s">
        <v>332</v>
      </c>
      <c r="K9" s="75" t="s">
        <v>333</v>
      </c>
      <c r="L9" s="75" t="s">
        <v>334</v>
      </c>
      <c r="M9" s="75" t="s">
        <v>335</v>
      </c>
      <c r="N9" s="75" t="s">
        <v>336</v>
      </c>
      <c r="O9" s="75" t="s">
        <v>337</v>
      </c>
      <c r="P9" s="75" t="s">
        <v>338</v>
      </c>
      <c r="Q9" s="75" t="s">
        <v>339</v>
      </c>
      <c r="R9" s="75" t="s">
        <v>340</v>
      </c>
      <c r="S9" s="75" t="s">
        <v>341</v>
      </c>
      <c r="T9" s="75" t="s">
        <v>342</v>
      </c>
      <c r="U9" s="75" t="s">
        <v>343</v>
      </c>
      <c r="V9" s="75" t="s">
        <v>344</v>
      </c>
      <c r="W9" s="75" t="s">
        <v>345</v>
      </c>
      <c r="X9" s="75" t="s">
        <v>346</v>
      </c>
      <c r="Y9" s="75" t="s">
        <v>347</v>
      </c>
      <c r="Z9" s="75" t="s">
        <v>348</v>
      </c>
      <c r="AA9" s="75" t="s">
        <v>349</v>
      </c>
      <c r="AB9" s="75" t="s">
        <v>350</v>
      </c>
      <c r="AC9" s="75" t="s">
        <v>351</v>
      </c>
      <c r="AD9" s="75" t="s">
        <v>352</v>
      </c>
      <c r="AE9" s="75" t="s">
        <v>353</v>
      </c>
      <c r="AF9" s="75" t="s">
        <v>354</v>
      </c>
      <c r="AG9" s="75" t="s">
        <v>355</v>
      </c>
      <c r="AH9" s="75" t="s">
        <v>356</v>
      </c>
      <c r="AI9" s="75" t="s">
        <v>357</v>
      </c>
      <c r="AJ9" s="75" t="s">
        <v>358</v>
      </c>
      <c r="AK9" s="75" t="s">
        <v>359</v>
      </c>
      <c r="AL9" s="75" t="s">
        <v>360</v>
      </c>
      <c r="AM9" s="75" t="s">
        <v>361</v>
      </c>
      <c r="AN9" s="75" t="s">
        <v>362</v>
      </c>
      <c r="AO9" s="76" t="s">
        <v>363</v>
      </c>
      <c r="AP9" s="77" t="s">
        <v>364</v>
      </c>
      <c r="AQ9" s="77" t="s">
        <v>365</v>
      </c>
      <c r="AR9" s="78" t="s">
        <v>366</v>
      </c>
      <c r="AS9" s="3"/>
      <c r="AT9" s="3"/>
      <c r="AU9" s="3"/>
    </row>
    <row r="10" spans="1:47" customFormat="1" ht="225" x14ac:dyDescent="0.25">
      <c r="A10" s="7" t="s">
        <v>367</v>
      </c>
      <c r="B10" s="7" t="s">
        <v>139</v>
      </c>
      <c r="C10" s="7" t="s">
        <v>0</v>
      </c>
      <c r="D10" s="7" t="s">
        <v>8</v>
      </c>
      <c r="E10" s="7" t="s">
        <v>13</v>
      </c>
      <c r="F10" s="7" t="s">
        <v>15</v>
      </c>
      <c r="G10" s="7" t="s">
        <v>212</v>
      </c>
      <c r="H10" s="7" t="s">
        <v>141</v>
      </c>
      <c r="I10" s="14">
        <v>45352</v>
      </c>
      <c r="J10" s="14">
        <v>45657</v>
      </c>
      <c r="K10" s="7" t="s">
        <v>368</v>
      </c>
      <c r="L10" s="7" t="s">
        <v>156</v>
      </c>
      <c r="M10" s="7" t="s">
        <v>172</v>
      </c>
      <c r="N10" s="7" t="s">
        <v>3</v>
      </c>
      <c r="O10" s="7" t="s">
        <v>3</v>
      </c>
      <c r="P10" s="7" t="s">
        <v>119</v>
      </c>
      <c r="Q10" s="7" t="s">
        <v>127</v>
      </c>
      <c r="R10" s="7" t="s">
        <v>369</v>
      </c>
      <c r="S10" s="7" t="s">
        <v>370</v>
      </c>
      <c r="T10" s="7" t="s">
        <v>371</v>
      </c>
      <c r="U10" s="7" t="s">
        <v>372</v>
      </c>
      <c r="V10" s="7" t="s">
        <v>373</v>
      </c>
      <c r="W10" s="7" t="s">
        <v>374</v>
      </c>
      <c r="X10" s="7" t="s">
        <v>375</v>
      </c>
      <c r="Y10" s="7">
        <v>0.33</v>
      </c>
      <c r="Z10" s="7">
        <v>0.33</v>
      </c>
      <c r="AA10" s="7">
        <v>0.33</v>
      </c>
      <c r="AB10" s="7" t="s">
        <v>376</v>
      </c>
      <c r="AC10" s="7" t="s">
        <v>377</v>
      </c>
      <c r="AD10" s="7" t="s">
        <v>378</v>
      </c>
      <c r="AE10" s="7" t="s">
        <v>379</v>
      </c>
      <c r="AF10" s="7" t="s">
        <v>380</v>
      </c>
      <c r="AG10" s="7">
        <v>0.33</v>
      </c>
      <c r="AH10" s="7">
        <f>IFERROR(Tabla2[[#This Row],[Valor del indicador en Trimestre II]]/Tabla2[[#This Row],[Meta Trimestre 2]],"-")</f>
        <v>1</v>
      </c>
      <c r="AI10" s="7" t="s">
        <v>381</v>
      </c>
      <c r="AJ10" s="7" t="s">
        <v>382</v>
      </c>
      <c r="AK10" s="31">
        <v>0.33</v>
      </c>
      <c r="AL10" s="31">
        <f>IFERROR(Tabla2[[#This Row],[Valor del indicador en Trimestre III]]/Tabla2[[#This Row],[Meta Trimestre 3]],"-")</f>
        <v>1</v>
      </c>
      <c r="AM10" s="7" t="s">
        <v>383</v>
      </c>
      <c r="AN10" s="36" t="s">
        <v>382</v>
      </c>
      <c r="AO10" s="90" t="s">
        <v>369</v>
      </c>
      <c r="AP10" s="31" t="str">
        <f>IFERROR(Tabla2[[#This Row],[Valor del indicador en Trimestre IV]]/Tabla2[[#This Row],[Meta Trimestre 4]],"-")</f>
        <v>-</v>
      </c>
      <c r="AQ10" s="91" t="s">
        <v>1420</v>
      </c>
      <c r="AR10" s="91" t="s">
        <v>1420</v>
      </c>
      <c r="AS10" s="1" t="str">
        <f>VLOOKUP('DES -FT009'!$C10,Datos!$F$1:$G$4,2,FALSE)</f>
        <v>VP</v>
      </c>
      <c r="AT10" s="1" t="str">
        <f>VLOOKUP('DES -FT009'!$D10,Datos!$M$1:$N$23,2,FALSE)</f>
        <v>Objetivo2</v>
      </c>
      <c r="AU10" s="1" t="str">
        <f>VLOOKUP('DES -FT009'!$E10,Datos!$O$1:$P$23,2,FALSE)</f>
        <v>Iniciativa2</v>
      </c>
    </row>
    <row r="11" spans="1:47" customFormat="1" ht="409.5" x14ac:dyDescent="0.25">
      <c r="A11" s="7" t="s">
        <v>384</v>
      </c>
      <c r="B11" s="7" t="s">
        <v>139</v>
      </c>
      <c r="C11" s="7" t="s">
        <v>0</v>
      </c>
      <c r="D11" s="7" t="s">
        <v>8</v>
      </c>
      <c r="E11" s="7" t="s">
        <v>13</v>
      </c>
      <c r="F11" s="7" t="s">
        <v>15</v>
      </c>
      <c r="G11" s="7" t="s">
        <v>224</v>
      </c>
      <c r="H11" s="7" t="s">
        <v>141</v>
      </c>
      <c r="I11" s="14">
        <v>45309</v>
      </c>
      <c r="J11" s="14">
        <v>45381</v>
      </c>
      <c r="K11" s="7" t="s">
        <v>385</v>
      </c>
      <c r="L11" s="7" t="s">
        <v>156</v>
      </c>
      <c r="M11" s="7" t="s">
        <v>172</v>
      </c>
      <c r="N11" s="7" t="s">
        <v>3</v>
      </c>
      <c r="O11" s="7" t="s">
        <v>3</v>
      </c>
      <c r="P11" s="7" t="s">
        <v>119</v>
      </c>
      <c r="Q11" s="7" t="s">
        <v>127</v>
      </c>
      <c r="R11" s="7" t="s">
        <v>369</v>
      </c>
      <c r="S11" s="7" t="s">
        <v>386</v>
      </c>
      <c r="T11" s="7" t="s">
        <v>371</v>
      </c>
      <c r="U11" s="7" t="s">
        <v>372</v>
      </c>
      <c r="V11" s="7" t="s">
        <v>373</v>
      </c>
      <c r="W11" s="7" t="s">
        <v>387</v>
      </c>
      <c r="X11" s="7" t="s">
        <v>375</v>
      </c>
      <c r="Y11" s="7">
        <v>0.33</v>
      </c>
      <c r="Z11" s="7">
        <v>0.33</v>
      </c>
      <c r="AA11" s="7">
        <v>0.33</v>
      </c>
      <c r="AB11" s="7" t="s">
        <v>376</v>
      </c>
      <c r="AC11" s="7" t="s">
        <v>377</v>
      </c>
      <c r="AD11" s="7" t="s">
        <v>388</v>
      </c>
      <c r="AE11" s="7" t="s">
        <v>382</v>
      </c>
      <c r="AF11" s="7" t="s">
        <v>389</v>
      </c>
      <c r="AG11" s="7">
        <v>0.33</v>
      </c>
      <c r="AH11" s="7">
        <f>IFERROR(Tabla2[[#This Row],[Valor del indicador en Trimestre II]]/Tabla2[[#This Row],[Meta Trimestre 2]],"-")</f>
        <v>1</v>
      </c>
      <c r="AI11" s="7" t="s">
        <v>390</v>
      </c>
      <c r="AJ11" s="7" t="s">
        <v>382</v>
      </c>
      <c r="AK11" s="7">
        <v>0.33</v>
      </c>
      <c r="AL11" s="31">
        <f>IFERROR(Tabla2[[#This Row],[Valor del indicador en Trimestre III]]/Tabla2[[#This Row],[Meta Trimestre 3]],"-")</f>
        <v>1</v>
      </c>
      <c r="AM11" s="7" t="s">
        <v>391</v>
      </c>
      <c r="AN11" s="36" t="s">
        <v>382</v>
      </c>
      <c r="AO11" s="90">
        <v>0.33</v>
      </c>
      <c r="AP11" s="31">
        <f>IFERROR(Tabla2[[#This Row],[Valor del indicador en Trimestre IV]]/Tabla2[[#This Row],[Meta Trimestre 4]],"-")</f>
        <v>1</v>
      </c>
      <c r="AQ11" s="98" t="s">
        <v>1450</v>
      </c>
      <c r="AR11" s="98" t="s">
        <v>1485</v>
      </c>
      <c r="AS11" s="1" t="str">
        <f>VLOOKUP('DES -FT009'!$C11,Datos!$F$1:$G$4,2,FALSE)</f>
        <v>VP</v>
      </c>
      <c r="AT11" s="1" t="str">
        <f>VLOOKUP('DES -FT009'!$D11,Datos!$M$1:$N$23,2,FALSE)</f>
        <v>Objetivo2</v>
      </c>
      <c r="AU11" s="1" t="str">
        <f>VLOOKUP('DES -FT009'!$E11,Datos!$O$1:$P$23,2,FALSE)</f>
        <v>Iniciativa2</v>
      </c>
    </row>
    <row r="12" spans="1:47" customFormat="1" ht="409.5" x14ac:dyDescent="0.25">
      <c r="A12" s="7" t="s">
        <v>392</v>
      </c>
      <c r="B12" s="7" t="s">
        <v>139</v>
      </c>
      <c r="C12" s="7" t="s">
        <v>9</v>
      </c>
      <c r="D12" s="7" t="s">
        <v>16</v>
      </c>
      <c r="E12" s="7" t="s">
        <v>26</v>
      </c>
      <c r="F12" s="7" t="s">
        <v>28</v>
      </c>
      <c r="G12" s="7" t="s">
        <v>227</v>
      </c>
      <c r="H12" s="7" t="s">
        <v>141</v>
      </c>
      <c r="I12" s="14">
        <v>45309</v>
      </c>
      <c r="J12" s="14">
        <v>45657</v>
      </c>
      <c r="K12" s="7" t="s">
        <v>393</v>
      </c>
      <c r="L12" s="7" t="s">
        <v>156</v>
      </c>
      <c r="M12" s="7" t="s">
        <v>172</v>
      </c>
      <c r="N12" s="7" t="s">
        <v>3</v>
      </c>
      <c r="O12" s="7" t="s">
        <v>3</v>
      </c>
      <c r="P12" s="7" t="s">
        <v>119</v>
      </c>
      <c r="Q12" s="7" t="s">
        <v>137</v>
      </c>
      <c r="R12" s="7" t="s">
        <v>138</v>
      </c>
      <c r="S12" s="7" t="s">
        <v>394</v>
      </c>
      <c r="T12" s="7" t="s">
        <v>371</v>
      </c>
      <c r="U12" s="7" t="s">
        <v>372</v>
      </c>
      <c r="V12" s="7" t="s">
        <v>373</v>
      </c>
      <c r="W12" s="7" t="s">
        <v>395</v>
      </c>
      <c r="X12" s="7" t="s">
        <v>396</v>
      </c>
      <c r="Y12" s="7">
        <v>0.33</v>
      </c>
      <c r="Z12" s="7">
        <v>0.33</v>
      </c>
      <c r="AA12" s="7">
        <v>0.33</v>
      </c>
      <c r="AB12" s="7" t="s">
        <v>376</v>
      </c>
      <c r="AC12" s="7" t="s">
        <v>377</v>
      </c>
      <c r="AD12" s="7" t="s">
        <v>397</v>
      </c>
      <c r="AE12" s="7" t="s">
        <v>398</v>
      </c>
      <c r="AF12" s="7" t="s">
        <v>399</v>
      </c>
      <c r="AG12" s="7">
        <v>0.33</v>
      </c>
      <c r="AH12" s="7">
        <f>IFERROR(Tabla2[[#This Row],[Valor del indicador en Trimestre II]]/Tabla2[[#This Row],[Meta Trimestre 2]],"-")</f>
        <v>1</v>
      </c>
      <c r="AI12" s="7" t="s">
        <v>400</v>
      </c>
      <c r="AJ12" s="7" t="s">
        <v>401</v>
      </c>
      <c r="AK12" s="31">
        <v>0.33</v>
      </c>
      <c r="AL12" s="31">
        <f>IFERROR(Tabla2[[#This Row],[Valor del indicador en Trimestre III]]/Tabla2[[#This Row],[Meta Trimestre 3]],"-")</f>
        <v>1</v>
      </c>
      <c r="AM12" s="7" t="s">
        <v>402</v>
      </c>
      <c r="AN12" s="34" t="s">
        <v>401</v>
      </c>
      <c r="AO12" s="90">
        <v>0.33</v>
      </c>
      <c r="AP12" s="31">
        <f>IFERROR(Tabla2[[#This Row],[Valor del indicador en Trimestre IV]]/Tabla2[[#This Row],[Meta Trimestre 4]],"-")</f>
        <v>1</v>
      </c>
      <c r="AQ12" s="98" t="s">
        <v>1486</v>
      </c>
      <c r="AR12" s="98" t="s">
        <v>1417</v>
      </c>
      <c r="AS12" s="1" t="str">
        <f>VLOOKUP('DES -FT009'!$C12,Datos!$F$1:$G$4,2,FALSE)</f>
        <v>MS</v>
      </c>
      <c r="AT12" s="1" t="str">
        <f>VLOOKUP('DES -FT009'!$D12,Datos!$M$1:$N$23,2,FALSE)</f>
        <v>Objetivo3</v>
      </c>
      <c r="AU12" s="1" t="str">
        <f>VLOOKUP('DES -FT009'!$E12,Datos!$O$1:$P$23,2,FALSE)</f>
        <v>Iniciativa3</v>
      </c>
    </row>
    <row r="13" spans="1:47" customFormat="1" ht="300" x14ac:dyDescent="0.25">
      <c r="A13" s="7" t="s">
        <v>403</v>
      </c>
      <c r="B13" s="7" t="s">
        <v>139</v>
      </c>
      <c r="C13" s="7" t="s">
        <v>0</v>
      </c>
      <c r="D13" s="7" t="s">
        <v>8</v>
      </c>
      <c r="E13" s="7" t="s">
        <v>13</v>
      </c>
      <c r="F13" s="7" t="s">
        <v>15</v>
      </c>
      <c r="G13" s="7" t="s">
        <v>196</v>
      </c>
      <c r="H13" s="7" t="s">
        <v>139</v>
      </c>
      <c r="I13" s="14">
        <v>45324</v>
      </c>
      <c r="J13" s="14">
        <v>45657</v>
      </c>
      <c r="K13" s="7" t="s">
        <v>404</v>
      </c>
      <c r="L13" s="7" t="s">
        <v>156</v>
      </c>
      <c r="M13" s="7" t="s">
        <v>172</v>
      </c>
      <c r="N13" s="7" t="s">
        <v>3</v>
      </c>
      <c r="O13" s="7" t="s">
        <v>3</v>
      </c>
      <c r="P13" s="7" t="s">
        <v>405</v>
      </c>
      <c r="Q13" s="7" t="s">
        <v>137</v>
      </c>
      <c r="R13" s="7" t="s">
        <v>138</v>
      </c>
      <c r="S13" s="7" t="s">
        <v>406</v>
      </c>
      <c r="T13" s="7" t="s">
        <v>371</v>
      </c>
      <c r="U13" s="7" t="s">
        <v>372</v>
      </c>
      <c r="V13" s="7" t="s">
        <v>373</v>
      </c>
      <c r="W13" s="7" t="s">
        <v>407</v>
      </c>
      <c r="X13" s="7" t="s">
        <v>408</v>
      </c>
      <c r="Y13" s="7">
        <v>0.33</v>
      </c>
      <c r="Z13" s="7">
        <v>0.33</v>
      </c>
      <c r="AA13" s="7">
        <v>0.33</v>
      </c>
      <c r="AB13" s="7" t="s">
        <v>376</v>
      </c>
      <c r="AC13" s="7" t="s">
        <v>377</v>
      </c>
      <c r="AD13" s="7" t="s">
        <v>409</v>
      </c>
      <c r="AE13" s="7" t="s">
        <v>382</v>
      </c>
      <c r="AF13" s="7" t="s">
        <v>410</v>
      </c>
      <c r="AG13" s="7">
        <v>0.33</v>
      </c>
      <c r="AH13" s="7">
        <f>IFERROR(Tabla2[[#This Row],[Valor del indicador en Trimestre II]]/Tabla2[[#This Row],[Meta Trimestre 2]],"-")</f>
        <v>1</v>
      </c>
      <c r="AI13" s="7" t="s">
        <v>411</v>
      </c>
      <c r="AJ13" s="7" t="s">
        <v>382</v>
      </c>
      <c r="AK13" s="31">
        <v>0.33</v>
      </c>
      <c r="AL13" s="31">
        <f>IFERROR(Tabla2[[#This Row],[Valor del indicador en Trimestre III]]/Tabla2[[#This Row],[Meta Trimestre 3]],"-")</f>
        <v>1</v>
      </c>
      <c r="AM13" s="7" t="s">
        <v>412</v>
      </c>
      <c r="AN13" s="36" t="s">
        <v>382</v>
      </c>
      <c r="AO13" s="90">
        <v>0.33</v>
      </c>
      <c r="AP13" s="31">
        <f>IFERROR(Tabla2[[#This Row],[Valor del indicador en Trimestre IV]]/Tabla2[[#This Row],[Meta Trimestre 4]],"-")</f>
        <v>1</v>
      </c>
      <c r="AQ13" s="98" t="s">
        <v>1418</v>
      </c>
      <c r="AR13" s="98" t="s">
        <v>1419</v>
      </c>
      <c r="AS13" s="1" t="str">
        <f>VLOOKUP('DES -FT009'!$C13,Datos!$F$1:$G$4,2,FALSE)</f>
        <v>VP</v>
      </c>
      <c r="AT13" s="1" t="str">
        <f>VLOOKUP('DES -FT009'!$D13,Datos!$M$1:$N$23,2,FALSE)</f>
        <v>Objetivo2</v>
      </c>
      <c r="AU13" s="1" t="str">
        <f>VLOOKUP('DES -FT009'!$E13,Datos!$O$1:$P$23,2,FALSE)</f>
        <v>Iniciativa2</v>
      </c>
    </row>
    <row r="14" spans="1:47" customFormat="1" ht="345" x14ac:dyDescent="0.25">
      <c r="A14" s="7" t="s">
        <v>413</v>
      </c>
      <c r="B14" s="7" t="s">
        <v>152</v>
      </c>
      <c r="C14" s="7" t="s">
        <v>9</v>
      </c>
      <c r="D14" s="7" t="s">
        <v>21</v>
      </c>
      <c r="E14" s="7" t="s">
        <v>40</v>
      </c>
      <c r="F14" s="7" t="s">
        <v>42</v>
      </c>
      <c r="G14" s="7" t="s">
        <v>237</v>
      </c>
      <c r="H14" s="7" t="s">
        <v>154</v>
      </c>
      <c r="I14" s="14">
        <v>45295</v>
      </c>
      <c r="J14" s="14">
        <v>45657</v>
      </c>
      <c r="K14" s="7" t="s">
        <v>414</v>
      </c>
      <c r="L14" s="7" t="s">
        <v>156</v>
      </c>
      <c r="M14" s="7" t="s">
        <v>177</v>
      </c>
      <c r="N14" s="7" t="s">
        <v>180</v>
      </c>
      <c r="O14" s="7"/>
      <c r="P14" s="7" t="s">
        <v>3</v>
      </c>
      <c r="Q14" s="7" t="s">
        <v>127</v>
      </c>
      <c r="R14" s="7" t="s">
        <v>138</v>
      </c>
      <c r="S14" s="7" t="s">
        <v>415</v>
      </c>
      <c r="T14" s="7" t="s">
        <v>371</v>
      </c>
      <c r="U14" s="7" t="s">
        <v>372</v>
      </c>
      <c r="V14" s="7" t="s">
        <v>416</v>
      </c>
      <c r="W14" s="7" t="s">
        <v>417</v>
      </c>
      <c r="X14" s="7" t="s">
        <v>418</v>
      </c>
      <c r="Y14" s="7">
        <v>1</v>
      </c>
      <c r="Z14" s="7">
        <v>1</v>
      </c>
      <c r="AA14" s="7">
        <v>1</v>
      </c>
      <c r="AB14" s="7" t="s">
        <v>419</v>
      </c>
      <c r="AC14" s="7" t="s">
        <v>377</v>
      </c>
      <c r="AD14" s="7" t="s">
        <v>420</v>
      </c>
      <c r="AE14" s="7" t="s">
        <v>421</v>
      </c>
      <c r="AF14" s="7" t="s">
        <v>422</v>
      </c>
      <c r="AG14" s="7">
        <v>1</v>
      </c>
      <c r="AH14" s="7">
        <f>IFERROR(Tabla2[[#This Row],[Valor del indicador en Trimestre II]]/Tabla2[[#This Row],[Meta Trimestre 2]],"-")</f>
        <v>1</v>
      </c>
      <c r="AI14" s="7" t="s">
        <v>423</v>
      </c>
      <c r="AJ14" s="7" t="s">
        <v>424</v>
      </c>
      <c r="AK14" s="7">
        <v>1</v>
      </c>
      <c r="AL14" s="31">
        <f>IFERROR(Tabla2[[#This Row],[Valor del indicador en Trimestre III]]/Tabla2[[#This Row],[Meta Trimestre 3]],"-")</f>
        <v>1</v>
      </c>
      <c r="AM14" s="7" t="s">
        <v>425</v>
      </c>
      <c r="AN14" s="36" t="s">
        <v>421</v>
      </c>
      <c r="AO14" s="90">
        <v>1</v>
      </c>
      <c r="AP14" s="31" t="str">
        <f>IFERROR([2]!Tabla2[[#This Row],[Valor del indicador en Trimestre IV]]/[2]!Tabla2[[#This Row],[Meta Trimestre 4]],"-")</f>
        <v>-</v>
      </c>
      <c r="AQ14" s="7" t="s">
        <v>1421</v>
      </c>
      <c r="AR14" s="36" t="s">
        <v>421</v>
      </c>
      <c r="AS14" s="1" t="str">
        <f>VLOOKUP('DES -FT009'!$C14,Datos!$F$1:$G$4,2,FALSE)</f>
        <v>MS</v>
      </c>
      <c r="AT14" s="1" t="str">
        <f>VLOOKUP('DES -FT009'!$D14,Datos!$M$1:$N$23,2,FALSE)</f>
        <v>Objetivo4</v>
      </c>
      <c r="AU14" s="1" t="str">
        <f>VLOOKUP('DES -FT009'!$E14,Datos!$O$1:$P$23,2,FALSE)</f>
        <v>Iniciativa5</v>
      </c>
    </row>
    <row r="15" spans="1:47" customFormat="1" ht="152.25" customHeight="1" x14ac:dyDescent="0.25">
      <c r="A15" s="7" t="s">
        <v>426</v>
      </c>
      <c r="B15" s="7" t="s">
        <v>116</v>
      </c>
      <c r="C15" s="7" t="s">
        <v>9</v>
      </c>
      <c r="D15" s="7" t="s">
        <v>16</v>
      </c>
      <c r="E15" s="7" t="s">
        <v>26</v>
      </c>
      <c r="F15" s="7" t="s">
        <v>31</v>
      </c>
      <c r="G15" s="7" t="s">
        <v>226</v>
      </c>
      <c r="H15" s="7" t="s">
        <v>118</v>
      </c>
      <c r="I15" s="14">
        <v>45323</v>
      </c>
      <c r="J15" s="14">
        <v>45657</v>
      </c>
      <c r="K15" s="7" t="s">
        <v>427</v>
      </c>
      <c r="L15" s="7" t="s">
        <v>156</v>
      </c>
      <c r="M15" s="7" t="s">
        <v>3</v>
      </c>
      <c r="N15" s="7" t="s">
        <v>3</v>
      </c>
      <c r="O15" s="7" t="s">
        <v>3</v>
      </c>
      <c r="P15" s="7" t="s">
        <v>3</v>
      </c>
      <c r="Q15" s="7" t="s">
        <v>127</v>
      </c>
      <c r="R15" s="7" t="s">
        <v>369</v>
      </c>
      <c r="S15" s="7" t="s">
        <v>428</v>
      </c>
      <c r="T15" s="7" t="s">
        <v>371</v>
      </c>
      <c r="U15" s="7" t="s">
        <v>372</v>
      </c>
      <c r="V15" s="7" t="s">
        <v>416</v>
      </c>
      <c r="W15" s="7" t="s">
        <v>429</v>
      </c>
      <c r="X15" s="7" t="s">
        <v>429</v>
      </c>
      <c r="Y15" s="7" t="s">
        <v>430</v>
      </c>
      <c r="Z15" s="7" t="s">
        <v>430</v>
      </c>
      <c r="AA15" s="7" t="s">
        <v>430</v>
      </c>
      <c r="AB15" s="7" t="s">
        <v>376</v>
      </c>
      <c r="AC15" s="7" t="s">
        <v>431</v>
      </c>
      <c r="AD15" s="7" t="s">
        <v>432</v>
      </c>
      <c r="AE15" s="7" t="s">
        <v>433</v>
      </c>
      <c r="AF15" s="7" t="s">
        <v>434</v>
      </c>
      <c r="AG15" s="7">
        <v>1</v>
      </c>
      <c r="AH15" s="7">
        <v>1</v>
      </c>
      <c r="AI15" s="7" t="s">
        <v>435</v>
      </c>
      <c r="AJ15" s="7" t="s">
        <v>436</v>
      </c>
      <c r="AK15" s="7">
        <v>1</v>
      </c>
      <c r="AL15" s="31">
        <v>1</v>
      </c>
      <c r="AM15" s="7" t="s">
        <v>437</v>
      </c>
      <c r="AN15" s="36" t="s">
        <v>438</v>
      </c>
      <c r="AO15" s="90">
        <v>1</v>
      </c>
      <c r="AP15" s="31">
        <v>1</v>
      </c>
      <c r="AQ15" s="7" t="s">
        <v>439</v>
      </c>
      <c r="AR15" s="7" t="s">
        <v>1456</v>
      </c>
      <c r="AS15" s="1" t="str">
        <f>VLOOKUP('DES -FT009'!$C15,Datos!$F$1:$G$4,2,FALSE)</f>
        <v>MS</v>
      </c>
      <c r="AT15" s="1" t="str">
        <f>VLOOKUP('DES -FT009'!$D15,Datos!$M$1:$N$23,2,FALSE)</f>
        <v>Objetivo3</v>
      </c>
      <c r="AU15" s="1" t="str">
        <f>VLOOKUP('DES -FT009'!$E15,Datos!$O$1:$P$23,2,FALSE)</f>
        <v>Iniciativa3</v>
      </c>
    </row>
    <row r="16" spans="1:47" customFormat="1" ht="159.75" customHeight="1" x14ac:dyDescent="0.25">
      <c r="A16" s="7" t="s">
        <v>440</v>
      </c>
      <c r="B16" s="7" t="s">
        <v>116</v>
      </c>
      <c r="C16" s="7" t="s">
        <v>9</v>
      </c>
      <c r="D16" s="7" t="s">
        <v>29</v>
      </c>
      <c r="E16" s="7" t="s">
        <v>66</v>
      </c>
      <c r="F16" s="7" t="s">
        <v>68</v>
      </c>
      <c r="G16" s="7" t="s">
        <v>239</v>
      </c>
      <c r="H16" s="7" t="s">
        <v>118</v>
      </c>
      <c r="I16" s="14">
        <v>45323</v>
      </c>
      <c r="J16" s="14">
        <v>45657</v>
      </c>
      <c r="K16" s="7" t="s">
        <v>441</v>
      </c>
      <c r="L16" s="7" t="s">
        <v>156</v>
      </c>
      <c r="M16" s="7" t="s">
        <v>177</v>
      </c>
      <c r="N16" s="7" t="s">
        <v>177</v>
      </c>
      <c r="O16" s="7" t="s">
        <v>177</v>
      </c>
      <c r="P16" s="7"/>
      <c r="Q16" s="7" t="s">
        <v>127</v>
      </c>
      <c r="R16" s="7" t="s">
        <v>369</v>
      </c>
      <c r="S16" s="7" t="s">
        <v>442</v>
      </c>
      <c r="T16" s="7" t="s">
        <v>371</v>
      </c>
      <c r="U16" s="7" t="s">
        <v>372</v>
      </c>
      <c r="V16" s="7" t="s">
        <v>416</v>
      </c>
      <c r="W16" s="7" t="s">
        <v>443</v>
      </c>
      <c r="X16" s="7" t="s">
        <v>444</v>
      </c>
      <c r="Y16" s="7">
        <v>0.25</v>
      </c>
      <c r="Z16" s="7">
        <v>0.25</v>
      </c>
      <c r="AA16" s="7">
        <v>0.25</v>
      </c>
      <c r="AB16" s="7" t="s">
        <v>376</v>
      </c>
      <c r="AC16" s="7" t="s">
        <v>431</v>
      </c>
      <c r="AD16" s="7" t="s">
        <v>445</v>
      </c>
      <c r="AE16" s="7" t="s">
        <v>446</v>
      </c>
      <c r="AF16" s="7" t="s">
        <v>447</v>
      </c>
      <c r="AG16" s="7">
        <v>0.25</v>
      </c>
      <c r="AH16" s="7">
        <f>IFERROR(Tabla2[[#This Row],[Valor del indicador en Trimestre II]]/Tabla2[[#This Row],[Meta Trimestre 2]],"-")</f>
        <v>1</v>
      </c>
      <c r="AI16" s="7" t="s">
        <v>448</v>
      </c>
      <c r="AJ16" s="7" t="s">
        <v>449</v>
      </c>
      <c r="AK16" s="7">
        <v>0.25</v>
      </c>
      <c r="AL16" s="31">
        <v>1</v>
      </c>
      <c r="AM16" s="7" t="s">
        <v>450</v>
      </c>
      <c r="AN16" s="36" t="s">
        <v>438</v>
      </c>
      <c r="AO16" s="90" t="s">
        <v>451</v>
      </c>
      <c r="AP16" s="31">
        <v>1</v>
      </c>
      <c r="AQ16" s="7" t="s">
        <v>1487</v>
      </c>
      <c r="AR16" s="86" t="s">
        <v>1457</v>
      </c>
      <c r="AS16" s="1" t="str">
        <f>VLOOKUP('DES -FT009'!$C16,Datos!$F$1:$G$4,2,FALSE)</f>
        <v>MS</v>
      </c>
      <c r="AT16" s="1" t="str">
        <f>VLOOKUP('DES -FT009'!$D16,Datos!$M$1:$N$23,2,FALSE)</f>
        <v>Objetivo5</v>
      </c>
      <c r="AU16" s="1" t="str">
        <f>VLOOKUP('DES -FT009'!$E16,Datos!$O$1:$P$23,2,FALSE)</f>
        <v>Iniciativa10</v>
      </c>
    </row>
    <row r="17" spans="1:47" customFormat="1" ht="146.25" customHeight="1" x14ac:dyDescent="0.25">
      <c r="A17" s="7" t="s">
        <v>452</v>
      </c>
      <c r="B17" s="7" t="s">
        <v>116</v>
      </c>
      <c r="C17" s="7" t="s">
        <v>17</v>
      </c>
      <c r="D17" s="7" t="s">
        <v>38</v>
      </c>
      <c r="E17" s="7" t="s">
        <v>84</v>
      </c>
      <c r="F17" s="7" t="s">
        <v>86</v>
      </c>
      <c r="G17" s="7" t="s">
        <v>260</v>
      </c>
      <c r="H17" s="7" t="s">
        <v>118</v>
      </c>
      <c r="I17" s="14">
        <v>45292</v>
      </c>
      <c r="J17" s="14">
        <v>45657</v>
      </c>
      <c r="K17" s="7" t="s">
        <v>453</v>
      </c>
      <c r="L17" s="7" t="s">
        <v>151</v>
      </c>
      <c r="M17" s="7" t="s">
        <v>184</v>
      </c>
      <c r="N17" s="7" t="s">
        <v>3</v>
      </c>
      <c r="O17" s="7" t="s">
        <v>3</v>
      </c>
      <c r="P17" s="7" t="s">
        <v>3</v>
      </c>
      <c r="Q17" s="7" t="s">
        <v>132</v>
      </c>
      <c r="R17" s="7" t="s">
        <v>369</v>
      </c>
      <c r="S17" s="7" t="s">
        <v>454</v>
      </c>
      <c r="T17" s="7" t="s">
        <v>371</v>
      </c>
      <c r="U17" s="7" t="s">
        <v>372</v>
      </c>
      <c r="V17" s="7" t="s">
        <v>416</v>
      </c>
      <c r="W17" s="7" t="s">
        <v>443</v>
      </c>
      <c r="X17" s="7" t="s">
        <v>444</v>
      </c>
      <c r="Y17" s="7">
        <v>0.25</v>
      </c>
      <c r="Z17" s="7"/>
      <c r="AA17" s="7"/>
      <c r="AB17" s="7" t="s">
        <v>376</v>
      </c>
      <c r="AC17" s="7" t="s">
        <v>431</v>
      </c>
      <c r="AD17" s="7" t="s">
        <v>455</v>
      </c>
      <c r="AE17" s="7" t="s">
        <v>433</v>
      </c>
      <c r="AF17" s="7" t="s">
        <v>456</v>
      </c>
      <c r="AG17" s="7">
        <v>0.25</v>
      </c>
      <c r="AH17" s="7">
        <f>IFERROR(Tabla2[[#This Row],[Valor del indicador en Trimestre II]]/Tabla2[[#This Row],[Meta Trimestre 2]],"-")</f>
        <v>1</v>
      </c>
      <c r="AI17" s="7" t="s">
        <v>457</v>
      </c>
      <c r="AJ17" s="7" t="s">
        <v>458</v>
      </c>
      <c r="AK17" s="7">
        <v>0.25</v>
      </c>
      <c r="AL17" s="31">
        <v>1</v>
      </c>
      <c r="AM17" s="7" t="s">
        <v>459</v>
      </c>
      <c r="AN17" s="36" t="s">
        <v>438</v>
      </c>
      <c r="AO17" s="90">
        <v>0.25</v>
      </c>
      <c r="AP17" s="31">
        <v>1</v>
      </c>
      <c r="AQ17" s="7" t="s">
        <v>460</v>
      </c>
      <c r="AR17" s="85" t="s">
        <v>1458</v>
      </c>
      <c r="AS17" s="1" t="str">
        <f>VLOOKUP('DES -FT009'!$C17,Datos!$F$1:$G$4,2,FALSE)</f>
        <v>DO</v>
      </c>
      <c r="AT17" s="1" t="str">
        <f>VLOOKUP('DES -FT009'!$D17,Datos!$M$1:$N$23,2,FALSE)</f>
        <v>Objetivo7</v>
      </c>
      <c r="AU17" s="1" t="str">
        <f>VLOOKUP('DES -FT009'!$E17,Datos!$O$1:$P$23,2,FALSE)</f>
        <v>Iniciativa14</v>
      </c>
    </row>
    <row r="18" spans="1:47" customFormat="1" ht="60" x14ac:dyDescent="0.25">
      <c r="A18" s="7" t="s">
        <v>461</v>
      </c>
      <c r="B18" s="7" t="s">
        <v>116</v>
      </c>
      <c r="C18" s="7" t="s">
        <v>17</v>
      </c>
      <c r="D18" s="7" t="s">
        <v>38</v>
      </c>
      <c r="E18" s="7" t="s">
        <v>90</v>
      </c>
      <c r="F18" s="7" t="s">
        <v>92</v>
      </c>
      <c r="G18" s="7" t="s">
        <v>271</v>
      </c>
      <c r="H18" s="7" t="s">
        <v>118</v>
      </c>
      <c r="I18" s="14">
        <v>45323</v>
      </c>
      <c r="J18" s="14">
        <v>45657</v>
      </c>
      <c r="K18" s="7" t="s">
        <v>462</v>
      </c>
      <c r="L18" s="7" t="s">
        <v>156</v>
      </c>
      <c r="M18" s="7" t="s">
        <v>177</v>
      </c>
      <c r="N18" s="7" t="s">
        <v>3</v>
      </c>
      <c r="O18" s="7" t="s">
        <v>3</v>
      </c>
      <c r="P18" s="7" t="s">
        <v>3</v>
      </c>
      <c r="Q18" s="7" t="s">
        <v>127</v>
      </c>
      <c r="R18" s="7" t="s">
        <v>369</v>
      </c>
      <c r="S18" s="7" t="s">
        <v>463</v>
      </c>
      <c r="T18" s="7" t="s">
        <v>371</v>
      </c>
      <c r="U18" s="7" t="s">
        <v>372</v>
      </c>
      <c r="V18" s="7" t="s">
        <v>464</v>
      </c>
      <c r="W18" s="7" t="s">
        <v>465</v>
      </c>
      <c r="X18" s="7" t="s">
        <v>465</v>
      </c>
      <c r="Y18" s="7">
        <v>0.5</v>
      </c>
      <c r="Z18" s="7">
        <v>0.75</v>
      </c>
      <c r="AA18" s="7">
        <v>1</v>
      </c>
      <c r="AB18" s="7" t="s">
        <v>419</v>
      </c>
      <c r="AC18" s="7" t="s">
        <v>431</v>
      </c>
      <c r="AD18" s="7" t="s">
        <v>466</v>
      </c>
      <c r="AE18" s="7" t="s">
        <v>433</v>
      </c>
      <c r="AF18" s="7" t="s">
        <v>467</v>
      </c>
      <c r="AG18" s="7">
        <v>0.5</v>
      </c>
      <c r="AH18" s="7">
        <f>IFERROR(Tabla2[[#This Row],[Valor del indicador en Trimestre II]]/Tabla2[[#This Row],[Meta Trimestre 2]],"-")</f>
        <v>1</v>
      </c>
      <c r="AI18" s="7" t="s">
        <v>468</v>
      </c>
      <c r="AJ18" s="7" t="s">
        <v>469</v>
      </c>
      <c r="AK18" s="7">
        <v>0.1</v>
      </c>
      <c r="AL18" s="31">
        <v>1</v>
      </c>
      <c r="AM18" s="7" t="s">
        <v>470</v>
      </c>
      <c r="AN18" s="36" t="s">
        <v>438</v>
      </c>
      <c r="AO18" s="90">
        <v>1</v>
      </c>
      <c r="AP18" s="31">
        <f>IFERROR(Tabla2[[#This Row],[Valor del indicador en Trimestre IV]]/Tabla2[[#This Row],[Meta Trimestre 4]],"-")</f>
        <v>1</v>
      </c>
      <c r="AQ18" s="7" t="s">
        <v>470</v>
      </c>
      <c r="AR18" s="85" t="s">
        <v>1488</v>
      </c>
      <c r="AS18" s="1" t="str">
        <f>VLOOKUP('DES -FT009'!$C18,Datos!$F$1:$G$4,2,FALSE)</f>
        <v>DO</v>
      </c>
      <c r="AT18" s="1" t="str">
        <f>VLOOKUP('DES -FT009'!$D18,Datos!$M$1:$N$23,2,FALSE)</f>
        <v>Objetivo7</v>
      </c>
      <c r="AU18" s="1" t="str">
        <f>VLOOKUP('DES -FT009'!$E18,Datos!$O$1:$P$23,2,FALSE)</f>
        <v>Iniciativa15</v>
      </c>
    </row>
    <row r="19" spans="1:47" customFormat="1" ht="60" x14ac:dyDescent="0.25">
      <c r="A19" s="7" t="s">
        <v>471</v>
      </c>
      <c r="B19" s="7" t="s">
        <v>116</v>
      </c>
      <c r="C19" s="7" t="s">
        <v>17</v>
      </c>
      <c r="D19" s="7" t="s">
        <v>38</v>
      </c>
      <c r="E19" s="7" t="s">
        <v>90</v>
      </c>
      <c r="F19" s="7" t="s">
        <v>92</v>
      </c>
      <c r="G19" s="7" t="s">
        <v>270</v>
      </c>
      <c r="H19" s="7" t="s">
        <v>118</v>
      </c>
      <c r="I19" s="14">
        <v>45323</v>
      </c>
      <c r="J19" s="14">
        <v>45611</v>
      </c>
      <c r="K19" s="7" t="s">
        <v>472</v>
      </c>
      <c r="L19" s="7" t="s">
        <v>156</v>
      </c>
      <c r="M19" s="7" t="s">
        <v>177</v>
      </c>
      <c r="N19" s="7" t="s">
        <v>177</v>
      </c>
      <c r="O19" s="7" t="s">
        <v>177</v>
      </c>
      <c r="P19" s="7" t="s">
        <v>3</v>
      </c>
      <c r="Q19" s="7" t="s">
        <v>127</v>
      </c>
      <c r="R19" s="7" t="s">
        <v>369</v>
      </c>
      <c r="S19" s="7" t="s">
        <v>473</v>
      </c>
      <c r="T19" s="7" t="s">
        <v>371</v>
      </c>
      <c r="U19" s="7" t="s">
        <v>372</v>
      </c>
      <c r="V19" s="7" t="s">
        <v>464</v>
      </c>
      <c r="W19" s="7" t="s">
        <v>465</v>
      </c>
      <c r="X19" s="7" t="s">
        <v>474</v>
      </c>
      <c r="Y19" s="7">
        <v>0.25</v>
      </c>
      <c r="Z19" s="7">
        <v>0.25</v>
      </c>
      <c r="AA19" s="7">
        <v>0.25</v>
      </c>
      <c r="AB19" s="7" t="s">
        <v>376</v>
      </c>
      <c r="AC19" s="7" t="s">
        <v>431</v>
      </c>
      <c r="AD19" s="7" t="s">
        <v>475</v>
      </c>
      <c r="AE19" s="7" t="s">
        <v>433</v>
      </c>
      <c r="AF19" s="7" t="s">
        <v>467</v>
      </c>
      <c r="AG19" s="7">
        <v>0.25</v>
      </c>
      <c r="AH19" s="7">
        <f>IFERROR(Tabla2[[#This Row],[Valor del indicador en Trimestre II]]/Tabla2[[#This Row],[Meta Trimestre 2]],"-")</f>
        <v>1</v>
      </c>
      <c r="AI19" s="7" t="s">
        <v>468</v>
      </c>
      <c r="AJ19" s="7" t="s">
        <v>469</v>
      </c>
      <c r="AK19" s="7">
        <v>1</v>
      </c>
      <c r="AL19" s="31">
        <v>1</v>
      </c>
      <c r="AM19" s="7" t="s">
        <v>470</v>
      </c>
      <c r="AN19" s="36" t="s">
        <v>438</v>
      </c>
      <c r="AO19" s="90">
        <v>1</v>
      </c>
      <c r="AP19" s="31">
        <f>IFERROR(Tabla2[[#This Row],[Valor del indicador en Trimestre IV]]/Tabla2[[#This Row],[Meta Trimestre 4]],"-")</f>
        <v>4</v>
      </c>
      <c r="AQ19" s="7" t="s">
        <v>470</v>
      </c>
      <c r="AR19" s="103" t="s">
        <v>1488</v>
      </c>
      <c r="AS19" s="1" t="str">
        <f>VLOOKUP('DES -FT009'!$C19,Datos!$F$1:$G$4,2,FALSE)</f>
        <v>DO</v>
      </c>
      <c r="AT19" s="1" t="str">
        <f>VLOOKUP('DES -FT009'!$D19,Datos!$M$1:$N$23,2,FALSE)</f>
        <v>Objetivo7</v>
      </c>
      <c r="AU19" s="1" t="str">
        <f>VLOOKUP('DES -FT009'!$E19,Datos!$O$1:$P$23,2,FALSE)</f>
        <v>Iniciativa15</v>
      </c>
    </row>
    <row r="20" spans="1:47" customFormat="1" ht="60" x14ac:dyDescent="0.25">
      <c r="A20" s="7" t="s">
        <v>476</v>
      </c>
      <c r="B20" s="7" t="s">
        <v>116</v>
      </c>
      <c r="C20" s="7" t="s">
        <v>17</v>
      </c>
      <c r="D20" s="7" t="s">
        <v>38</v>
      </c>
      <c r="E20" s="7" t="s">
        <v>90</v>
      </c>
      <c r="F20" s="7" t="s">
        <v>92</v>
      </c>
      <c r="G20" s="7" t="s">
        <v>255</v>
      </c>
      <c r="H20" s="7" t="s">
        <v>118</v>
      </c>
      <c r="I20" s="14">
        <v>45323</v>
      </c>
      <c r="J20" s="14">
        <v>45657</v>
      </c>
      <c r="K20" s="7" t="s">
        <v>477</v>
      </c>
      <c r="L20" s="7" t="s">
        <v>156</v>
      </c>
      <c r="M20" s="7" t="s">
        <v>3</v>
      </c>
      <c r="N20" s="7" t="s">
        <v>3</v>
      </c>
      <c r="O20" s="7" t="s">
        <v>3</v>
      </c>
      <c r="P20" s="7" t="s">
        <v>3</v>
      </c>
      <c r="Q20" s="7" t="s">
        <v>127</v>
      </c>
      <c r="R20" s="7" t="s">
        <v>369</v>
      </c>
      <c r="S20" s="7" t="s">
        <v>478</v>
      </c>
      <c r="T20" s="7" t="s">
        <v>479</v>
      </c>
      <c r="U20" s="7" t="s">
        <v>372</v>
      </c>
      <c r="V20" s="7" t="s">
        <v>373</v>
      </c>
      <c r="W20" s="7" t="s">
        <v>478</v>
      </c>
      <c r="X20" s="7" t="s">
        <v>478</v>
      </c>
      <c r="Y20" s="7">
        <v>0.5</v>
      </c>
      <c r="Z20" s="7"/>
      <c r="AA20" s="7">
        <v>0.5</v>
      </c>
      <c r="AB20" s="7" t="s">
        <v>376</v>
      </c>
      <c r="AC20" s="7" t="s">
        <v>431</v>
      </c>
      <c r="AD20" s="7" t="s">
        <v>480</v>
      </c>
      <c r="AE20" s="7" t="s">
        <v>446</v>
      </c>
      <c r="AF20" s="7" t="s">
        <v>481</v>
      </c>
      <c r="AG20" s="7">
        <v>0.5</v>
      </c>
      <c r="AH20" s="7">
        <f>IFERROR(Tabla2[[#This Row],[Valor del indicador en Trimestre II]]/Tabla2[[#This Row],[Meta Trimestre 2]],"-")</f>
        <v>1</v>
      </c>
      <c r="AI20" s="7" t="s">
        <v>482</v>
      </c>
      <c r="AJ20" s="7" t="s">
        <v>483</v>
      </c>
      <c r="AK20" s="7">
        <v>50</v>
      </c>
      <c r="AL20" s="31">
        <v>1</v>
      </c>
      <c r="AM20" s="7" t="s">
        <v>484</v>
      </c>
      <c r="AN20" s="36" t="s">
        <v>446</v>
      </c>
      <c r="AO20" s="90">
        <v>0.5</v>
      </c>
      <c r="AP20" s="31">
        <f>IFERROR(Tabla2[[#This Row],[Valor del indicador en Trimestre IV]]/Tabla2[[#This Row],[Meta Trimestre 4]],"-")</f>
        <v>1</v>
      </c>
      <c r="AQ20" s="39" t="s">
        <v>485</v>
      </c>
      <c r="AR20" s="99" t="s">
        <v>1459</v>
      </c>
      <c r="AS20" s="1" t="str">
        <f>VLOOKUP('DES -FT009'!$C20,Datos!$F$1:$G$4,2,FALSE)</f>
        <v>DO</v>
      </c>
      <c r="AT20" s="1" t="str">
        <f>VLOOKUP('DES -FT009'!$D20,Datos!$M$1:$N$23,2,FALSE)</f>
        <v>Objetivo7</v>
      </c>
      <c r="AU20" s="1" t="str">
        <f>VLOOKUP('DES -FT009'!$E20,Datos!$O$1:$P$23,2,FALSE)</f>
        <v>Iniciativa15</v>
      </c>
    </row>
    <row r="21" spans="1:47" customFormat="1" ht="195" x14ac:dyDescent="0.25">
      <c r="A21" s="7" t="s">
        <v>486</v>
      </c>
      <c r="B21" s="7" t="s">
        <v>124</v>
      </c>
      <c r="C21" s="7" t="s">
        <v>17</v>
      </c>
      <c r="D21" s="7" t="s">
        <v>32</v>
      </c>
      <c r="E21" s="7" t="s">
        <v>487</v>
      </c>
      <c r="F21" s="7" t="s">
        <v>77</v>
      </c>
      <c r="G21" s="7" t="s">
        <v>250</v>
      </c>
      <c r="H21" s="7" t="s">
        <v>126</v>
      </c>
      <c r="I21" s="14">
        <v>45292</v>
      </c>
      <c r="J21" s="14">
        <v>45657</v>
      </c>
      <c r="K21" s="7" t="s">
        <v>488</v>
      </c>
      <c r="L21" s="7" t="s">
        <v>156</v>
      </c>
      <c r="M21" s="7" t="s">
        <v>173</v>
      </c>
      <c r="N21" s="7" t="s">
        <v>3</v>
      </c>
      <c r="O21" s="7" t="s">
        <v>3</v>
      </c>
      <c r="P21" s="7" t="s">
        <v>3</v>
      </c>
      <c r="Q21" s="7" t="s">
        <v>132</v>
      </c>
      <c r="R21" s="7" t="s">
        <v>369</v>
      </c>
      <c r="S21" s="7" t="s">
        <v>489</v>
      </c>
      <c r="T21" s="7" t="s">
        <v>371</v>
      </c>
      <c r="U21" s="7" t="s">
        <v>372</v>
      </c>
      <c r="V21" s="7" t="s">
        <v>373</v>
      </c>
      <c r="W21" s="7" t="s">
        <v>490</v>
      </c>
      <c r="X21" s="7" t="s">
        <v>491</v>
      </c>
      <c r="Y21" s="7">
        <v>0.4</v>
      </c>
      <c r="Z21" s="7">
        <v>0.7</v>
      </c>
      <c r="AA21" s="7">
        <v>1</v>
      </c>
      <c r="AB21" s="7" t="s">
        <v>376</v>
      </c>
      <c r="AC21" s="7" t="s">
        <v>377</v>
      </c>
      <c r="AD21" s="7" t="s">
        <v>492</v>
      </c>
      <c r="AE21" s="7" t="s">
        <v>382</v>
      </c>
      <c r="AF21" s="7" t="s">
        <v>493</v>
      </c>
      <c r="AG21" s="7">
        <v>0.4</v>
      </c>
      <c r="AH21" s="7">
        <f>IFERROR(Tabla2[[#This Row],[Valor del indicador en Trimestre II]]/Tabla2[[#This Row],[Meta Trimestre 2]],"-")</f>
        <v>1</v>
      </c>
      <c r="AI21" s="7" t="s">
        <v>494</v>
      </c>
      <c r="AJ21" s="7" t="s">
        <v>495</v>
      </c>
      <c r="AK21" s="31">
        <v>0.5</v>
      </c>
      <c r="AL21" s="31">
        <f>IFERROR(Tabla2[[#This Row],[Valor del indicador en Trimestre III]]/Tabla2[[#This Row],[Meta Trimestre 3]],"-")</f>
        <v>0.7142857142857143</v>
      </c>
      <c r="AM21" s="7" t="s">
        <v>496</v>
      </c>
      <c r="AN21" s="36" t="s">
        <v>497</v>
      </c>
      <c r="AO21" s="90">
        <v>100</v>
      </c>
      <c r="AP21" s="31">
        <v>1</v>
      </c>
      <c r="AQ21" s="7" t="s">
        <v>498</v>
      </c>
      <c r="AR21" s="84" t="s">
        <v>1460</v>
      </c>
      <c r="AS21" s="1" t="str">
        <f>VLOOKUP('DES -FT009'!$C21,Datos!$F$1:$G$4,2,FALSE)</f>
        <v>DO</v>
      </c>
      <c r="AT21" s="1" t="str">
        <f>VLOOKUP('DES -FT009'!$D21,Datos!$M$1:$N$23,2,FALSE)</f>
        <v>Objetivo6</v>
      </c>
      <c r="AU21" s="1" t="str">
        <f>VLOOKUP('DES -FT009'!$E21,Datos!$O$1:$P$23,2,FALSE)</f>
        <v>Iniciativa12</v>
      </c>
    </row>
    <row r="22" spans="1:47" customFormat="1" ht="42" customHeight="1" x14ac:dyDescent="0.25">
      <c r="A22" s="7" t="s">
        <v>499</v>
      </c>
      <c r="B22" s="7" t="s">
        <v>124</v>
      </c>
      <c r="C22" s="7" t="s">
        <v>17</v>
      </c>
      <c r="D22" s="7" t="s">
        <v>38</v>
      </c>
      <c r="E22" s="7" t="s">
        <v>84</v>
      </c>
      <c r="F22" s="7" t="s">
        <v>86</v>
      </c>
      <c r="G22" s="7" t="s">
        <v>272</v>
      </c>
      <c r="H22" s="7" t="s">
        <v>126</v>
      </c>
      <c r="I22" s="14">
        <v>45293</v>
      </c>
      <c r="J22" s="14">
        <v>45657</v>
      </c>
      <c r="K22" s="7" t="s">
        <v>500</v>
      </c>
      <c r="L22" s="7" t="s">
        <v>156</v>
      </c>
      <c r="M22" s="7" t="s">
        <v>172</v>
      </c>
      <c r="N22" s="7" t="s">
        <v>186</v>
      </c>
      <c r="O22" s="7" t="s">
        <v>3</v>
      </c>
      <c r="P22" s="7" t="s">
        <v>3</v>
      </c>
      <c r="Q22" s="7" t="s">
        <v>132</v>
      </c>
      <c r="R22" s="7" t="s">
        <v>369</v>
      </c>
      <c r="S22" s="7" t="s">
        <v>501</v>
      </c>
      <c r="T22" s="7" t="s">
        <v>371</v>
      </c>
      <c r="U22" s="7" t="s">
        <v>372</v>
      </c>
      <c r="V22" s="7" t="s">
        <v>373</v>
      </c>
      <c r="W22" s="7" t="s">
        <v>502</v>
      </c>
      <c r="X22" s="7" t="s">
        <v>503</v>
      </c>
      <c r="Y22" s="7">
        <v>0.9</v>
      </c>
      <c r="Z22" s="7">
        <v>0.95</v>
      </c>
      <c r="AA22" s="7">
        <v>1</v>
      </c>
      <c r="AB22" s="7" t="s">
        <v>376</v>
      </c>
      <c r="AC22" s="7" t="s">
        <v>377</v>
      </c>
      <c r="AD22" s="7" t="s">
        <v>504</v>
      </c>
      <c r="AE22" s="7" t="s">
        <v>505</v>
      </c>
      <c r="AF22" s="7" t="s">
        <v>506</v>
      </c>
      <c r="AG22" s="7">
        <f>43/105</f>
        <v>0.40952380952380951</v>
      </c>
      <c r="AH22" s="7">
        <f>IFERROR(Tabla2[[#This Row],[Valor del indicador en Trimestre II]]/Tabla2[[#This Row],[Meta Trimestre 2]],"-")</f>
        <v>0.455026455026455</v>
      </c>
      <c r="AI22" s="7" t="s">
        <v>507</v>
      </c>
      <c r="AJ22" s="7" t="s">
        <v>505</v>
      </c>
      <c r="AK22" s="31">
        <v>0.6381</v>
      </c>
      <c r="AL22" s="31">
        <f>IFERROR(Tabla2[[#This Row],[Valor del indicador en Trimestre III]]/Tabla2[[#This Row],[Meta Trimestre 3]],"-")</f>
        <v>0.67168421052631577</v>
      </c>
      <c r="AM22" s="7" t="s">
        <v>508</v>
      </c>
      <c r="AN22" s="36" t="s">
        <v>509</v>
      </c>
      <c r="AO22" s="90">
        <v>0.73</v>
      </c>
      <c r="AP22" s="31">
        <f>IFERROR(Tabla2[[#This Row],[Valor del indicador en Trimestre IV]]/Tabla2[[#This Row],[Meta Trimestre 4]],"-")</f>
        <v>0.73</v>
      </c>
      <c r="AQ22" s="91" t="s">
        <v>1483</v>
      </c>
      <c r="AR22" s="100" t="s">
        <v>1484</v>
      </c>
      <c r="AS22" s="1" t="str">
        <f>VLOOKUP('DES -FT009'!$C22,Datos!$F$1:$G$4,2,FALSE)</f>
        <v>DO</v>
      </c>
      <c r="AT22" s="1" t="str">
        <f>VLOOKUP('DES -FT009'!$D22,Datos!$M$1:$N$23,2,FALSE)</f>
        <v>Objetivo7</v>
      </c>
      <c r="AU22" s="1" t="str">
        <f>VLOOKUP('DES -FT009'!$E22,Datos!$O$1:$P$23,2,FALSE)</f>
        <v>Iniciativa14</v>
      </c>
    </row>
    <row r="23" spans="1:47" customFormat="1" ht="157.5" customHeight="1" x14ac:dyDescent="0.25">
      <c r="A23" s="7" t="s">
        <v>510</v>
      </c>
      <c r="B23" s="7" t="s">
        <v>124</v>
      </c>
      <c r="C23" s="7" t="s">
        <v>17</v>
      </c>
      <c r="D23" s="7" t="s">
        <v>38</v>
      </c>
      <c r="E23" s="7" t="s">
        <v>84</v>
      </c>
      <c r="F23" s="7" t="s">
        <v>86</v>
      </c>
      <c r="G23" s="7" t="s">
        <v>293</v>
      </c>
      <c r="H23" s="7" t="s">
        <v>126</v>
      </c>
      <c r="I23" s="14">
        <v>45323</v>
      </c>
      <c r="J23" s="14">
        <v>45595</v>
      </c>
      <c r="K23" s="7" t="s">
        <v>511</v>
      </c>
      <c r="L23" s="7" t="s">
        <v>156</v>
      </c>
      <c r="M23" s="7" t="s">
        <v>3</v>
      </c>
      <c r="N23" s="7" t="s">
        <v>3</v>
      </c>
      <c r="O23" s="7" t="s">
        <v>3</v>
      </c>
      <c r="P23" s="7" t="s">
        <v>3</v>
      </c>
      <c r="Q23" s="7" t="s">
        <v>132</v>
      </c>
      <c r="R23" s="7" t="s">
        <v>369</v>
      </c>
      <c r="S23" s="7" t="s">
        <v>512</v>
      </c>
      <c r="T23" s="7" t="s">
        <v>371</v>
      </c>
      <c r="U23" s="7" t="s">
        <v>372</v>
      </c>
      <c r="V23" s="7" t="s">
        <v>416</v>
      </c>
      <c r="W23" s="7" t="s">
        <v>513</v>
      </c>
      <c r="X23" s="7" t="s">
        <v>514</v>
      </c>
      <c r="Y23" s="7">
        <v>1</v>
      </c>
      <c r="Z23" s="7">
        <v>1</v>
      </c>
      <c r="AA23" s="7">
        <v>1</v>
      </c>
      <c r="AB23" s="7" t="s">
        <v>419</v>
      </c>
      <c r="AC23" s="7" t="s">
        <v>431</v>
      </c>
      <c r="AD23" s="7" t="s">
        <v>515</v>
      </c>
      <c r="AE23" s="7" t="s">
        <v>516</v>
      </c>
      <c r="AF23" s="7" t="s">
        <v>517</v>
      </c>
      <c r="AG23" s="7">
        <v>1</v>
      </c>
      <c r="AH23" s="7">
        <f>IFERROR(Tabla2[[#This Row],[Valor del indicador en Trimestre II]]/Tabla2[[#This Row],[Meta Trimestre 2]],"-")</f>
        <v>1</v>
      </c>
      <c r="AI23" s="7" t="s">
        <v>518</v>
      </c>
      <c r="AJ23" s="7" t="s">
        <v>519</v>
      </c>
      <c r="AK23" s="31">
        <v>1</v>
      </c>
      <c r="AL23" s="31">
        <f>IFERROR(Tabla2[[#This Row],[Valor del indicador en Trimestre III]]/Tabla2[[#This Row],[Meta Trimestre 3]],"-")</f>
        <v>1</v>
      </c>
      <c r="AM23" s="7" t="s">
        <v>520</v>
      </c>
      <c r="AN23" s="36" t="s">
        <v>519</v>
      </c>
      <c r="AO23" s="90">
        <v>100</v>
      </c>
      <c r="AP23" s="31">
        <v>1</v>
      </c>
      <c r="AQ23" s="7" t="s">
        <v>1489</v>
      </c>
      <c r="AR23" s="36" t="s">
        <v>519</v>
      </c>
      <c r="AS23" s="1" t="str">
        <f>VLOOKUP('DES -FT009'!$C23,Datos!$F$1:$G$4,2,FALSE)</f>
        <v>DO</v>
      </c>
      <c r="AT23" s="1" t="str">
        <f>VLOOKUP('DES -FT009'!$D23,Datos!$M$1:$N$23,2,FALSE)</f>
        <v>Objetivo7</v>
      </c>
      <c r="AU23" s="1" t="str">
        <f>VLOOKUP('DES -FT009'!$E23,Datos!$O$1:$P$23,2,FALSE)</f>
        <v>Iniciativa14</v>
      </c>
    </row>
    <row r="24" spans="1:47" customFormat="1" ht="165" x14ac:dyDescent="0.25">
      <c r="A24" s="7" t="s">
        <v>521</v>
      </c>
      <c r="B24" s="7" t="s">
        <v>124</v>
      </c>
      <c r="C24" s="7" t="s">
        <v>17</v>
      </c>
      <c r="D24" s="7" t="s">
        <v>38</v>
      </c>
      <c r="E24" s="7" t="s">
        <v>96</v>
      </c>
      <c r="F24" s="7" t="s">
        <v>102</v>
      </c>
      <c r="G24" s="7" t="s">
        <v>269</v>
      </c>
      <c r="H24" s="7" t="s">
        <v>126</v>
      </c>
      <c r="I24" s="14">
        <v>45323</v>
      </c>
      <c r="J24" s="14">
        <v>45657</v>
      </c>
      <c r="K24" s="7" t="s">
        <v>522</v>
      </c>
      <c r="L24" s="7" t="s">
        <v>156</v>
      </c>
      <c r="M24" s="7" t="s">
        <v>3</v>
      </c>
      <c r="N24" s="7" t="s">
        <v>3</v>
      </c>
      <c r="O24" s="7" t="s">
        <v>3</v>
      </c>
      <c r="P24" s="7" t="s">
        <v>3</v>
      </c>
      <c r="Q24" s="7" t="s">
        <v>127</v>
      </c>
      <c r="R24" s="7" t="s">
        <v>369</v>
      </c>
      <c r="S24" s="7" t="s">
        <v>523</v>
      </c>
      <c r="T24" s="7" t="s">
        <v>524</v>
      </c>
      <c r="U24" s="7" t="s">
        <v>372</v>
      </c>
      <c r="V24" s="7" t="s">
        <v>464</v>
      </c>
      <c r="W24" s="7" t="s">
        <v>525</v>
      </c>
      <c r="X24" s="7" t="s">
        <v>526</v>
      </c>
      <c r="Y24" s="7">
        <v>0.2</v>
      </c>
      <c r="Z24" s="7">
        <v>0.6</v>
      </c>
      <c r="AA24" s="7">
        <v>1</v>
      </c>
      <c r="AB24" s="7" t="s">
        <v>376</v>
      </c>
      <c r="AC24" s="7" t="s">
        <v>377</v>
      </c>
      <c r="AD24" s="7" t="s">
        <v>527</v>
      </c>
      <c r="AE24" s="7" t="s">
        <v>528</v>
      </c>
      <c r="AF24" s="7" t="s">
        <v>529</v>
      </c>
      <c r="AG24" s="7">
        <v>0.2</v>
      </c>
      <c r="AH24" s="7">
        <f>IFERROR(Tabla2[[#This Row],[Valor del indicador en Trimestre II]]/Tabla2[[#This Row],[Meta Trimestre 2]],"-")</f>
        <v>1</v>
      </c>
      <c r="AI24" s="7" t="s">
        <v>530</v>
      </c>
      <c r="AJ24" s="7" t="s">
        <v>531</v>
      </c>
      <c r="AK24" s="31">
        <v>0.2</v>
      </c>
      <c r="AL24" s="31">
        <f>IFERROR(Tabla2[[#This Row],[Valor del indicador en Trimestre III]]/Tabla2[[#This Row],[Meta Trimestre 3]],"-")</f>
        <v>0.33333333333333337</v>
      </c>
      <c r="AM24" s="7" t="s">
        <v>532</v>
      </c>
      <c r="AN24" s="36" t="s">
        <v>531</v>
      </c>
      <c r="AO24" s="92">
        <v>1</v>
      </c>
      <c r="AP24" s="31" t="str">
        <f>IFERROR([1]!Tabla2[[#This Row],[Valor del indicador en Trimestre IV]]/[1]!Tabla2[[#This Row],[Meta Trimestre 4]],"-")</f>
        <v>-</v>
      </c>
      <c r="AQ24" s="7" t="s">
        <v>1490</v>
      </c>
      <c r="AR24" s="85" t="s">
        <v>1491</v>
      </c>
      <c r="AS24" s="1" t="str">
        <f>VLOOKUP('DES -FT009'!$C24,Datos!$F$1:$G$4,2,FALSE)</f>
        <v>DO</v>
      </c>
      <c r="AT24" s="1" t="str">
        <f>VLOOKUP('DES -FT009'!$D24,Datos!$M$1:$N$23,2,FALSE)</f>
        <v>Objetivo7</v>
      </c>
      <c r="AU24" s="1" t="str">
        <f>VLOOKUP('DES -FT009'!$E24,Datos!$O$1:$P$23,2,FALSE)</f>
        <v>Iniciativa16</v>
      </c>
    </row>
    <row r="25" spans="1:47" customFormat="1" ht="129.75" customHeight="1" x14ac:dyDescent="0.25">
      <c r="A25" s="7" t="s">
        <v>533</v>
      </c>
      <c r="B25" s="7" t="s">
        <v>124</v>
      </c>
      <c r="C25" s="7" t="s">
        <v>17</v>
      </c>
      <c r="D25" s="7" t="s">
        <v>38</v>
      </c>
      <c r="E25" s="7" t="s">
        <v>80</v>
      </c>
      <c r="F25" s="7" t="s">
        <v>82</v>
      </c>
      <c r="G25" s="7" t="s">
        <v>277</v>
      </c>
      <c r="H25" s="7" t="s">
        <v>126</v>
      </c>
      <c r="I25" s="14">
        <v>45306</v>
      </c>
      <c r="J25" s="14">
        <v>45657</v>
      </c>
      <c r="K25" s="7" t="s">
        <v>534</v>
      </c>
      <c r="L25" s="7" t="s">
        <v>156</v>
      </c>
      <c r="M25" s="7" t="s">
        <v>3</v>
      </c>
      <c r="N25" s="7" t="s">
        <v>3</v>
      </c>
      <c r="O25" s="7" t="s">
        <v>3</v>
      </c>
      <c r="P25" s="7" t="s">
        <v>3</v>
      </c>
      <c r="Q25" s="7" t="s">
        <v>132</v>
      </c>
      <c r="R25" s="7" t="s">
        <v>369</v>
      </c>
      <c r="S25" s="7" t="s">
        <v>535</v>
      </c>
      <c r="T25" s="7" t="s">
        <v>536</v>
      </c>
      <c r="U25" s="7" t="s">
        <v>372</v>
      </c>
      <c r="V25" s="7" t="s">
        <v>373</v>
      </c>
      <c r="W25" s="7" t="s">
        <v>537</v>
      </c>
      <c r="X25" s="7" t="s">
        <v>538</v>
      </c>
      <c r="Y25" s="7">
        <v>0.25</v>
      </c>
      <c r="Z25" s="7">
        <v>0.25</v>
      </c>
      <c r="AA25" s="7">
        <v>0.25</v>
      </c>
      <c r="AB25" s="7" t="s">
        <v>419</v>
      </c>
      <c r="AC25" s="7" t="s">
        <v>431</v>
      </c>
      <c r="AD25" s="7" t="s">
        <v>539</v>
      </c>
      <c r="AE25" s="7" t="s">
        <v>540</v>
      </c>
      <c r="AF25" s="7" t="s">
        <v>541</v>
      </c>
      <c r="AG25" s="7">
        <v>0.25</v>
      </c>
      <c r="AH25" s="7">
        <f>IFERROR(Tabla2[[#This Row],[Valor del indicador en Trimestre II]]/Tabla2[[#This Row],[Meta Trimestre 2]],"-")</f>
        <v>1</v>
      </c>
      <c r="AI25" s="7" t="s">
        <v>542</v>
      </c>
      <c r="AJ25" s="7" t="s">
        <v>543</v>
      </c>
      <c r="AK25" s="31">
        <v>0.25</v>
      </c>
      <c r="AL25" s="31">
        <f>IFERROR(Tabla2[[#This Row],[Valor del indicador en Trimestre III]]/Tabla2[[#This Row],[Meta Trimestre 3]],"-")</f>
        <v>1</v>
      </c>
      <c r="AM25" s="7" t="s">
        <v>544</v>
      </c>
      <c r="AN25" s="36" t="s">
        <v>545</v>
      </c>
      <c r="AO25" s="92">
        <v>1</v>
      </c>
      <c r="AP25" s="31">
        <v>1</v>
      </c>
      <c r="AQ25" s="7" t="s">
        <v>546</v>
      </c>
      <c r="AR25" s="85" t="s">
        <v>547</v>
      </c>
      <c r="AS25" s="1" t="str">
        <f>VLOOKUP('DES -FT009'!$C25,Datos!$F$1:$G$4,2,FALSE)</f>
        <v>DO</v>
      </c>
      <c r="AT25" s="1" t="str">
        <f>VLOOKUP('DES -FT009'!$D25,Datos!$M$1:$N$23,2,FALSE)</f>
        <v>Objetivo7</v>
      </c>
      <c r="AU25" s="1" t="str">
        <f>VLOOKUP('DES -FT009'!$E25,Datos!$O$1:$P$23,2,FALSE)</f>
        <v>Iniciativa13</v>
      </c>
    </row>
    <row r="26" spans="1:47" customFormat="1" ht="105" x14ac:dyDescent="0.25">
      <c r="A26" s="7" t="s">
        <v>548</v>
      </c>
      <c r="B26" s="7" t="s">
        <v>124</v>
      </c>
      <c r="C26" s="7" t="s">
        <v>17</v>
      </c>
      <c r="D26" s="7" t="s">
        <v>38</v>
      </c>
      <c r="E26" s="7" t="s">
        <v>80</v>
      </c>
      <c r="F26" s="7" t="s">
        <v>82</v>
      </c>
      <c r="G26" s="7" t="s">
        <v>276</v>
      </c>
      <c r="H26" s="7" t="s">
        <v>126</v>
      </c>
      <c r="I26" s="14">
        <v>45306</v>
      </c>
      <c r="J26" s="14">
        <v>45657</v>
      </c>
      <c r="K26" s="7" t="s">
        <v>549</v>
      </c>
      <c r="L26" s="7" t="s">
        <v>156</v>
      </c>
      <c r="M26" s="7" t="s">
        <v>3</v>
      </c>
      <c r="N26" s="7" t="s">
        <v>3</v>
      </c>
      <c r="O26" s="7" t="s">
        <v>3</v>
      </c>
      <c r="P26" s="7" t="s">
        <v>3</v>
      </c>
      <c r="Q26" s="7" t="s">
        <v>132</v>
      </c>
      <c r="R26" s="7" t="s">
        <v>369</v>
      </c>
      <c r="S26" s="7" t="s">
        <v>550</v>
      </c>
      <c r="T26" s="7" t="s">
        <v>551</v>
      </c>
      <c r="U26" s="7" t="s">
        <v>372</v>
      </c>
      <c r="V26" s="7" t="s">
        <v>416</v>
      </c>
      <c r="W26" s="7" t="s">
        <v>552</v>
      </c>
      <c r="X26" s="7" t="s">
        <v>553</v>
      </c>
      <c r="Y26" s="7">
        <v>0.1</v>
      </c>
      <c r="Z26" s="7">
        <v>0.2</v>
      </c>
      <c r="AA26" s="7">
        <v>0.3</v>
      </c>
      <c r="AB26" s="7" t="s">
        <v>376</v>
      </c>
      <c r="AC26" s="7" t="s">
        <v>377</v>
      </c>
      <c r="AD26" s="7" t="s">
        <v>554</v>
      </c>
      <c r="AE26" s="7" t="s">
        <v>555</v>
      </c>
      <c r="AF26" s="7" t="s">
        <v>556</v>
      </c>
      <c r="AG26" s="7">
        <v>0.1</v>
      </c>
      <c r="AH26" s="7">
        <f>IFERROR(Tabla2[[#This Row],[Valor del indicador en Trimestre II]]/Tabla2[[#This Row],[Meta Trimestre 2]],"-")</f>
        <v>1</v>
      </c>
      <c r="AI26" s="7" t="s">
        <v>557</v>
      </c>
      <c r="AJ26" s="7" t="s">
        <v>558</v>
      </c>
      <c r="AK26" s="31">
        <v>0.2</v>
      </c>
      <c r="AL26" s="31">
        <f>IFERROR(Tabla2[[#This Row],[Valor del indicador en Trimestre III]]/Tabla2[[#This Row],[Meta Trimestre 3]],"-")</f>
        <v>1</v>
      </c>
      <c r="AM26" s="7" t="s">
        <v>559</v>
      </c>
      <c r="AN26" s="36" t="s">
        <v>560</v>
      </c>
      <c r="AO26" s="92">
        <v>1</v>
      </c>
      <c r="AP26" s="31">
        <v>1</v>
      </c>
      <c r="AQ26" s="7" t="s">
        <v>1492</v>
      </c>
      <c r="AR26" s="85" t="s">
        <v>561</v>
      </c>
      <c r="AS26" s="1" t="str">
        <f>VLOOKUP('DES -FT009'!$C26,Datos!$F$1:$G$4,2,FALSE)</f>
        <v>DO</v>
      </c>
      <c r="AT26" s="1" t="str">
        <f>VLOOKUP('DES -FT009'!$D26,Datos!$M$1:$N$23,2,FALSE)</f>
        <v>Objetivo7</v>
      </c>
      <c r="AU26" s="1" t="str">
        <f>VLOOKUP('DES -FT009'!$E26,Datos!$O$1:$P$23,2,FALSE)</f>
        <v>Iniciativa13</v>
      </c>
    </row>
    <row r="27" spans="1:47" s="42" customFormat="1" ht="90" x14ac:dyDescent="0.25">
      <c r="A27" s="7" t="s">
        <v>562</v>
      </c>
      <c r="B27" s="7" t="s">
        <v>124</v>
      </c>
      <c r="C27" s="7" t="s">
        <v>17</v>
      </c>
      <c r="D27" s="7" t="s">
        <v>38</v>
      </c>
      <c r="E27" s="7" t="s">
        <v>96</v>
      </c>
      <c r="F27" s="7" t="s">
        <v>98</v>
      </c>
      <c r="G27" s="7" t="s">
        <v>253</v>
      </c>
      <c r="H27" s="7" t="s">
        <v>126</v>
      </c>
      <c r="I27" s="14">
        <v>45323</v>
      </c>
      <c r="J27" s="14">
        <v>45657</v>
      </c>
      <c r="K27" s="7" t="s">
        <v>563</v>
      </c>
      <c r="L27" s="7" t="s">
        <v>156</v>
      </c>
      <c r="M27" s="7" t="s">
        <v>3</v>
      </c>
      <c r="N27" s="7" t="s">
        <v>3</v>
      </c>
      <c r="O27" s="7" t="s">
        <v>3</v>
      </c>
      <c r="P27" s="7" t="s">
        <v>3</v>
      </c>
      <c r="Q27" s="7" t="s">
        <v>127</v>
      </c>
      <c r="R27" s="7" t="s">
        <v>369</v>
      </c>
      <c r="S27" s="7" t="s">
        <v>564</v>
      </c>
      <c r="T27" s="7" t="s">
        <v>524</v>
      </c>
      <c r="U27" s="7" t="s">
        <v>372</v>
      </c>
      <c r="V27" s="7" t="s">
        <v>464</v>
      </c>
      <c r="W27" s="7" t="s">
        <v>565</v>
      </c>
      <c r="X27" s="7" t="s">
        <v>526</v>
      </c>
      <c r="Y27" s="7">
        <v>0.1</v>
      </c>
      <c r="Z27" s="7">
        <v>0.5</v>
      </c>
      <c r="AA27" s="7">
        <v>1</v>
      </c>
      <c r="AB27" s="7" t="s">
        <v>376</v>
      </c>
      <c r="AC27" s="7" t="s">
        <v>377</v>
      </c>
      <c r="AD27" s="7" t="s">
        <v>566</v>
      </c>
      <c r="AE27" s="7" t="s">
        <v>567</v>
      </c>
      <c r="AF27" s="7" t="s">
        <v>568</v>
      </c>
      <c r="AG27" s="7">
        <v>0.1</v>
      </c>
      <c r="AH27" s="7">
        <f>IFERROR(Tabla2[[#This Row],[Valor del indicador en Trimestre II]]/Tabla2[[#This Row],[Meta Trimestre 2]],"-")</f>
        <v>1</v>
      </c>
      <c r="AI27" s="7" t="s">
        <v>569</v>
      </c>
      <c r="AJ27" s="7" t="s">
        <v>531</v>
      </c>
      <c r="AK27" s="31">
        <v>0.2</v>
      </c>
      <c r="AL27" s="31">
        <f>IFERROR(Tabla2[[#This Row],[Valor del indicador en Trimestre III]]/Tabla2[[#This Row],[Meta Trimestre 3]],"-")</f>
        <v>0.4</v>
      </c>
      <c r="AM27" s="7" t="s">
        <v>570</v>
      </c>
      <c r="AN27" s="36" t="s">
        <v>531</v>
      </c>
      <c r="AO27" s="92">
        <v>1</v>
      </c>
      <c r="AP27" s="31" t="str">
        <f>IFERROR([1]!Tabla2[[#This Row],[Valor del indicador en Trimestre IV]]/[1]!Tabla2[[#This Row],[Meta Trimestre 4]],"-")</f>
        <v>-</v>
      </c>
      <c r="AQ27" s="7" t="s">
        <v>1493</v>
      </c>
      <c r="AR27" s="85" t="s">
        <v>1491</v>
      </c>
      <c r="AS27" s="41" t="str">
        <f>VLOOKUP('DES -FT009'!$C27,Datos!$F$1:$G$4,2,FALSE)</f>
        <v>DO</v>
      </c>
      <c r="AT27" s="41" t="str">
        <f>VLOOKUP('DES -FT009'!$D27,Datos!$M$1:$N$23,2,FALSE)</f>
        <v>Objetivo7</v>
      </c>
      <c r="AU27" s="41" t="str">
        <f>VLOOKUP('DES -FT009'!$E27,Datos!$O$1:$P$23,2,FALSE)</f>
        <v>Iniciativa16</v>
      </c>
    </row>
    <row r="28" spans="1:47" customFormat="1" ht="156.75" customHeight="1" x14ac:dyDescent="0.25">
      <c r="A28" s="7" t="s">
        <v>571</v>
      </c>
      <c r="B28" s="7" t="s">
        <v>124</v>
      </c>
      <c r="C28" s="7" t="s">
        <v>22</v>
      </c>
      <c r="D28" s="7" t="s">
        <v>43</v>
      </c>
      <c r="E28" s="7" t="s">
        <v>108</v>
      </c>
      <c r="F28" s="7" t="s">
        <v>115</v>
      </c>
      <c r="G28" s="7" t="s">
        <v>297</v>
      </c>
      <c r="H28" s="7" t="s">
        <v>126</v>
      </c>
      <c r="I28" s="14">
        <v>45323</v>
      </c>
      <c r="J28" s="14">
        <v>45595</v>
      </c>
      <c r="K28" s="7" t="s">
        <v>572</v>
      </c>
      <c r="L28" s="7" t="s">
        <v>156</v>
      </c>
      <c r="M28" s="7" t="s">
        <v>3</v>
      </c>
      <c r="N28" s="7" t="s">
        <v>3</v>
      </c>
      <c r="O28" s="7" t="s">
        <v>3</v>
      </c>
      <c r="P28" s="7" t="s">
        <v>3</v>
      </c>
      <c r="Q28" s="7" t="s">
        <v>127</v>
      </c>
      <c r="R28" s="7" t="s">
        <v>369</v>
      </c>
      <c r="S28" s="7" t="s">
        <v>573</v>
      </c>
      <c r="T28" s="7" t="s">
        <v>551</v>
      </c>
      <c r="U28" s="7" t="s">
        <v>372</v>
      </c>
      <c r="V28" s="7" t="s">
        <v>416</v>
      </c>
      <c r="W28" s="7" t="s">
        <v>574</v>
      </c>
      <c r="X28" s="7" t="s">
        <v>575</v>
      </c>
      <c r="Y28" s="7">
        <v>0.5</v>
      </c>
      <c r="Z28" s="7">
        <v>0.75</v>
      </c>
      <c r="AA28" s="7">
        <v>1</v>
      </c>
      <c r="AB28" s="7" t="s">
        <v>376</v>
      </c>
      <c r="AC28" s="7" t="s">
        <v>377</v>
      </c>
      <c r="AD28" s="7" t="s">
        <v>576</v>
      </c>
      <c r="AE28" s="7" t="s">
        <v>577</v>
      </c>
      <c r="AF28" s="7" t="s">
        <v>578</v>
      </c>
      <c r="AG28" s="7">
        <v>0.3</v>
      </c>
      <c r="AH28" s="7">
        <f>IFERROR(Tabla2[[#This Row],[Valor del indicador en Trimestre II]]/Tabla2[[#This Row],[Meta Trimestre 2]],"-")</f>
        <v>0.6</v>
      </c>
      <c r="AI28" s="7" t="s">
        <v>579</v>
      </c>
      <c r="AJ28" s="7" t="s">
        <v>580</v>
      </c>
      <c r="AK28" s="31">
        <v>0.37</v>
      </c>
      <c r="AL28" s="31">
        <f>IFERROR(Tabla2[[#This Row],[Valor del indicador en Trimestre III]]/Tabla2[[#This Row],[Meta Trimestre 3]],"-")</f>
        <v>0.49333333333333335</v>
      </c>
      <c r="AM28" s="7" t="s">
        <v>581</v>
      </c>
      <c r="AN28" s="36" t="s">
        <v>582</v>
      </c>
      <c r="AO28" s="92">
        <v>0.37</v>
      </c>
      <c r="AP28" s="31">
        <f>IFERROR(Tabla2[[#This Row],[Valor del indicador en Trimestre IV]]/Tabla2[[#This Row],[Meta Trimestre 4]],"-")</f>
        <v>0.37</v>
      </c>
      <c r="AQ28" s="7" t="s">
        <v>1494</v>
      </c>
      <c r="AR28" s="93" t="s">
        <v>583</v>
      </c>
      <c r="AS28" s="1" t="str">
        <f>VLOOKUP('DES -FT009'!$C28,Datos!$F$1:$G$4,2,FALSE)</f>
        <v>FI</v>
      </c>
      <c r="AT28" s="1" t="str">
        <f>VLOOKUP('DES -FT009'!$D28,Datos!$M$1:$N$23,2,FALSE)</f>
        <v>Objetivo8</v>
      </c>
      <c r="AU28" s="1" t="str">
        <f>VLOOKUP('DES -FT009'!$E28,Datos!$O$1:$P$23,2,FALSE)</f>
        <v>Iniciativa17</v>
      </c>
    </row>
    <row r="29" spans="1:47" customFormat="1" ht="151.5" customHeight="1" x14ac:dyDescent="0.25">
      <c r="A29" s="7" t="s">
        <v>584</v>
      </c>
      <c r="B29" s="7" t="s">
        <v>124</v>
      </c>
      <c r="C29" s="7" t="s">
        <v>22</v>
      </c>
      <c r="D29" s="7" t="s">
        <v>43</v>
      </c>
      <c r="E29" s="7" t="s">
        <v>108</v>
      </c>
      <c r="F29" s="7" t="s">
        <v>115</v>
      </c>
      <c r="G29" s="7" t="s">
        <v>295</v>
      </c>
      <c r="H29" s="7" t="s">
        <v>126</v>
      </c>
      <c r="I29" s="14">
        <v>45323</v>
      </c>
      <c r="J29" s="14">
        <v>45473</v>
      </c>
      <c r="K29" s="7" t="s">
        <v>585</v>
      </c>
      <c r="L29" s="7" t="s">
        <v>156</v>
      </c>
      <c r="M29" s="7" t="s">
        <v>3</v>
      </c>
      <c r="N29" s="7" t="s">
        <v>3</v>
      </c>
      <c r="O29" s="7" t="s">
        <v>3</v>
      </c>
      <c r="P29" s="7" t="s">
        <v>3</v>
      </c>
      <c r="Q29" s="7" t="s">
        <v>132</v>
      </c>
      <c r="R29" s="7" t="s">
        <v>369</v>
      </c>
      <c r="S29" s="7" t="s">
        <v>573</v>
      </c>
      <c r="T29" s="7" t="s">
        <v>551</v>
      </c>
      <c r="U29" s="7" t="s">
        <v>372</v>
      </c>
      <c r="V29" s="7" t="s">
        <v>416</v>
      </c>
      <c r="W29" s="7" t="s">
        <v>574</v>
      </c>
      <c r="X29" s="7" t="s">
        <v>575</v>
      </c>
      <c r="Y29" s="7">
        <v>0.5</v>
      </c>
      <c r="Z29" s="7">
        <v>0.75</v>
      </c>
      <c r="AA29" s="7">
        <v>1</v>
      </c>
      <c r="AB29" s="7" t="s">
        <v>376</v>
      </c>
      <c r="AC29" s="7" t="s">
        <v>377</v>
      </c>
      <c r="AD29" s="7" t="s">
        <v>586</v>
      </c>
      <c r="AE29" s="7" t="s">
        <v>577</v>
      </c>
      <c r="AF29" s="7" t="s">
        <v>587</v>
      </c>
      <c r="AG29" s="7">
        <v>0.65</v>
      </c>
      <c r="AH29" s="7">
        <f>IFERROR(Tabla2[[#This Row],[Valor del indicador en Trimestre II]]/Tabla2[[#This Row],[Meta Trimestre 2]],"-")</f>
        <v>1.3</v>
      </c>
      <c r="AI29" s="7" t="s">
        <v>588</v>
      </c>
      <c r="AJ29" s="7" t="s">
        <v>580</v>
      </c>
      <c r="AK29" s="31">
        <v>0.97</v>
      </c>
      <c r="AL29" s="31">
        <f>IFERROR(Tabla2[[#This Row],[Valor del indicador en Trimestre III]]/Tabla2[[#This Row],[Meta Trimestre 3]],"-")</f>
        <v>1.2933333333333332</v>
      </c>
      <c r="AM29" s="7" t="s">
        <v>589</v>
      </c>
      <c r="AN29" s="36" t="s">
        <v>582</v>
      </c>
      <c r="AO29" s="92">
        <v>1</v>
      </c>
      <c r="AP29" s="31">
        <f>IFERROR(Tabla2[[#This Row],[Valor del indicador en Trimestre IV]]/Tabla2[[#This Row],[Meta Trimestre 4]],"-")</f>
        <v>1</v>
      </c>
      <c r="AQ29" s="7" t="s">
        <v>590</v>
      </c>
      <c r="AR29" s="93" t="s">
        <v>591</v>
      </c>
      <c r="AS29" s="1" t="str">
        <f>VLOOKUP('DES -FT009'!$C29,Datos!$F$1:$G$4,2,FALSE)</f>
        <v>FI</v>
      </c>
      <c r="AT29" s="1" t="str">
        <f>VLOOKUP('DES -FT009'!$D29,Datos!$M$1:$N$23,2,FALSE)</f>
        <v>Objetivo8</v>
      </c>
      <c r="AU29" s="1" t="str">
        <f>VLOOKUP('DES -FT009'!$E29,Datos!$O$1:$P$23,2,FALSE)</f>
        <v>Iniciativa17</v>
      </c>
    </row>
    <row r="30" spans="1:47" customFormat="1" ht="91.5" customHeight="1" x14ac:dyDescent="0.25">
      <c r="A30" s="7" t="s">
        <v>592</v>
      </c>
      <c r="B30" s="7" t="s">
        <v>124</v>
      </c>
      <c r="C30" s="7" t="s">
        <v>22</v>
      </c>
      <c r="D30" s="7" t="s">
        <v>43</v>
      </c>
      <c r="E30" s="7" t="s">
        <v>108</v>
      </c>
      <c r="F30" s="7" t="s">
        <v>115</v>
      </c>
      <c r="G30" s="7" t="s">
        <v>296</v>
      </c>
      <c r="H30" s="7" t="s">
        <v>126</v>
      </c>
      <c r="I30" s="14">
        <v>45323</v>
      </c>
      <c r="J30" s="14">
        <v>45473</v>
      </c>
      <c r="K30" s="7" t="s">
        <v>593</v>
      </c>
      <c r="L30" s="7" t="s">
        <v>156</v>
      </c>
      <c r="M30" s="7" t="s">
        <v>3</v>
      </c>
      <c r="N30" s="7" t="s">
        <v>3</v>
      </c>
      <c r="O30" s="7" t="s">
        <v>3</v>
      </c>
      <c r="P30" s="7" t="s">
        <v>3</v>
      </c>
      <c r="Q30" s="7" t="s">
        <v>132</v>
      </c>
      <c r="R30" s="7" t="s">
        <v>369</v>
      </c>
      <c r="S30" s="7" t="s">
        <v>573</v>
      </c>
      <c r="T30" s="7" t="s">
        <v>551</v>
      </c>
      <c r="U30" s="7" t="s">
        <v>372</v>
      </c>
      <c r="V30" s="7" t="s">
        <v>416</v>
      </c>
      <c r="W30" s="7" t="s">
        <v>574</v>
      </c>
      <c r="X30" s="7" t="s">
        <v>575</v>
      </c>
      <c r="Y30" s="7">
        <v>0.5</v>
      </c>
      <c r="Z30" s="7">
        <v>0.75</v>
      </c>
      <c r="AA30" s="7">
        <v>1</v>
      </c>
      <c r="AB30" s="7" t="s">
        <v>376</v>
      </c>
      <c r="AC30" s="7" t="s">
        <v>377</v>
      </c>
      <c r="AD30" s="7" t="s">
        <v>594</v>
      </c>
      <c r="AE30" s="7" t="s">
        <v>577</v>
      </c>
      <c r="AF30" s="7" t="s">
        <v>595</v>
      </c>
      <c r="AG30" s="7">
        <v>0.43</v>
      </c>
      <c r="AH30" s="7">
        <f>IFERROR(Tabla2[[#This Row],[Valor del indicador en Trimestre II]]/Tabla2[[#This Row],[Meta Trimestre 2]],"-")</f>
        <v>0.86</v>
      </c>
      <c r="AI30" s="7" t="s">
        <v>596</v>
      </c>
      <c r="AJ30" s="7" t="s">
        <v>580</v>
      </c>
      <c r="AK30" s="31">
        <v>1</v>
      </c>
      <c r="AL30" s="31">
        <f>IFERROR(Tabla2[[#This Row],[Valor del indicador en Trimestre III]]/Tabla2[[#This Row],[Meta Trimestre 3]],"-")</f>
        <v>1.3333333333333333</v>
      </c>
      <c r="AM30" s="7" t="s">
        <v>589</v>
      </c>
      <c r="AN30" s="36" t="s">
        <v>582</v>
      </c>
      <c r="AO30" s="92">
        <v>1</v>
      </c>
      <c r="AP30" s="31">
        <f>IFERROR(Tabla2[[#This Row],[Valor del indicador en Trimestre IV]]/Tabla2[[#This Row],[Meta Trimestre 4]],"-")</f>
        <v>1</v>
      </c>
      <c r="AQ30" s="7" t="s">
        <v>597</v>
      </c>
      <c r="AR30" s="93" t="s">
        <v>598</v>
      </c>
      <c r="AS30" s="1" t="str">
        <f>VLOOKUP('DES -FT009'!$C30,Datos!$F$1:$G$4,2,FALSE)</f>
        <v>FI</v>
      </c>
      <c r="AT30" s="1" t="str">
        <f>VLOOKUP('DES -FT009'!$D30,Datos!$M$1:$N$23,2,FALSE)</f>
        <v>Objetivo8</v>
      </c>
      <c r="AU30" s="1" t="str">
        <f>VLOOKUP('DES -FT009'!$E30,Datos!$O$1:$P$23,2,FALSE)</f>
        <v>Iniciativa17</v>
      </c>
    </row>
    <row r="31" spans="1:47" customFormat="1" ht="92.25" customHeight="1" x14ac:dyDescent="0.25">
      <c r="A31" s="7" t="s">
        <v>599</v>
      </c>
      <c r="B31" s="7" t="s">
        <v>124</v>
      </c>
      <c r="C31" s="7" t="s">
        <v>17</v>
      </c>
      <c r="D31" s="7" t="s">
        <v>38</v>
      </c>
      <c r="E31" s="7" t="s">
        <v>84</v>
      </c>
      <c r="F31" s="7" t="s">
        <v>86</v>
      </c>
      <c r="G31" s="7" t="s">
        <v>285</v>
      </c>
      <c r="H31" s="7" t="s">
        <v>126</v>
      </c>
      <c r="I31" s="14">
        <v>45292</v>
      </c>
      <c r="J31" s="14">
        <v>45657</v>
      </c>
      <c r="K31" s="7" t="s">
        <v>600</v>
      </c>
      <c r="L31" s="7" t="s">
        <v>156</v>
      </c>
      <c r="M31" s="7" t="s">
        <v>183</v>
      </c>
      <c r="N31" s="7" t="s">
        <v>182</v>
      </c>
      <c r="O31" s="7"/>
      <c r="P31" s="7" t="s">
        <v>83</v>
      </c>
      <c r="Q31" s="7" t="s">
        <v>132</v>
      </c>
      <c r="R31" s="7" t="s">
        <v>369</v>
      </c>
      <c r="S31" s="7" t="s">
        <v>601</v>
      </c>
      <c r="T31" s="7" t="s">
        <v>551</v>
      </c>
      <c r="U31" s="7" t="s">
        <v>372</v>
      </c>
      <c r="V31" s="7" t="s">
        <v>416</v>
      </c>
      <c r="W31" s="7" t="s">
        <v>602</v>
      </c>
      <c r="X31" s="7" t="s">
        <v>603</v>
      </c>
      <c r="Y31" s="7">
        <v>0.1</v>
      </c>
      <c r="Z31" s="7">
        <v>0.6</v>
      </c>
      <c r="AA31" s="7">
        <v>1</v>
      </c>
      <c r="AB31" s="7" t="s">
        <v>376</v>
      </c>
      <c r="AC31" s="7" t="s">
        <v>431</v>
      </c>
      <c r="AD31" s="7" t="s">
        <v>604</v>
      </c>
      <c r="AE31" s="7" t="s">
        <v>433</v>
      </c>
      <c r="AF31" s="7" t="s">
        <v>605</v>
      </c>
      <c r="AG31" s="7">
        <v>0.1</v>
      </c>
      <c r="AH31" s="7">
        <f>IFERROR(Tabla2[[#This Row],[Valor del indicador en Trimestre II]]/Tabla2[[#This Row],[Meta Trimestre 2]],"-")</f>
        <v>1</v>
      </c>
      <c r="AI31" s="7" t="s">
        <v>606</v>
      </c>
      <c r="AJ31" s="7" t="s">
        <v>543</v>
      </c>
      <c r="AK31" s="31">
        <v>0.2</v>
      </c>
      <c r="AL31" s="31">
        <f>IFERROR(Tabla2[[#This Row],[Valor del indicador en Trimestre III]]/Tabla2[[#This Row],[Meta Trimestre 3]],"-")</f>
        <v>0.33333333333333337</v>
      </c>
      <c r="AM31" s="7" t="s">
        <v>607</v>
      </c>
      <c r="AN31" s="36" t="s">
        <v>446</v>
      </c>
      <c r="AO31" s="90">
        <v>100</v>
      </c>
      <c r="AP31" s="31">
        <v>1</v>
      </c>
      <c r="AQ31" s="7" t="s">
        <v>1448</v>
      </c>
      <c r="AR31" s="91" t="s">
        <v>650</v>
      </c>
      <c r="AS31" s="1" t="str">
        <f>VLOOKUP('DES -FT009'!$C31,Datos!$F$1:$G$4,2,FALSE)</f>
        <v>DO</v>
      </c>
      <c r="AT31" s="1" t="str">
        <f>VLOOKUP('DES -FT009'!$D31,Datos!$M$1:$N$23,2,FALSE)</f>
        <v>Objetivo7</v>
      </c>
      <c r="AU31" s="1" t="str">
        <f>VLOOKUP('DES -FT009'!$E31,Datos!$O$1:$P$23,2,FALSE)</f>
        <v>Iniciativa14</v>
      </c>
    </row>
    <row r="32" spans="1:47" customFormat="1" ht="60" x14ac:dyDescent="0.25">
      <c r="A32" s="7" t="s">
        <v>608</v>
      </c>
      <c r="B32" s="7" t="s">
        <v>124</v>
      </c>
      <c r="C32" s="7" t="s">
        <v>17</v>
      </c>
      <c r="D32" s="7" t="s">
        <v>38</v>
      </c>
      <c r="E32" s="7" t="s">
        <v>84</v>
      </c>
      <c r="F32" s="7" t="s">
        <v>86</v>
      </c>
      <c r="G32" s="7" t="s">
        <v>286</v>
      </c>
      <c r="H32" s="7" t="s">
        <v>126</v>
      </c>
      <c r="I32" s="14">
        <v>45292</v>
      </c>
      <c r="J32" s="14">
        <v>45657</v>
      </c>
      <c r="K32" s="7" t="s">
        <v>609</v>
      </c>
      <c r="L32" s="7" t="s">
        <v>156</v>
      </c>
      <c r="M32" s="7" t="s">
        <v>183</v>
      </c>
      <c r="N32" s="7" t="s">
        <v>182</v>
      </c>
      <c r="O32" s="7"/>
      <c r="P32" s="7" t="s">
        <v>78</v>
      </c>
      <c r="Q32" s="7" t="s">
        <v>132</v>
      </c>
      <c r="R32" s="7" t="s">
        <v>369</v>
      </c>
      <c r="S32" s="7" t="s">
        <v>610</v>
      </c>
      <c r="T32" s="7" t="s">
        <v>611</v>
      </c>
      <c r="U32" s="7" t="s">
        <v>372</v>
      </c>
      <c r="V32" s="7" t="s">
        <v>416</v>
      </c>
      <c r="W32" s="7" t="s">
        <v>602</v>
      </c>
      <c r="X32" s="7" t="s">
        <v>603</v>
      </c>
      <c r="Y32" s="7">
        <v>0.1</v>
      </c>
      <c r="Z32" s="7">
        <v>0.6</v>
      </c>
      <c r="AA32" s="7">
        <v>1</v>
      </c>
      <c r="AB32" s="7" t="s">
        <v>376</v>
      </c>
      <c r="AC32" s="7" t="s">
        <v>431</v>
      </c>
      <c r="AD32" s="7" t="s">
        <v>612</v>
      </c>
      <c r="AE32" s="7" t="s">
        <v>433</v>
      </c>
      <c r="AF32" s="7" t="s">
        <v>613</v>
      </c>
      <c r="AG32" s="7">
        <v>0.1</v>
      </c>
      <c r="AH32" s="7">
        <f>IFERROR(Tabla2[[#This Row],[Valor del indicador en Trimestre II]]/Tabla2[[#This Row],[Meta Trimestre 2]],"-")</f>
        <v>1</v>
      </c>
      <c r="AI32" s="7" t="s">
        <v>614</v>
      </c>
      <c r="AJ32" s="7" t="s">
        <v>615</v>
      </c>
      <c r="AK32" s="31">
        <v>0.2</v>
      </c>
      <c r="AL32" s="31">
        <f>IFERROR(Tabla2[[#This Row],[Valor del indicador en Trimestre III]]/Tabla2[[#This Row],[Meta Trimestre 3]],"-")</f>
        <v>0.33333333333333337</v>
      </c>
      <c r="AM32" s="7" t="s">
        <v>616</v>
      </c>
      <c r="AN32" s="36" t="s">
        <v>446</v>
      </c>
      <c r="AO32" s="90">
        <v>1</v>
      </c>
      <c r="AP32" s="31">
        <v>1</v>
      </c>
      <c r="AQ32" s="7" t="s">
        <v>1448</v>
      </c>
      <c r="AR32" s="94" t="s">
        <v>650</v>
      </c>
      <c r="AS32" s="1" t="str">
        <f>VLOOKUP('DES -FT009'!$C32,Datos!$F$1:$G$4,2,FALSE)</f>
        <v>DO</v>
      </c>
      <c r="AT32" s="1" t="str">
        <f>VLOOKUP('DES -FT009'!$D32,Datos!$M$1:$N$23,2,FALSE)</f>
        <v>Objetivo7</v>
      </c>
      <c r="AU32" s="1" t="str">
        <f>VLOOKUP('DES -FT009'!$E32,Datos!$O$1:$P$23,2,FALSE)</f>
        <v>Iniciativa14</v>
      </c>
    </row>
    <row r="33" spans="1:47" customFormat="1" ht="42.75" customHeight="1" x14ac:dyDescent="0.25">
      <c r="A33" s="7" t="s">
        <v>617</v>
      </c>
      <c r="B33" s="7" t="s">
        <v>124</v>
      </c>
      <c r="C33" s="7" t="s">
        <v>17</v>
      </c>
      <c r="D33" s="7" t="s">
        <v>38</v>
      </c>
      <c r="E33" s="7" t="s">
        <v>84</v>
      </c>
      <c r="F33" s="7" t="s">
        <v>86</v>
      </c>
      <c r="G33" s="7" t="s">
        <v>618</v>
      </c>
      <c r="H33" s="7" t="s">
        <v>126</v>
      </c>
      <c r="I33" s="14">
        <v>45292</v>
      </c>
      <c r="J33" s="14">
        <v>45382</v>
      </c>
      <c r="K33" s="7" t="s">
        <v>619</v>
      </c>
      <c r="L33" s="7" t="s">
        <v>147</v>
      </c>
      <c r="M33" s="7" t="s">
        <v>182</v>
      </c>
      <c r="N33" s="7" t="s">
        <v>183</v>
      </c>
      <c r="O33" s="7"/>
      <c r="P33" s="7" t="s">
        <v>78</v>
      </c>
      <c r="Q33" s="7" t="s">
        <v>132</v>
      </c>
      <c r="R33" s="7" t="s">
        <v>369</v>
      </c>
      <c r="S33" s="7" t="s">
        <v>620</v>
      </c>
      <c r="T33" s="7" t="s">
        <v>621</v>
      </c>
      <c r="U33" s="7" t="s">
        <v>372</v>
      </c>
      <c r="V33" s="7" t="s">
        <v>416</v>
      </c>
      <c r="W33" s="7" t="s">
        <v>622</v>
      </c>
      <c r="X33" s="7" t="s">
        <v>623</v>
      </c>
      <c r="Y33" s="7">
        <v>0</v>
      </c>
      <c r="Z33" s="7">
        <v>1</v>
      </c>
      <c r="AA33" s="7">
        <v>1</v>
      </c>
      <c r="AB33" s="7" t="s">
        <v>419</v>
      </c>
      <c r="AC33" s="7" t="s">
        <v>431</v>
      </c>
      <c r="AD33" s="7" t="s">
        <v>624</v>
      </c>
      <c r="AE33" s="7" t="s">
        <v>433</v>
      </c>
      <c r="AF33" s="7" t="s">
        <v>446</v>
      </c>
      <c r="AG33" s="7">
        <v>0</v>
      </c>
      <c r="AH33" s="7" t="str">
        <f>IFERROR(Tabla2[[#This Row],[Valor del indicador en Trimestre II]]/Tabla2[[#This Row],[Meta Trimestre 2]],"-")</f>
        <v>-</v>
      </c>
      <c r="AI33" s="7" t="s">
        <v>625</v>
      </c>
      <c r="AJ33" s="7" t="s">
        <v>3</v>
      </c>
      <c r="AK33" s="31" t="s">
        <v>369</v>
      </c>
      <c r="AL33" s="31" t="str">
        <f>IFERROR(Tabla2[[#This Row],[Valor del indicador en Trimestre III]]/Tabla2[[#This Row],[Meta Trimestre 3]],"-")</f>
        <v>-</v>
      </c>
      <c r="AM33" s="7" t="s">
        <v>626</v>
      </c>
      <c r="AN33" s="36" t="s">
        <v>446</v>
      </c>
      <c r="AO33" s="90">
        <v>1</v>
      </c>
      <c r="AP33" s="31">
        <v>0.91</v>
      </c>
      <c r="AQ33" s="7" t="s">
        <v>1449</v>
      </c>
      <c r="AR33" s="104" t="s">
        <v>1461</v>
      </c>
      <c r="AS33" s="1" t="str">
        <f>VLOOKUP('DES -FT009'!$C33,Datos!$F$1:$G$4,2,FALSE)</f>
        <v>DO</v>
      </c>
      <c r="AT33" s="1" t="str">
        <f>VLOOKUP('DES -FT009'!$D33,Datos!$M$1:$N$23,2,FALSE)</f>
        <v>Objetivo7</v>
      </c>
      <c r="AU33" s="1" t="str">
        <f>VLOOKUP('DES -FT009'!$E33,Datos!$O$1:$P$23,2,FALSE)</f>
        <v>Iniciativa14</v>
      </c>
    </row>
    <row r="34" spans="1:47" customFormat="1" ht="41.25" customHeight="1" x14ac:dyDescent="0.25">
      <c r="A34" s="7" t="s">
        <v>627</v>
      </c>
      <c r="B34" s="7" t="s">
        <v>124</v>
      </c>
      <c r="C34" s="7" t="s">
        <v>17</v>
      </c>
      <c r="D34" s="7" t="s">
        <v>38</v>
      </c>
      <c r="E34" s="7" t="s">
        <v>84</v>
      </c>
      <c r="F34" s="7" t="s">
        <v>86</v>
      </c>
      <c r="G34" s="7" t="s">
        <v>278</v>
      </c>
      <c r="H34" s="7" t="s">
        <v>126</v>
      </c>
      <c r="I34" s="14">
        <v>45383</v>
      </c>
      <c r="J34" s="14">
        <v>45473</v>
      </c>
      <c r="K34" s="7" t="s">
        <v>628</v>
      </c>
      <c r="L34" s="7" t="s">
        <v>147</v>
      </c>
      <c r="M34" s="7" t="s">
        <v>182</v>
      </c>
      <c r="N34" s="7" t="s">
        <v>183</v>
      </c>
      <c r="O34" s="7"/>
      <c r="P34" s="7" t="s">
        <v>78</v>
      </c>
      <c r="Q34" s="7" t="s">
        <v>132</v>
      </c>
      <c r="R34" s="7" t="s">
        <v>369</v>
      </c>
      <c r="S34" s="7" t="s">
        <v>629</v>
      </c>
      <c r="T34" s="7" t="s">
        <v>551</v>
      </c>
      <c r="U34" s="7" t="s">
        <v>372</v>
      </c>
      <c r="V34" s="7" t="s">
        <v>373</v>
      </c>
      <c r="W34" s="7" t="s">
        <v>630</v>
      </c>
      <c r="X34" s="7" t="s">
        <v>631</v>
      </c>
      <c r="Y34" s="7">
        <v>0</v>
      </c>
      <c r="Z34" s="7">
        <v>0.6</v>
      </c>
      <c r="AA34" s="7">
        <v>1</v>
      </c>
      <c r="AB34" s="7" t="s">
        <v>376</v>
      </c>
      <c r="AC34" s="7" t="s">
        <v>377</v>
      </c>
      <c r="AD34" s="7" t="s">
        <v>632</v>
      </c>
      <c r="AE34" s="7" t="s">
        <v>446</v>
      </c>
      <c r="AF34" s="7" t="s">
        <v>633</v>
      </c>
      <c r="AG34" s="7">
        <v>0</v>
      </c>
      <c r="AH34" s="7" t="str">
        <f>IFERROR(Tabla2[[#This Row],[Valor del indicador en Trimestre II]]/Tabla2[[#This Row],[Meta Trimestre 2]],"-")</f>
        <v>-</v>
      </c>
      <c r="AI34" s="7" t="s">
        <v>625</v>
      </c>
      <c r="AJ34" s="7" t="s">
        <v>3</v>
      </c>
      <c r="AK34" s="31" t="s">
        <v>369</v>
      </c>
      <c r="AL34" s="31" t="str">
        <f>IFERROR(Tabla2[[#This Row],[Valor del indicador en Trimestre III]]/Tabla2[[#This Row],[Meta Trimestre 3]],"-")</f>
        <v>-</v>
      </c>
      <c r="AM34" s="7" t="s">
        <v>626</v>
      </c>
      <c r="AN34" s="36" t="s">
        <v>446</v>
      </c>
      <c r="AO34" s="90">
        <v>1</v>
      </c>
      <c r="AP34" s="31">
        <v>0.91</v>
      </c>
      <c r="AQ34" s="7" t="s">
        <v>1495</v>
      </c>
      <c r="AR34" s="95" t="s">
        <v>1496</v>
      </c>
      <c r="AS34" s="1" t="str">
        <f>VLOOKUP('DES -FT009'!$C34,Datos!$F$1:$G$4,2,FALSE)</f>
        <v>DO</v>
      </c>
      <c r="AT34" s="1" t="str">
        <f>VLOOKUP('DES -FT009'!$D34,Datos!$M$1:$N$23,2,FALSE)</f>
        <v>Objetivo7</v>
      </c>
      <c r="AU34" s="1" t="str">
        <f>VLOOKUP('DES -FT009'!$E34,Datos!$O$1:$P$23,2,FALSE)</f>
        <v>Iniciativa14</v>
      </c>
    </row>
    <row r="35" spans="1:47" customFormat="1" ht="135" x14ac:dyDescent="0.25">
      <c r="A35" s="7" t="s">
        <v>634</v>
      </c>
      <c r="B35" s="7" t="s">
        <v>124</v>
      </c>
      <c r="C35" s="7" t="s">
        <v>17</v>
      </c>
      <c r="D35" s="7" t="s">
        <v>38</v>
      </c>
      <c r="E35" s="7" t="s">
        <v>84</v>
      </c>
      <c r="F35" s="7" t="s">
        <v>86</v>
      </c>
      <c r="G35" s="7" t="s">
        <v>256</v>
      </c>
      <c r="H35" s="7" t="s">
        <v>126</v>
      </c>
      <c r="I35" s="14">
        <v>45293</v>
      </c>
      <c r="J35" s="14">
        <v>45657</v>
      </c>
      <c r="K35" s="7" t="s">
        <v>635</v>
      </c>
      <c r="L35" s="7" t="s">
        <v>156</v>
      </c>
      <c r="M35" s="7" t="s">
        <v>3</v>
      </c>
      <c r="N35" s="7" t="s">
        <v>3</v>
      </c>
      <c r="O35" s="7" t="s">
        <v>3</v>
      </c>
      <c r="P35" s="7" t="s">
        <v>106</v>
      </c>
      <c r="Q35" s="7" t="s">
        <v>132</v>
      </c>
      <c r="R35" s="7" t="s">
        <v>369</v>
      </c>
      <c r="S35" s="7" t="s">
        <v>636</v>
      </c>
      <c r="T35" s="7" t="s">
        <v>371</v>
      </c>
      <c r="U35" s="7" t="s">
        <v>372</v>
      </c>
      <c r="V35" s="7" t="s">
        <v>416</v>
      </c>
      <c r="W35" s="7" t="s">
        <v>637</v>
      </c>
      <c r="X35" s="7" t="s">
        <v>575</v>
      </c>
      <c r="Y35" s="7">
        <v>0.3</v>
      </c>
      <c r="Z35" s="7">
        <v>0.6</v>
      </c>
      <c r="AA35" s="7">
        <v>1</v>
      </c>
      <c r="AB35" s="7" t="s">
        <v>376</v>
      </c>
      <c r="AC35" s="7" t="s">
        <v>377</v>
      </c>
      <c r="AD35" s="7" t="s">
        <v>638</v>
      </c>
      <c r="AE35" s="7" t="s">
        <v>639</v>
      </c>
      <c r="AF35" s="7" t="s">
        <v>640</v>
      </c>
      <c r="AG35" s="7">
        <v>0.3</v>
      </c>
      <c r="AH35" s="7">
        <f>IFERROR(Tabla2[[#This Row],[Valor del indicador en Trimestre II]]/Tabla2[[#This Row],[Meta Trimestre 2]],"-")</f>
        <v>1</v>
      </c>
      <c r="AI35" s="7" t="s">
        <v>641</v>
      </c>
      <c r="AJ35" s="7" t="s">
        <v>642</v>
      </c>
      <c r="AK35" s="31">
        <v>0.6</v>
      </c>
      <c r="AL35" s="31">
        <f>IFERROR(Tabla2[[#This Row],[Valor del indicador en Trimestre III]]/Tabla2[[#This Row],[Meta Trimestre 3]],"-")</f>
        <v>1</v>
      </c>
      <c r="AM35" s="7" t="s">
        <v>643</v>
      </c>
      <c r="AN35" s="36" t="s">
        <v>642</v>
      </c>
      <c r="AO35" s="90">
        <v>1</v>
      </c>
      <c r="AP35" s="31">
        <f>IFERROR(Tabla2[[#This Row],[Valor del indicador en Trimestre IV]]/Tabla2[[#This Row],[Meta Trimestre 4]],"-")</f>
        <v>1</v>
      </c>
      <c r="AQ35" s="86" t="s">
        <v>1497</v>
      </c>
      <c r="AR35" s="85" t="s">
        <v>1498</v>
      </c>
      <c r="AS35" s="1" t="str">
        <f>VLOOKUP('DES -FT009'!$C35,Datos!$F$1:$G$4,2,FALSE)</f>
        <v>DO</v>
      </c>
      <c r="AT35" s="1" t="str">
        <f>VLOOKUP('DES -FT009'!$D35,Datos!$M$1:$N$23,2,FALSE)</f>
        <v>Objetivo7</v>
      </c>
      <c r="AU35" s="1" t="str">
        <f>VLOOKUP('DES -FT009'!$E35,Datos!$O$1:$P$23,2,FALSE)</f>
        <v>Iniciativa14</v>
      </c>
    </row>
    <row r="36" spans="1:47" customFormat="1" ht="45" x14ac:dyDescent="0.25">
      <c r="A36" s="7" t="s">
        <v>644</v>
      </c>
      <c r="B36" s="7" t="s">
        <v>129</v>
      </c>
      <c r="C36" s="7" t="s">
        <v>17</v>
      </c>
      <c r="D36" s="7" t="s">
        <v>38</v>
      </c>
      <c r="E36" s="7" t="s">
        <v>84</v>
      </c>
      <c r="F36" s="7" t="s">
        <v>86</v>
      </c>
      <c r="G36" s="7" t="s">
        <v>261</v>
      </c>
      <c r="H36" s="7" t="s">
        <v>131</v>
      </c>
      <c r="I36" s="14">
        <v>45292</v>
      </c>
      <c r="J36" s="14">
        <v>45657</v>
      </c>
      <c r="K36" s="7" t="s">
        <v>645</v>
      </c>
      <c r="L36" s="7" t="s">
        <v>151</v>
      </c>
      <c r="M36" s="7" t="s">
        <v>184</v>
      </c>
      <c r="N36" s="7" t="s">
        <v>3</v>
      </c>
      <c r="O36" s="7" t="s">
        <v>3</v>
      </c>
      <c r="P36" s="7" t="s">
        <v>3</v>
      </c>
      <c r="Q36" s="7" t="s">
        <v>132</v>
      </c>
      <c r="R36" s="7" t="s">
        <v>369</v>
      </c>
      <c r="S36" s="7" t="s">
        <v>646</v>
      </c>
      <c r="T36" s="7" t="s">
        <v>524</v>
      </c>
      <c r="U36" s="7" t="s">
        <v>372</v>
      </c>
      <c r="V36" s="7" t="s">
        <v>416</v>
      </c>
      <c r="W36" s="7" t="s">
        <v>647</v>
      </c>
      <c r="X36" s="7" t="s">
        <v>648</v>
      </c>
      <c r="Y36" s="7">
        <v>0</v>
      </c>
      <c r="Z36" s="7">
        <v>0</v>
      </c>
      <c r="AA36" s="7">
        <v>1</v>
      </c>
      <c r="AB36" s="7" t="s">
        <v>419</v>
      </c>
      <c r="AC36" s="7" t="s">
        <v>377</v>
      </c>
      <c r="AD36" s="7" t="s">
        <v>649</v>
      </c>
      <c r="AE36" s="7" t="s">
        <v>650</v>
      </c>
      <c r="AF36" s="7" t="s">
        <v>651</v>
      </c>
      <c r="AG36" s="7">
        <v>0</v>
      </c>
      <c r="AH36" s="7" t="str">
        <f>IFERROR(Tabla2[[#This Row],[Valor del indicador en Trimestre II]]/Tabla2[[#This Row],[Meta Trimestre 2]],"-")</f>
        <v>-</v>
      </c>
      <c r="AI36" s="7" t="s">
        <v>652</v>
      </c>
      <c r="AJ36" s="7" t="s">
        <v>3</v>
      </c>
      <c r="AK36" s="31" t="s">
        <v>369</v>
      </c>
      <c r="AL36" s="31" t="str">
        <f>IFERROR(Tabla2[[#This Row],[Valor del indicador en Trimestre III]]/Tabla2[[#This Row],[Meta Trimestre 3]],"-")</f>
        <v>-</v>
      </c>
      <c r="AM36" s="7" t="s">
        <v>653</v>
      </c>
      <c r="AN36" s="36" t="s">
        <v>446</v>
      </c>
      <c r="AO36" s="92">
        <v>1</v>
      </c>
      <c r="AP36" s="31">
        <f>IFERROR(Tabla2[[#This Row],[Valor del indicador en Trimestre IV]]/Tabla2[[#This Row],[Meta Trimestre 4]],"-")</f>
        <v>1</v>
      </c>
      <c r="AQ36" s="7" t="s">
        <v>1499</v>
      </c>
      <c r="AR36" s="95" t="s">
        <v>1459</v>
      </c>
      <c r="AS36" s="1" t="str">
        <f>VLOOKUP('DES -FT009'!$C36,Datos!$F$1:$G$4,2,FALSE)</f>
        <v>DO</v>
      </c>
      <c r="AT36" s="1" t="str">
        <f>VLOOKUP('DES -FT009'!$D36,Datos!$M$1:$N$23,2,FALSE)</f>
        <v>Objetivo7</v>
      </c>
      <c r="AU36" s="1" t="str">
        <f>VLOOKUP('DES -FT009'!$E36,Datos!$O$1:$P$23,2,FALSE)</f>
        <v>Iniciativa14</v>
      </c>
    </row>
    <row r="37" spans="1:47" customFormat="1" ht="45" x14ac:dyDescent="0.25">
      <c r="A37" s="7" t="s">
        <v>654</v>
      </c>
      <c r="B37" s="7" t="s">
        <v>129</v>
      </c>
      <c r="C37" s="7" t="s">
        <v>17</v>
      </c>
      <c r="D37" s="7" t="s">
        <v>38</v>
      </c>
      <c r="E37" s="7" t="s">
        <v>84</v>
      </c>
      <c r="F37" s="7" t="s">
        <v>86</v>
      </c>
      <c r="G37" s="7" t="s">
        <v>274</v>
      </c>
      <c r="H37" s="7" t="s">
        <v>131</v>
      </c>
      <c r="I37" s="14">
        <v>45292</v>
      </c>
      <c r="J37" s="14">
        <v>45657</v>
      </c>
      <c r="K37" s="7" t="s">
        <v>655</v>
      </c>
      <c r="L37" s="7" t="s">
        <v>151</v>
      </c>
      <c r="M37" s="7" t="s">
        <v>184</v>
      </c>
      <c r="N37" s="7" t="s">
        <v>3</v>
      </c>
      <c r="O37" s="7" t="s">
        <v>3</v>
      </c>
      <c r="P37" s="7" t="s">
        <v>3</v>
      </c>
      <c r="Q37" s="7" t="s">
        <v>132</v>
      </c>
      <c r="R37" s="7" t="s">
        <v>369</v>
      </c>
      <c r="S37" s="7" t="s">
        <v>656</v>
      </c>
      <c r="T37" s="7" t="s">
        <v>524</v>
      </c>
      <c r="U37" s="7" t="s">
        <v>372</v>
      </c>
      <c r="V37" s="7" t="s">
        <v>416</v>
      </c>
      <c r="W37" s="7" t="s">
        <v>657</v>
      </c>
      <c r="X37" s="7" t="s">
        <v>658</v>
      </c>
      <c r="Y37" s="7">
        <v>0</v>
      </c>
      <c r="Z37" s="7">
        <v>0</v>
      </c>
      <c r="AA37" s="7">
        <v>1</v>
      </c>
      <c r="AB37" s="7" t="s">
        <v>419</v>
      </c>
      <c r="AC37" s="7" t="s">
        <v>377</v>
      </c>
      <c r="AD37" s="7" t="s">
        <v>659</v>
      </c>
      <c r="AE37" s="7" t="s">
        <v>650</v>
      </c>
      <c r="AF37" s="7" t="s">
        <v>660</v>
      </c>
      <c r="AG37" s="7">
        <v>0</v>
      </c>
      <c r="AH37" s="7" t="str">
        <f>IFERROR(Tabla2[[#This Row],[Valor del indicador en Trimestre II]]/Tabla2[[#This Row],[Meta Trimestre 2]],"-")</f>
        <v>-</v>
      </c>
      <c r="AI37" s="7" t="s">
        <v>661</v>
      </c>
      <c r="AJ37" s="7" t="s">
        <v>3</v>
      </c>
      <c r="AK37" s="31" t="s">
        <v>369</v>
      </c>
      <c r="AL37" s="31" t="str">
        <f>IFERROR(Tabla2[[#This Row],[Valor del indicador en Trimestre III]]/Tabla2[[#This Row],[Meta Trimestre 3]],"-")</f>
        <v>-</v>
      </c>
      <c r="AM37" s="7" t="s">
        <v>662</v>
      </c>
      <c r="AN37" s="36" t="s">
        <v>446</v>
      </c>
      <c r="AO37" s="90">
        <v>0</v>
      </c>
      <c r="AP37" s="31">
        <f>IFERROR(Tabla2[[#This Row],[Valor del indicador en Trimestre IV]]/Tabla2[[#This Row],[Meta Trimestre 4]],"-")</f>
        <v>0</v>
      </c>
      <c r="AQ37" s="7" t="s">
        <v>1500</v>
      </c>
      <c r="AR37" s="91" t="s">
        <v>3</v>
      </c>
      <c r="AS37" s="1" t="str">
        <f>VLOOKUP('DES -FT009'!$C37,Datos!$F$1:$G$4,2,FALSE)</f>
        <v>DO</v>
      </c>
      <c r="AT37" s="1" t="str">
        <f>VLOOKUP('DES -FT009'!$D37,Datos!$M$1:$N$23,2,FALSE)</f>
        <v>Objetivo7</v>
      </c>
      <c r="AU37" s="1" t="str">
        <f>VLOOKUP('DES -FT009'!$E37,Datos!$O$1:$P$23,2,FALSE)</f>
        <v>Iniciativa14</v>
      </c>
    </row>
    <row r="38" spans="1:47" customFormat="1" ht="60" x14ac:dyDescent="0.25">
      <c r="A38" s="7" t="s">
        <v>663</v>
      </c>
      <c r="B38" s="7" t="s">
        <v>129</v>
      </c>
      <c r="C38" s="7" t="s">
        <v>17</v>
      </c>
      <c r="D38" s="7" t="s">
        <v>38</v>
      </c>
      <c r="E38" s="7" t="s">
        <v>84</v>
      </c>
      <c r="F38" s="7" t="s">
        <v>86</v>
      </c>
      <c r="G38" s="7" t="s">
        <v>287</v>
      </c>
      <c r="H38" s="7" t="s">
        <v>131</v>
      </c>
      <c r="I38" s="14">
        <v>45292</v>
      </c>
      <c r="J38" s="14">
        <v>45657</v>
      </c>
      <c r="K38" s="7" t="s">
        <v>664</v>
      </c>
      <c r="L38" s="7" t="s">
        <v>151</v>
      </c>
      <c r="M38" s="7" t="s">
        <v>184</v>
      </c>
      <c r="N38" s="7" t="s">
        <v>3</v>
      </c>
      <c r="O38" s="7" t="s">
        <v>3</v>
      </c>
      <c r="P38" s="7" t="s">
        <v>3</v>
      </c>
      <c r="Q38" s="7" t="s">
        <v>132</v>
      </c>
      <c r="R38" s="7" t="s">
        <v>369</v>
      </c>
      <c r="S38" s="7" t="s">
        <v>665</v>
      </c>
      <c r="T38" s="7" t="s">
        <v>479</v>
      </c>
      <c r="U38" s="7" t="s">
        <v>372</v>
      </c>
      <c r="V38" s="7" t="s">
        <v>416</v>
      </c>
      <c r="W38" s="7" t="s">
        <v>666</v>
      </c>
      <c r="X38" s="7" t="s">
        <v>667</v>
      </c>
      <c r="Y38" s="7">
        <v>0.5</v>
      </c>
      <c r="Z38" s="7">
        <v>0</v>
      </c>
      <c r="AA38" s="7">
        <v>0.5</v>
      </c>
      <c r="AB38" s="7" t="s">
        <v>419</v>
      </c>
      <c r="AC38" s="7" t="s">
        <v>377</v>
      </c>
      <c r="AD38" s="7" t="s">
        <v>668</v>
      </c>
      <c r="AE38" s="7" t="s">
        <v>669</v>
      </c>
      <c r="AF38" s="7" t="s">
        <v>670</v>
      </c>
      <c r="AG38" s="7" t="s">
        <v>369</v>
      </c>
      <c r="AH38" s="7" t="str">
        <f>IFERROR(Tabla2[[#This Row],[Valor del indicador en Trimestre II]]/Tabla2[[#This Row],[Meta Trimestre 2]],"-")</f>
        <v>-</v>
      </c>
      <c r="AI38" s="7" t="s">
        <v>671</v>
      </c>
      <c r="AJ38" s="7" t="s">
        <v>3</v>
      </c>
      <c r="AK38" s="31" t="s">
        <v>369</v>
      </c>
      <c r="AL38" s="31" t="str">
        <f>IFERROR(Tabla2[[#This Row],[Valor del indicador en Trimestre III]]/Tabla2[[#This Row],[Meta Trimestre 3]],"-")</f>
        <v>-</v>
      </c>
      <c r="AM38" s="7" t="s">
        <v>672</v>
      </c>
      <c r="AN38" s="36" t="s">
        <v>446</v>
      </c>
      <c r="AO38" s="90">
        <v>0</v>
      </c>
      <c r="AP38" s="31">
        <f>IFERROR(Tabla2[[#This Row],[Valor del indicador en Trimestre IV]]/Tabla2[[#This Row],[Meta Trimestre 4]],"-")</f>
        <v>0</v>
      </c>
      <c r="AQ38" s="7" t="s">
        <v>1501</v>
      </c>
      <c r="AR38" s="91" t="s">
        <v>3</v>
      </c>
      <c r="AS38" s="1" t="str">
        <f>VLOOKUP('DES -FT009'!$C38,Datos!$F$1:$G$4,2,FALSE)</f>
        <v>DO</v>
      </c>
      <c r="AT38" s="1" t="str">
        <f>VLOOKUP('DES -FT009'!$D38,Datos!$M$1:$N$23,2,FALSE)</f>
        <v>Objetivo7</v>
      </c>
      <c r="AU38" s="1" t="str">
        <f>VLOOKUP('DES -FT009'!$E38,Datos!$O$1:$P$23,2,FALSE)</f>
        <v>Iniciativa14</v>
      </c>
    </row>
    <row r="39" spans="1:47" customFormat="1" ht="75" x14ac:dyDescent="0.25">
      <c r="A39" s="7" t="s">
        <v>673</v>
      </c>
      <c r="B39" s="7" t="s">
        <v>120</v>
      </c>
      <c r="C39" s="7" t="s">
        <v>17</v>
      </c>
      <c r="D39" s="7" t="s">
        <v>38</v>
      </c>
      <c r="E39" s="7" t="s">
        <v>84</v>
      </c>
      <c r="F39" s="7" t="s">
        <v>86</v>
      </c>
      <c r="G39" s="7" t="s">
        <v>289</v>
      </c>
      <c r="H39" s="7" t="s">
        <v>122</v>
      </c>
      <c r="I39" s="14">
        <v>45292</v>
      </c>
      <c r="J39" s="14">
        <v>45657</v>
      </c>
      <c r="K39" s="7" t="s">
        <v>674</v>
      </c>
      <c r="L39" s="7" t="s">
        <v>156</v>
      </c>
      <c r="M39" s="7" t="s">
        <v>190</v>
      </c>
      <c r="N39" s="7" t="s">
        <v>3</v>
      </c>
      <c r="O39" s="7" t="s">
        <v>3</v>
      </c>
      <c r="P39" s="7" t="s">
        <v>3</v>
      </c>
      <c r="Q39" s="7" t="s">
        <v>132</v>
      </c>
      <c r="R39" s="7" t="s">
        <v>369</v>
      </c>
      <c r="S39" s="7" t="s">
        <v>675</v>
      </c>
      <c r="T39" s="7" t="s">
        <v>371</v>
      </c>
      <c r="U39" s="7" t="s">
        <v>372</v>
      </c>
      <c r="V39" s="7" t="s">
        <v>416</v>
      </c>
      <c r="W39" s="7" t="s">
        <v>676</v>
      </c>
      <c r="X39" s="7" t="s">
        <v>677</v>
      </c>
      <c r="Y39" s="7">
        <v>0.4</v>
      </c>
      <c r="Z39" s="7">
        <v>0.6</v>
      </c>
      <c r="AA39" s="7">
        <v>0.95</v>
      </c>
      <c r="AB39" s="7" t="s">
        <v>376</v>
      </c>
      <c r="AC39" s="7" t="s">
        <v>377</v>
      </c>
      <c r="AD39" s="7" t="s">
        <v>678</v>
      </c>
      <c r="AE39" s="7" t="s">
        <v>679</v>
      </c>
      <c r="AF39" s="7" t="s">
        <v>680</v>
      </c>
      <c r="AG39" s="7">
        <f>16/38</f>
        <v>0.42105263157894735</v>
      </c>
      <c r="AH39" s="7">
        <f>IFERROR(Tabla2[[#This Row],[Valor del indicador en Trimestre II]]/Tabla2[[#This Row],[Meta Trimestre 2]],"-")</f>
        <v>1.0526315789473684</v>
      </c>
      <c r="AI39" s="7" t="s">
        <v>681</v>
      </c>
      <c r="AJ39" s="7" t="s">
        <v>682</v>
      </c>
      <c r="AK39" s="31">
        <v>0.62</v>
      </c>
      <c r="AL39" s="31">
        <f>IFERROR(Tabla2[[#This Row],[Valor del indicador en Trimestre III]]/Tabla2[[#This Row],[Meta Trimestre 3]],"-")</f>
        <v>1.0333333333333334</v>
      </c>
      <c r="AM39" s="7" t="s">
        <v>683</v>
      </c>
      <c r="AN39" s="36" t="s">
        <v>684</v>
      </c>
      <c r="AO39" s="92">
        <v>1</v>
      </c>
      <c r="AP39" s="31">
        <f>IFERROR(Tabla2[[#This Row],[Valor del indicador en Trimestre IV]]/Tabla2[[#This Row],[Meta Trimestre 4]],"-")</f>
        <v>1.0526315789473684</v>
      </c>
      <c r="AQ39" s="7" t="s">
        <v>685</v>
      </c>
      <c r="AR39" s="36" t="s">
        <v>686</v>
      </c>
      <c r="AS39" s="1" t="str">
        <f>VLOOKUP('DES -FT009'!$C39,Datos!$F$1:$G$4,2,FALSE)</f>
        <v>DO</v>
      </c>
      <c r="AT39" s="1" t="str">
        <f>VLOOKUP('DES -FT009'!$D39,Datos!$M$1:$N$23,2,FALSE)</f>
        <v>Objetivo7</v>
      </c>
      <c r="AU39" s="1" t="str">
        <f>VLOOKUP('DES -FT009'!$E39,Datos!$O$1:$P$23,2,FALSE)</f>
        <v>Iniciativa14</v>
      </c>
    </row>
    <row r="40" spans="1:47" customFormat="1" ht="225" x14ac:dyDescent="0.25">
      <c r="A40" s="7" t="s">
        <v>687</v>
      </c>
      <c r="B40" s="7" t="s">
        <v>134</v>
      </c>
      <c r="C40" s="7" t="s">
        <v>0</v>
      </c>
      <c r="D40" s="7" t="s">
        <v>8</v>
      </c>
      <c r="E40" s="7" t="s">
        <v>13</v>
      </c>
      <c r="F40" s="7" t="s">
        <v>15</v>
      </c>
      <c r="G40" s="7" t="s">
        <v>218</v>
      </c>
      <c r="H40" s="7" t="s">
        <v>136</v>
      </c>
      <c r="I40" s="14">
        <v>45323</v>
      </c>
      <c r="J40" s="14">
        <v>45636</v>
      </c>
      <c r="K40" s="7" t="s">
        <v>688</v>
      </c>
      <c r="L40" s="7" t="s">
        <v>156</v>
      </c>
      <c r="M40" s="7" t="s">
        <v>186</v>
      </c>
      <c r="N40" s="7" t="s">
        <v>186</v>
      </c>
      <c r="O40" s="7"/>
      <c r="P40" s="7" t="s">
        <v>3</v>
      </c>
      <c r="Q40" s="7" t="s">
        <v>127</v>
      </c>
      <c r="R40" s="7" t="s">
        <v>369</v>
      </c>
      <c r="S40" s="7" t="s">
        <v>689</v>
      </c>
      <c r="T40" s="7" t="s">
        <v>690</v>
      </c>
      <c r="U40" s="7" t="s">
        <v>372</v>
      </c>
      <c r="V40" s="7" t="s">
        <v>416</v>
      </c>
      <c r="W40" s="7" t="s">
        <v>691</v>
      </c>
      <c r="X40" s="7" t="s">
        <v>692</v>
      </c>
      <c r="Y40" s="7">
        <v>1</v>
      </c>
      <c r="Z40" s="7">
        <v>1</v>
      </c>
      <c r="AA40" s="7">
        <v>1</v>
      </c>
      <c r="AB40" s="7" t="s">
        <v>419</v>
      </c>
      <c r="AC40" s="7" t="s">
        <v>377</v>
      </c>
      <c r="AD40" s="7" t="s">
        <v>693</v>
      </c>
      <c r="AE40" s="7" t="s">
        <v>694</v>
      </c>
      <c r="AF40" s="7" t="s">
        <v>695</v>
      </c>
      <c r="AG40" s="7">
        <v>0.8</v>
      </c>
      <c r="AH40" s="7">
        <f>IFERROR(Tabla2[[#This Row],[Valor del indicador en Trimestre II]]/Tabla2[[#This Row],[Meta Trimestre 2]],"-")</f>
        <v>0.8</v>
      </c>
      <c r="AI40" s="7" t="s">
        <v>696</v>
      </c>
      <c r="AJ40" s="7" t="s">
        <v>694</v>
      </c>
      <c r="AK40" s="31">
        <v>1</v>
      </c>
      <c r="AL40" s="31">
        <f>IFERROR(Tabla2[[#This Row],[Valor del indicador en Trimestre III]]/Tabla2[[#This Row],[Meta Trimestre 3]],"-")</f>
        <v>1</v>
      </c>
      <c r="AM40" s="7" t="s">
        <v>697</v>
      </c>
      <c r="AN40" s="36" t="s">
        <v>698</v>
      </c>
      <c r="AO40" s="96">
        <v>1</v>
      </c>
      <c r="AP40" s="31">
        <f>IFERROR(Tabla2[[#This Row],[Valor del indicador en Trimestre IV]]/Tabla2[[#This Row],[Meta Trimestre 4]],"-")</f>
        <v>1</v>
      </c>
      <c r="AQ40" s="86" t="s">
        <v>1502</v>
      </c>
      <c r="AR40" s="86" t="s">
        <v>698</v>
      </c>
      <c r="AS40" s="1" t="str">
        <f>VLOOKUP('DES -FT009'!$C40,Datos!$F$1:$G$4,2,FALSE)</f>
        <v>VP</v>
      </c>
      <c r="AT40" s="1" t="str">
        <f>VLOOKUP('DES -FT009'!$D40,Datos!$M$1:$N$23,2,FALSE)</f>
        <v>Objetivo2</v>
      </c>
      <c r="AU40" s="1" t="str">
        <f>VLOOKUP('DES -FT009'!$E40,Datos!$O$1:$P$23,2,FALSE)</f>
        <v>Iniciativa2</v>
      </c>
    </row>
    <row r="41" spans="1:47" customFormat="1" ht="75.75" customHeight="1" x14ac:dyDescent="0.25">
      <c r="A41" s="7" t="s">
        <v>699</v>
      </c>
      <c r="B41" s="7" t="s">
        <v>134</v>
      </c>
      <c r="C41" s="7" t="s">
        <v>0</v>
      </c>
      <c r="D41" s="7" t="s">
        <v>8</v>
      </c>
      <c r="E41" s="7" t="s">
        <v>13</v>
      </c>
      <c r="F41" s="7" t="s">
        <v>20</v>
      </c>
      <c r="G41" s="7" t="s">
        <v>207</v>
      </c>
      <c r="H41" s="7" t="s">
        <v>136</v>
      </c>
      <c r="I41" s="14">
        <v>45352</v>
      </c>
      <c r="J41" s="14">
        <v>45657</v>
      </c>
      <c r="K41" s="7" t="s">
        <v>688</v>
      </c>
      <c r="L41" s="7" t="s">
        <v>156</v>
      </c>
      <c r="M41" s="7" t="s">
        <v>186</v>
      </c>
      <c r="N41" s="7" t="s">
        <v>186</v>
      </c>
      <c r="O41" s="7"/>
      <c r="P41" s="7" t="s">
        <v>3</v>
      </c>
      <c r="Q41" s="7" t="s">
        <v>132</v>
      </c>
      <c r="R41" s="7" t="s">
        <v>369</v>
      </c>
      <c r="S41" s="7" t="s">
        <v>700</v>
      </c>
      <c r="T41" s="7" t="s">
        <v>690</v>
      </c>
      <c r="U41" s="7" t="s">
        <v>372</v>
      </c>
      <c r="V41" s="7" t="s">
        <v>416</v>
      </c>
      <c r="W41" s="7" t="s">
        <v>701</v>
      </c>
      <c r="X41" s="7" t="s">
        <v>692</v>
      </c>
      <c r="Y41" s="7">
        <v>1</v>
      </c>
      <c r="Z41" s="7">
        <v>1</v>
      </c>
      <c r="AA41" s="7">
        <v>1</v>
      </c>
      <c r="AB41" s="7" t="s">
        <v>419</v>
      </c>
      <c r="AC41" s="7" t="s">
        <v>377</v>
      </c>
      <c r="AD41" s="7" t="s">
        <v>702</v>
      </c>
      <c r="AE41" s="7" t="s">
        <v>703</v>
      </c>
      <c r="AF41" s="7" t="s">
        <v>704</v>
      </c>
      <c r="AG41" s="7">
        <v>0.5</v>
      </c>
      <c r="AH41" s="7">
        <f>IFERROR(Tabla2[[#This Row],[Valor del indicador en Trimestre II]]/Tabla2[[#This Row],[Meta Trimestre 2]],"-")</f>
        <v>0.5</v>
      </c>
      <c r="AI41" s="7" t="s">
        <v>705</v>
      </c>
      <c r="AJ41" s="7" t="s">
        <v>382</v>
      </c>
      <c r="AK41" s="31">
        <v>0.8</v>
      </c>
      <c r="AL41" s="31">
        <f>IFERROR(Tabla2[[#This Row],[Valor del indicador en Trimestre III]]/Tabla2[[#This Row],[Meta Trimestre 3]],"-")</f>
        <v>0.8</v>
      </c>
      <c r="AM41" s="7" t="s">
        <v>706</v>
      </c>
      <c r="AN41" s="36" t="s">
        <v>707</v>
      </c>
      <c r="AO41" s="90">
        <v>1</v>
      </c>
      <c r="AP41" s="31">
        <f>IFERROR(Tabla2[[#This Row],[Valor del indicador en Trimestre IV]]/Tabla2[[#This Row],[Meta Trimestre 4]],"-")</f>
        <v>1</v>
      </c>
      <c r="AQ41" s="86" t="s">
        <v>1425</v>
      </c>
      <c r="AR41" s="86" t="s">
        <v>707</v>
      </c>
      <c r="AS41" s="1" t="str">
        <f>VLOOKUP('DES -FT009'!$C41,Datos!$F$1:$G$4,2,FALSE)</f>
        <v>VP</v>
      </c>
      <c r="AT41" s="1" t="str">
        <f>VLOOKUP('DES -FT009'!$D41,Datos!$M$1:$N$23,2,FALSE)</f>
        <v>Objetivo2</v>
      </c>
      <c r="AU41" s="1" t="str">
        <f>VLOOKUP('DES -FT009'!$E41,Datos!$O$1:$P$23,2,FALSE)</f>
        <v>Iniciativa2</v>
      </c>
    </row>
    <row r="42" spans="1:47" customFormat="1" ht="135" x14ac:dyDescent="0.25">
      <c r="A42" s="7" t="s">
        <v>708</v>
      </c>
      <c r="B42" s="7" t="s">
        <v>134</v>
      </c>
      <c r="C42" s="7" t="s">
        <v>9</v>
      </c>
      <c r="D42" s="7" t="s">
        <v>16</v>
      </c>
      <c r="E42" s="7" t="s">
        <v>26</v>
      </c>
      <c r="F42" s="7" t="s">
        <v>28</v>
      </c>
      <c r="G42" s="7" t="s">
        <v>225</v>
      </c>
      <c r="H42" s="7" t="s">
        <v>136</v>
      </c>
      <c r="I42" s="14">
        <v>45323</v>
      </c>
      <c r="J42" s="14">
        <v>45657</v>
      </c>
      <c r="K42" s="7" t="s">
        <v>688</v>
      </c>
      <c r="L42" s="7" t="s">
        <v>156</v>
      </c>
      <c r="M42" s="7" t="s">
        <v>186</v>
      </c>
      <c r="N42" s="7" t="s">
        <v>173</v>
      </c>
      <c r="O42" s="7"/>
      <c r="P42" s="7" t="s">
        <v>3</v>
      </c>
      <c r="Q42" s="7" t="s">
        <v>127</v>
      </c>
      <c r="R42" s="7" t="s">
        <v>369</v>
      </c>
      <c r="S42" s="7" t="s">
        <v>709</v>
      </c>
      <c r="T42" s="7" t="s">
        <v>479</v>
      </c>
      <c r="U42" s="7" t="s">
        <v>372</v>
      </c>
      <c r="V42" s="7" t="s">
        <v>416</v>
      </c>
      <c r="W42" s="7" t="s">
        <v>710</v>
      </c>
      <c r="X42" s="7" t="s">
        <v>692</v>
      </c>
      <c r="Y42" s="7">
        <v>1</v>
      </c>
      <c r="Z42" s="7">
        <v>1</v>
      </c>
      <c r="AA42" s="7">
        <v>1</v>
      </c>
      <c r="AB42" s="7" t="s">
        <v>376</v>
      </c>
      <c r="AC42" s="7" t="s">
        <v>377</v>
      </c>
      <c r="AD42" s="7" t="s">
        <v>711</v>
      </c>
      <c r="AE42" s="7" t="s">
        <v>712</v>
      </c>
      <c r="AF42" s="7" t="s">
        <v>713</v>
      </c>
      <c r="AG42" s="7">
        <v>1</v>
      </c>
      <c r="AH42" s="7">
        <f>IFERROR(Tabla2[[#This Row],[Valor del indicador en Trimestre II]]/Tabla2[[#This Row],[Meta Trimestre 2]],"-")</f>
        <v>1</v>
      </c>
      <c r="AI42" s="7" t="s">
        <v>714</v>
      </c>
      <c r="AJ42" s="7" t="s">
        <v>715</v>
      </c>
      <c r="AK42" s="31" t="s">
        <v>369</v>
      </c>
      <c r="AL42" s="31" t="str">
        <f>IFERROR(Tabla2[[#This Row],[Valor del indicador en Trimestre III]]/Tabla2[[#This Row],[Meta Trimestre 3]],"-")</f>
        <v>-</v>
      </c>
      <c r="AM42" s="7" t="s">
        <v>716</v>
      </c>
      <c r="AN42" s="36" t="s">
        <v>650</v>
      </c>
      <c r="AO42" s="90">
        <v>1</v>
      </c>
      <c r="AP42" s="31">
        <f>IFERROR(Tabla2[[#This Row],[Valor del indicador en Trimestre IV]]/Tabla2[[#This Row],[Meta Trimestre 4]],"-")</f>
        <v>1</v>
      </c>
      <c r="AQ42" s="86" t="s">
        <v>1424</v>
      </c>
      <c r="AR42" s="87" t="s">
        <v>1462</v>
      </c>
      <c r="AS42" s="1" t="str">
        <f>VLOOKUP('DES -FT009'!$C42,Datos!$F$1:$G$4,2,FALSE)</f>
        <v>MS</v>
      </c>
      <c r="AT42" s="1" t="str">
        <f>VLOOKUP('DES -FT009'!$D42,Datos!$M$1:$N$23,2,FALSE)</f>
        <v>Objetivo3</v>
      </c>
      <c r="AU42" s="1" t="str">
        <f>VLOOKUP('DES -FT009'!$E42,Datos!$O$1:$P$23,2,FALSE)</f>
        <v>Iniciativa3</v>
      </c>
    </row>
    <row r="43" spans="1:47" customFormat="1" ht="165" x14ac:dyDescent="0.25">
      <c r="A43" s="7" t="s">
        <v>717</v>
      </c>
      <c r="B43" s="7" t="s">
        <v>134</v>
      </c>
      <c r="C43" s="7" t="s">
        <v>9</v>
      </c>
      <c r="D43" s="7" t="s">
        <v>29</v>
      </c>
      <c r="E43" s="7" t="s">
        <v>60</v>
      </c>
      <c r="F43" s="7" t="s">
        <v>64</v>
      </c>
      <c r="G43" s="7" t="s">
        <v>242</v>
      </c>
      <c r="H43" s="7" t="s">
        <v>136</v>
      </c>
      <c r="I43" s="14">
        <v>45323</v>
      </c>
      <c r="J43" s="14">
        <v>45473</v>
      </c>
      <c r="K43" s="7" t="s">
        <v>688</v>
      </c>
      <c r="L43" s="7" t="s">
        <v>156</v>
      </c>
      <c r="M43" s="7" t="s">
        <v>186</v>
      </c>
      <c r="N43" s="7" t="s">
        <v>180</v>
      </c>
      <c r="O43" s="7"/>
      <c r="P43" s="7" t="s">
        <v>3</v>
      </c>
      <c r="Q43" s="7" t="s">
        <v>127</v>
      </c>
      <c r="R43" s="7" t="s">
        <v>369</v>
      </c>
      <c r="S43" s="7" t="s">
        <v>718</v>
      </c>
      <c r="T43" s="7" t="s">
        <v>690</v>
      </c>
      <c r="U43" s="7" t="s">
        <v>372</v>
      </c>
      <c r="V43" s="7" t="s">
        <v>416</v>
      </c>
      <c r="W43" s="7" t="s">
        <v>719</v>
      </c>
      <c r="X43" s="7" t="s">
        <v>692</v>
      </c>
      <c r="Y43" s="7">
        <v>1</v>
      </c>
      <c r="Z43" s="7">
        <v>0</v>
      </c>
      <c r="AA43" s="7">
        <v>0</v>
      </c>
      <c r="AB43" s="7" t="s">
        <v>376</v>
      </c>
      <c r="AC43" s="7" t="s">
        <v>377</v>
      </c>
      <c r="AD43" s="7" t="s">
        <v>720</v>
      </c>
      <c r="AE43" s="7" t="s">
        <v>382</v>
      </c>
      <c r="AF43" s="7" t="s">
        <v>721</v>
      </c>
      <c r="AG43" s="7">
        <v>1</v>
      </c>
      <c r="AH43" s="7">
        <f>IFERROR(Tabla2[[#This Row],[Valor del indicador en Trimestre II]]/Tabla2[[#This Row],[Meta Trimestre 2]],"-")</f>
        <v>1</v>
      </c>
      <c r="AI43" s="7" t="s">
        <v>722</v>
      </c>
      <c r="AJ43" s="7" t="s">
        <v>723</v>
      </c>
      <c r="AK43" s="31" t="s">
        <v>369</v>
      </c>
      <c r="AL43" s="31" t="str">
        <f>IFERROR(Tabla2[[#This Row],[Valor del indicador en Trimestre III]]/Tabla2[[#This Row],[Meta Trimestre 3]],"-")</f>
        <v>-</v>
      </c>
      <c r="AM43" s="7" t="s">
        <v>724</v>
      </c>
      <c r="AN43" s="36" t="s">
        <v>650</v>
      </c>
      <c r="AO43" s="90" t="s">
        <v>369</v>
      </c>
      <c r="AP43" s="31">
        <v>0</v>
      </c>
      <c r="AQ43" s="86" t="s">
        <v>724</v>
      </c>
      <c r="AR43" s="86" t="s">
        <v>650</v>
      </c>
      <c r="AS43" s="1" t="str">
        <f>VLOOKUP('DES -FT009'!$C43,Datos!$F$1:$G$4,2,FALSE)</f>
        <v>MS</v>
      </c>
      <c r="AT43" s="1" t="str">
        <f>VLOOKUP('DES -FT009'!$D43,Datos!$M$1:$N$23,2,FALSE)</f>
        <v>Objetivo5</v>
      </c>
      <c r="AU43" s="1" t="str">
        <f>VLOOKUP('DES -FT009'!$E43,Datos!$O$1:$P$23,2,FALSE)</f>
        <v>Iniciativa9</v>
      </c>
    </row>
    <row r="44" spans="1:47" customFormat="1" ht="150" x14ac:dyDescent="0.25">
      <c r="A44" s="7" t="s">
        <v>725</v>
      </c>
      <c r="B44" s="7" t="s">
        <v>134</v>
      </c>
      <c r="C44" s="7" t="s">
        <v>9</v>
      </c>
      <c r="D44" s="7" t="s">
        <v>29</v>
      </c>
      <c r="E44" s="7" t="s">
        <v>60</v>
      </c>
      <c r="F44" s="7" t="s">
        <v>64</v>
      </c>
      <c r="G44" s="7" t="s">
        <v>1414</v>
      </c>
      <c r="H44" s="7" t="s">
        <v>136</v>
      </c>
      <c r="I44" s="14">
        <v>45444</v>
      </c>
      <c r="J44" s="14">
        <v>45657</v>
      </c>
      <c r="K44" s="7" t="s">
        <v>688</v>
      </c>
      <c r="L44" s="7" t="s">
        <v>156</v>
      </c>
      <c r="M44" s="7" t="s">
        <v>186</v>
      </c>
      <c r="N44" s="7" t="s">
        <v>180</v>
      </c>
      <c r="O44" s="7"/>
      <c r="P44" s="7" t="s">
        <v>3</v>
      </c>
      <c r="Q44" s="7" t="s">
        <v>127</v>
      </c>
      <c r="R44" s="7" t="s">
        <v>369</v>
      </c>
      <c r="S44" s="7" t="s">
        <v>726</v>
      </c>
      <c r="T44" s="7" t="s">
        <v>690</v>
      </c>
      <c r="U44" s="7" t="s">
        <v>372</v>
      </c>
      <c r="V44" s="7" t="s">
        <v>416</v>
      </c>
      <c r="W44" s="7" t="s">
        <v>727</v>
      </c>
      <c r="X44" s="7" t="s">
        <v>692</v>
      </c>
      <c r="Y44" s="7">
        <v>0</v>
      </c>
      <c r="Z44" s="7">
        <v>1</v>
      </c>
      <c r="AA44" s="7">
        <v>1</v>
      </c>
      <c r="AB44" s="7" t="s">
        <v>376</v>
      </c>
      <c r="AC44" s="7"/>
      <c r="AD44" s="7" t="s">
        <v>650</v>
      </c>
      <c r="AE44" s="7" t="s">
        <v>650</v>
      </c>
      <c r="AF44" s="7" t="s">
        <v>728</v>
      </c>
      <c r="AG44" s="7">
        <v>0</v>
      </c>
      <c r="AH44" s="7" t="str">
        <f>IFERROR(Tabla2[[#This Row],[Valor del indicador en Trimestre II]]/Tabla2[[#This Row],[Meta Trimestre 2]],"-")</f>
        <v>-</v>
      </c>
      <c r="AI44" s="7" t="s">
        <v>728</v>
      </c>
      <c r="AJ44" s="7" t="s">
        <v>650</v>
      </c>
      <c r="AK44" s="31">
        <v>1</v>
      </c>
      <c r="AL44" s="31">
        <f>IFERROR(Tabla2[[#This Row],[Valor del indicador en Trimestre III]]/Tabla2[[#This Row],[Meta Trimestre 3]],"-")</f>
        <v>1</v>
      </c>
      <c r="AM44" s="7" t="s">
        <v>729</v>
      </c>
      <c r="AN44" s="36" t="s">
        <v>382</v>
      </c>
      <c r="AO44" s="90">
        <v>1</v>
      </c>
      <c r="AP44" s="31">
        <f>IFERROR(Tabla2[[#This Row],[Valor del indicador en Trimestre IV]]/Tabla2[[#This Row],[Meta Trimestre 4]],"-")</f>
        <v>1</v>
      </c>
      <c r="AQ44" s="86" t="s">
        <v>1426</v>
      </c>
      <c r="AR44" s="86" t="s">
        <v>1503</v>
      </c>
      <c r="AS44" s="1" t="str">
        <f>VLOOKUP('DES -FT009'!$C44,Datos!$F$1:$G$4,2,FALSE)</f>
        <v>MS</v>
      </c>
      <c r="AT44" s="1" t="str">
        <f>VLOOKUP('DES -FT009'!$D44,Datos!$M$1:$N$23,2,FALSE)</f>
        <v>Objetivo5</v>
      </c>
      <c r="AU44" s="1" t="str">
        <f>VLOOKUP('DES -FT009'!$E44,Datos!$O$1:$P$23,2,FALSE)</f>
        <v>Iniciativa9</v>
      </c>
    </row>
    <row r="45" spans="1:47" customFormat="1" ht="270" x14ac:dyDescent="0.25">
      <c r="A45" s="7" t="s">
        <v>730</v>
      </c>
      <c r="B45" s="7" t="s">
        <v>103</v>
      </c>
      <c r="C45" s="7" t="s">
        <v>17</v>
      </c>
      <c r="D45" s="7" t="s">
        <v>38</v>
      </c>
      <c r="E45" s="7" t="s">
        <v>84</v>
      </c>
      <c r="F45" s="7" t="s">
        <v>86</v>
      </c>
      <c r="G45" s="7" t="s">
        <v>259</v>
      </c>
      <c r="H45" s="7" t="s">
        <v>105</v>
      </c>
      <c r="I45" s="14">
        <v>45293</v>
      </c>
      <c r="J45" s="14">
        <v>45657</v>
      </c>
      <c r="K45" s="7" t="s">
        <v>731</v>
      </c>
      <c r="L45" s="7" t="s">
        <v>156</v>
      </c>
      <c r="M45" s="7" t="s">
        <v>187</v>
      </c>
      <c r="N45" s="7" t="s">
        <v>3</v>
      </c>
      <c r="O45" s="7" t="s">
        <v>3</v>
      </c>
      <c r="P45" s="7" t="s">
        <v>89</v>
      </c>
      <c r="Q45" s="7" t="s">
        <v>132</v>
      </c>
      <c r="R45" s="7" t="s">
        <v>369</v>
      </c>
      <c r="S45" s="7" t="s">
        <v>732</v>
      </c>
      <c r="T45" s="7" t="s">
        <v>371</v>
      </c>
      <c r="U45" s="7" t="s">
        <v>372</v>
      </c>
      <c r="V45" s="7" t="s">
        <v>416</v>
      </c>
      <c r="W45" s="7" t="s">
        <v>733</v>
      </c>
      <c r="X45" s="7" t="s">
        <v>734</v>
      </c>
      <c r="Y45" s="7">
        <v>0.49</v>
      </c>
      <c r="Z45" s="7">
        <v>0.68</v>
      </c>
      <c r="AA45" s="7">
        <v>1</v>
      </c>
      <c r="AB45" s="7" t="s">
        <v>376</v>
      </c>
      <c r="AC45" s="7" t="s">
        <v>377</v>
      </c>
      <c r="AD45" s="7" t="s">
        <v>735</v>
      </c>
      <c r="AE45" s="7" t="s">
        <v>433</v>
      </c>
      <c r="AF45" s="7" t="s">
        <v>736</v>
      </c>
      <c r="AG45" s="7">
        <v>0.45</v>
      </c>
      <c r="AH45" s="7">
        <f>IFERROR(Tabla2[[#This Row],[Valor del indicador en Trimestre II]]/Tabla2[[#This Row],[Meta Trimestre 2]],"-")</f>
        <v>0.91836734693877553</v>
      </c>
      <c r="AI45" s="7" t="s">
        <v>737</v>
      </c>
      <c r="AJ45" s="7" t="s">
        <v>738</v>
      </c>
      <c r="AK45" s="31">
        <v>0.61099999999999999</v>
      </c>
      <c r="AL45" s="31">
        <f>IFERROR(Tabla2[[#This Row],[Valor del indicador en Trimestre III]]/Tabla2[[#This Row],[Meta Trimestre 3]],"-")</f>
        <v>0.8985294117647058</v>
      </c>
      <c r="AM45" s="7" t="s">
        <v>739</v>
      </c>
      <c r="AN45" s="34" t="s">
        <v>433</v>
      </c>
      <c r="AO45" s="90">
        <v>25</v>
      </c>
      <c r="AP45" s="31">
        <v>0.91</v>
      </c>
      <c r="AQ45" s="86" t="s">
        <v>1504</v>
      </c>
      <c r="AR45" s="87" t="s">
        <v>1463</v>
      </c>
      <c r="AS45" s="1" t="str">
        <f>VLOOKUP('DES -FT009'!$C45,Datos!$F$1:$G$4,2,FALSE)</f>
        <v>DO</v>
      </c>
      <c r="AT45" s="1" t="str">
        <f>VLOOKUP('DES -FT009'!$D45,Datos!$M$1:$N$23,2,FALSE)</f>
        <v>Objetivo7</v>
      </c>
      <c r="AU45" s="1" t="str">
        <f>VLOOKUP('DES -FT009'!$E45,Datos!$O$1:$P$23,2,FALSE)</f>
        <v>Iniciativa14</v>
      </c>
    </row>
    <row r="46" spans="1:47" customFormat="1" ht="240" x14ac:dyDescent="0.25">
      <c r="A46" s="7" t="s">
        <v>740</v>
      </c>
      <c r="B46" s="7" t="s">
        <v>103</v>
      </c>
      <c r="C46" s="7" t="s">
        <v>17</v>
      </c>
      <c r="D46" s="7" t="s">
        <v>38</v>
      </c>
      <c r="E46" s="7" t="s">
        <v>84</v>
      </c>
      <c r="F46" s="7" t="s">
        <v>86</v>
      </c>
      <c r="G46" s="7" t="s">
        <v>257</v>
      </c>
      <c r="H46" s="7" t="s">
        <v>105</v>
      </c>
      <c r="I46" s="14">
        <v>45293</v>
      </c>
      <c r="J46" s="14">
        <v>45657</v>
      </c>
      <c r="K46" s="7" t="s">
        <v>741</v>
      </c>
      <c r="L46" s="7" t="s">
        <v>156</v>
      </c>
      <c r="M46" s="7" t="s">
        <v>187</v>
      </c>
      <c r="N46" s="7" t="s">
        <v>3</v>
      </c>
      <c r="O46" s="7" t="s">
        <v>3</v>
      </c>
      <c r="P46" s="7" t="s">
        <v>95</v>
      </c>
      <c r="Q46" s="7" t="s">
        <v>132</v>
      </c>
      <c r="R46" s="7" t="s">
        <v>369</v>
      </c>
      <c r="S46" s="7" t="s">
        <v>742</v>
      </c>
      <c r="T46" s="7" t="s">
        <v>371</v>
      </c>
      <c r="U46" s="7" t="s">
        <v>372</v>
      </c>
      <c r="V46" s="7" t="s">
        <v>416</v>
      </c>
      <c r="W46" s="7" t="s">
        <v>743</v>
      </c>
      <c r="X46" s="7" t="s">
        <v>744</v>
      </c>
      <c r="Y46" s="7">
        <v>0.63</v>
      </c>
      <c r="Z46" s="7">
        <v>0.76500000000000001</v>
      </c>
      <c r="AA46" s="7">
        <v>1</v>
      </c>
      <c r="AB46" s="7" t="s">
        <v>376</v>
      </c>
      <c r="AC46" s="7" t="s">
        <v>377</v>
      </c>
      <c r="AD46" s="7" t="s">
        <v>745</v>
      </c>
      <c r="AE46" s="7" t="s">
        <v>433</v>
      </c>
      <c r="AF46" s="7" t="s">
        <v>746</v>
      </c>
      <c r="AG46" s="7">
        <v>0.63</v>
      </c>
      <c r="AH46" s="7">
        <f>IFERROR(Tabla2[[#This Row],[Valor del indicador en Trimestre II]]/Tabla2[[#This Row],[Meta Trimestre 2]],"-")</f>
        <v>1</v>
      </c>
      <c r="AI46" s="7" t="s">
        <v>747</v>
      </c>
      <c r="AJ46" s="7" t="s">
        <v>738</v>
      </c>
      <c r="AK46" s="31" t="s">
        <v>369</v>
      </c>
      <c r="AL46" s="31" t="str">
        <f>IFERROR(Tabla2[[#This Row],[Valor del indicador en Trimestre III]]/Tabla2[[#This Row],[Meta Trimestre 3]],"-")</f>
        <v>-</v>
      </c>
      <c r="AM46" s="7" t="s">
        <v>748</v>
      </c>
      <c r="AN46" s="36" t="s">
        <v>748</v>
      </c>
      <c r="AO46" s="90">
        <v>25</v>
      </c>
      <c r="AP46" s="31">
        <v>1</v>
      </c>
      <c r="AQ46" s="86" t="s">
        <v>749</v>
      </c>
      <c r="AR46" s="87" t="s">
        <v>1462</v>
      </c>
      <c r="AS46" s="1" t="str">
        <f>VLOOKUP('DES -FT009'!$C46,Datos!$F$1:$G$4,2,FALSE)</f>
        <v>DO</v>
      </c>
      <c r="AT46" s="1" t="str">
        <f>VLOOKUP('DES -FT009'!$D46,Datos!$M$1:$N$23,2,FALSE)</f>
        <v>Objetivo7</v>
      </c>
      <c r="AU46" s="1" t="str">
        <f>VLOOKUP('DES -FT009'!$E46,Datos!$O$1:$P$23,2,FALSE)</f>
        <v>Iniciativa14</v>
      </c>
    </row>
    <row r="47" spans="1:47" customFormat="1" ht="240" x14ac:dyDescent="0.25">
      <c r="A47" s="7" t="s">
        <v>750</v>
      </c>
      <c r="B47" s="7" t="s">
        <v>103</v>
      </c>
      <c r="C47" s="7" t="s">
        <v>17</v>
      </c>
      <c r="D47" s="7" t="s">
        <v>38</v>
      </c>
      <c r="E47" s="7" t="s">
        <v>84</v>
      </c>
      <c r="F47" s="7" t="s">
        <v>86</v>
      </c>
      <c r="G47" s="7" t="s">
        <v>258</v>
      </c>
      <c r="H47" s="7" t="s">
        <v>105</v>
      </c>
      <c r="I47" s="14">
        <v>45293</v>
      </c>
      <c r="J47" s="14">
        <v>45657</v>
      </c>
      <c r="K47" s="7" t="s">
        <v>751</v>
      </c>
      <c r="L47" s="7" t="s">
        <v>156</v>
      </c>
      <c r="M47" s="7" t="s">
        <v>187</v>
      </c>
      <c r="N47" s="7" t="s">
        <v>3</v>
      </c>
      <c r="O47" s="7" t="s">
        <v>3</v>
      </c>
      <c r="P47" s="7" t="s">
        <v>101</v>
      </c>
      <c r="Q47" s="7" t="s">
        <v>132</v>
      </c>
      <c r="R47" s="7" t="s">
        <v>369</v>
      </c>
      <c r="S47" s="7" t="s">
        <v>752</v>
      </c>
      <c r="T47" s="7" t="s">
        <v>371</v>
      </c>
      <c r="U47" s="7" t="s">
        <v>372</v>
      </c>
      <c r="V47" s="7" t="s">
        <v>416</v>
      </c>
      <c r="W47" s="7" t="s">
        <v>753</v>
      </c>
      <c r="X47" s="7" t="s">
        <v>744</v>
      </c>
      <c r="Y47" s="7">
        <v>0.22500000000000001</v>
      </c>
      <c r="Z47" s="7">
        <v>0.5</v>
      </c>
      <c r="AA47" s="7">
        <v>1</v>
      </c>
      <c r="AB47" s="7" t="s">
        <v>376</v>
      </c>
      <c r="AC47" s="7" t="s">
        <v>377</v>
      </c>
      <c r="AD47" s="7" t="s">
        <v>754</v>
      </c>
      <c r="AE47" s="7" t="s">
        <v>433</v>
      </c>
      <c r="AF47" s="7" t="s">
        <v>755</v>
      </c>
      <c r="AG47" s="7">
        <v>0.125</v>
      </c>
      <c r="AH47" s="7">
        <f>IFERROR(Tabla2[[#This Row],[Valor del indicador en Trimestre II]]/Tabla2[[#This Row],[Meta Trimestre 2]],"-")</f>
        <v>0.55555555555555558</v>
      </c>
      <c r="AI47" s="7" t="s">
        <v>756</v>
      </c>
      <c r="AJ47" s="7" t="s">
        <v>738</v>
      </c>
      <c r="AK47" s="31" t="s">
        <v>369</v>
      </c>
      <c r="AL47" s="31" t="str">
        <f>IFERROR(Tabla2[[#This Row],[Valor del indicador en Trimestre III]]/Tabla2[[#This Row],[Meta Trimestre 3]],"-")</f>
        <v>-</v>
      </c>
      <c r="AM47" s="7" t="s">
        <v>748</v>
      </c>
      <c r="AN47" s="36" t="s">
        <v>748</v>
      </c>
      <c r="AO47" s="90">
        <v>25</v>
      </c>
      <c r="AP47" s="48">
        <v>0</v>
      </c>
      <c r="AQ47" s="7" t="s">
        <v>757</v>
      </c>
      <c r="AR47" s="91" t="s">
        <v>3</v>
      </c>
      <c r="AS47" s="1" t="str">
        <f>VLOOKUP('DES -FT009'!$C47,Datos!$F$1:$G$4,2,FALSE)</f>
        <v>DO</v>
      </c>
      <c r="AT47" s="1" t="str">
        <f>VLOOKUP('DES -FT009'!$D47,Datos!$M$1:$N$23,2,FALSE)</f>
        <v>Objetivo7</v>
      </c>
      <c r="AU47" s="1" t="str">
        <f>VLOOKUP('DES -FT009'!$E47,Datos!$O$1:$P$23,2,FALSE)</f>
        <v>Iniciativa14</v>
      </c>
    </row>
    <row r="48" spans="1:47" customFormat="1" ht="60" x14ac:dyDescent="0.25">
      <c r="A48" s="7" t="s">
        <v>758</v>
      </c>
      <c r="B48" s="7" t="s">
        <v>103</v>
      </c>
      <c r="C48" s="7" t="s">
        <v>17</v>
      </c>
      <c r="D48" s="7" t="s">
        <v>38</v>
      </c>
      <c r="E48" s="7" t="s">
        <v>84</v>
      </c>
      <c r="F48" s="7" t="s">
        <v>86</v>
      </c>
      <c r="G48" s="7" t="s">
        <v>292</v>
      </c>
      <c r="H48" s="7" t="s">
        <v>105</v>
      </c>
      <c r="I48" s="14">
        <v>45293</v>
      </c>
      <c r="J48" s="14">
        <v>45657</v>
      </c>
      <c r="K48" s="7" t="s">
        <v>759</v>
      </c>
      <c r="L48" s="7" t="s">
        <v>156</v>
      </c>
      <c r="M48" s="7" t="s">
        <v>174</v>
      </c>
      <c r="N48" s="7" t="s">
        <v>3</v>
      </c>
      <c r="O48" s="7" t="s">
        <v>3</v>
      </c>
      <c r="P48" s="7" t="s">
        <v>119</v>
      </c>
      <c r="Q48" s="7" t="s">
        <v>132</v>
      </c>
      <c r="R48" s="7" t="s">
        <v>369</v>
      </c>
      <c r="S48" s="7" t="s">
        <v>760</v>
      </c>
      <c r="T48" s="7" t="s">
        <v>371</v>
      </c>
      <c r="U48" s="7" t="s">
        <v>372</v>
      </c>
      <c r="V48" s="7" t="s">
        <v>416</v>
      </c>
      <c r="W48" s="7" t="s">
        <v>761</v>
      </c>
      <c r="X48" s="7" t="s">
        <v>762</v>
      </c>
      <c r="Y48" s="7">
        <v>0.6</v>
      </c>
      <c r="Z48" s="7">
        <v>0.75</v>
      </c>
      <c r="AA48" s="7">
        <v>0.98</v>
      </c>
      <c r="AB48" s="7" t="s">
        <v>376</v>
      </c>
      <c r="AC48" s="7" t="s">
        <v>377</v>
      </c>
      <c r="AD48" s="7" t="s">
        <v>763</v>
      </c>
      <c r="AE48" s="7" t="s">
        <v>433</v>
      </c>
      <c r="AF48" s="7" t="s">
        <v>764</v>
      </c>
      <c r="AG48" s="7">
        <v>0.5</v>
      </c>
      <c r="AH48" s="7">
        <f>IFERROR(Tabla2[[#This Row],[Valor del indicador en Trimestre II]]/Tabla2[[#This Row],[Meta Trimestre 2]],"-")</f>
        <v>0.83333333333333337</v>
      </c>
      <c r="AI48" s="7" t="s">
        <v>765</v>
      </c>
      <c r="AJ48" s="7" t="s">
        <v>766</v>
      </c>
      <c r="AK48" s="31">
        <v>0.72</v>
      </c>
      <c r="AL48" s="31">
        <f>IFERROR(Tabla2[[#This Row],[Valor del indicador en Trimestre III]]/Tabla2[[#This Row],[Meta Trimestre 3]],"-")</f>
        <v>0.96</v>
      </c>
      <c r="AM48" s="7" t="s">
        <v>767</v>
      </c>
      <c r="AN48" s="36" t="s">
        <v>768</v>
      </c>
      <c r="AO48" s="90">
        <v>76</v>
      </c>
      <c r="AP48" s="31">
        <v>0.98</v>
      </c>
      <c r="AQ48" s="7" t="s">
        <v>1416</v>
      </c>
      <c r="AR48" s="36" t="s">
        <v>768</v>
      </c>
      <c r="AS48" s="1" t="str">
        <f>VLOOKUP('DES -FT009'!$C48,Datos!$F$1:$G$4,2,FALSE)</f>
        <v>DO</v>
      </c>
      <c r="AT48" s="1" t="str">
        <f>VLOOKUP('DES -FT009'!$D48,Datos!$M$1:$N$23,2,FALSE)</f>
        <v>Objetivo7</v>
      </c>
      <c r="AU48" s="1" t="str">
        <f>VLOOKUP('DES -FT009'!$E48,Datos!$O$1:$P$23,2,FALSE)</f>
        <v>Iniciativa14</v>
      </c>
    </row>
    <row r="49" spans="1:52" ht="168.75" x14ac:dyDescent="0.3">
      <c r="A49" s="7" t="s">
        <v>769</v>
      </c>
      <c r="B49" s="7" t="s">
        <v>144</v>
      </c>
      <c r="C49" s="7" t="s">
        <v>0</v>
      </c>
      <c r="D49" s="7" t="s">
        <v>8</v>
      </c>
      <c r="E49" s="7" t="s">
        <v>13</v>
      </c>
      <c r="F49" s="7" t="s">
        <v>15</v>
      </c>
      <c r="G49" s="7" t="s">
        <v>193</v>
      </c>
      <c r="H49" s="7" t="s">
        <v>169</v>
      </c>
      <c r="I49" s="14">
        <v>45337</v>
      </c>
      <c r="J49" s="14">
        <v>45656</v>
      </c>
      <c r="K49" s="7" t="s">
        <v>770</v>
      </c>
      <c r="L49" s="7" t="s">
        <v>156</v>
      </c>
      <c r="M49" s="7" t="s">
        <v>186</v>
      </c>
      <c r="N49" s="7" t="s">
        <v>177</v>
      </c>
      <c r="O49" s="7" t="s">
        <v>188</v>
      </c>
      <c r="P49" s="7" t="s">
        <v>44</v>
      </c>
      <c r="Q49" s="7" t="s">
        <v>127</v>
      </c>
      <c r="R49" s="7" t="s">
        <v>369</v>
      </c>
      <c r="S49" s="7" t="s">
        <v>771</v>
      </c>
      <c r="T49" s="7" t="s">
        <v>524</v>
      </c>
      <c r="U49" s="7" t="s">
        <v>372</v>
      </c>
      <c r="V49" s="7" t="s">
        <v>416</v>
      </c>
      <c r="W49" s="7" t="s">
        <v>772</v>
      </c>
      <c r="X49" s="7" t="s">
        <v>773</v>
      </c>
      <c r="Y49" s="7">
        <v>0</v>
      </c>
      <c r="Z49" s="7">
        <v>1</v>
      </c>
      <c r="AA49" s="7">
        <v>0</v>
      </c>
      <c r="AB49" s="7" t="s">
        <v>376</v>
      </c>
      <c r="AC49" s="7" t="s">
        <v>377</v>
      </c>
      <c r="AD49" s="7" t="s">
        <v>774</v>
      </c>
      <c r="AE49" s="7" t="s">
        <v>433</v>
      </c>
      <c r="AF49" s="7" t="s">
        <v>775</v>
      </c>
      <c r="AG49" s="7">
        <v>0</v>
      </c>
      <c r="AH49" s="7" t="str">
        <f>IFERROR(Tabla2[[#This Row],[Valor del indicador en Trimestre II]]/Tabla2[[#This Row],[Meta Trimestre 2]],"-")</f>
        <v>-</v>
      </c>
      <c r="AI49" s="7" t="s">
        <v>776</v>
      </c>
      <c r="AJ49" s="7" t="s">
        <v>650</v>
      </c>
      <c r="AK49" s="31">
        <v>1</v>
      </c>
      <c r="AL49" s="31">
        <f>IFERROR(Tabla2[[#This Row],[Valor del indicador en Trimestre III]]/Tabla2[[#This Row],[Meta Trimestre 3]],"-")</f>
        <v>1</v>
      </c>
      <c r="AM49" s="7" t="s">
        <v>777</v>
      </c>
      <c r="AN49" s="36" t="s">
        <v>382</v>
      </c>
      <c r="AO49" s="86">
        <v>100</v>
      </c>
      <c r="AP49" s="31" t="str">
        <f>IFERROR(Tabla2[[#This Row],[Valor del indicador en Trimestre IV]]/Tabla2[[#This Row],[Meta Trimestre 4]],"-")</f>
        <v>-</v>
      </c>
      <c r="AQ49" s="7" t="s">
        <v>1505</v>
      </c>
      <c r="AR49" s="86" t="s">
        <v>778</v>
      </c>
      <c r="AS49" s="3" t="str">
        <f>VLOOKUP('DES -FT009'!$C49,Datos!$F$1:$G$4,2,FALSE)</f>
        <v>VP</v>
      </c>
      <c r="AT49" s="3" t="str">
        <f>VLOOKUP('DES -FT009'!$D49,Datos!$M$1:$N$23,2,FALSE)</f>
        <v>Objetivo2</v>
      </c>
      <c r="AU49" s="3" t="str">
        <f>VLOOKUP('DES -FT009'!$E49,Datos!$O$1:$P$23,2,FALSE)</f>
        <v>Iniciativa2</v>
      </c>
      <c r="AX49"/>
      <c r="AY49"/>
      <c r="AZ49"/>
    </row>
    <row r="50" spans="1:52" ht="168.75" x14ac:dyDescent="0.3">
      <c r="A50" s="7" t="s">
        <v>779</v>
      </c>
      <c r="B50" s="7" t="s">
        <v>144</v>
      </c>
      <c r="C50" s="7" t="s">
        <v>0</v>
      </c>
      <c r="D50" s="7" t="s">
        <v>8</v>
      </c>
      <c r="E50" s="7" t="s">
        <v>13</v>
      </c>
      <c r="F50" s="7" t="s">
        <v>20</v>
      </c>
      <c r="G50" s="7" t="s">
        <v>219</v>
      </c>
      <c r="H50" s="7" t="s">
        <v>169</v>
      </c>
      <c r="I50" s="14">
        <v>45295</v>
      </c>
      <c r="J50" s="14">
        <v>45657</v>
      </c>
      <c r="K50" s="7" t="s">
        <v>780</v>
      </c>
      <c r="L50" s="7" t="s">
        <v>156</v>
      </c>
      <c r="M50" s="7" t="s">
        <v>186</v>
      </c>
      <c r="N50" s="7" t="s">
        <v>177</v>
      </c>
      <c r="O50" s="7" t="s">
        <v>188</v>
      </c>
      <c r="P50" s="7" t="s">
        <v>44</v>
      </c>
      <c r="Q50" s="7" t="s">
        <v>127</v>
      </c>
      <c r="R50" s="7" t="s">
        <v>369</v>
      </c>
      <c r="S50" s="7" t="s">
        <v>781</v>
      </c>
      <c r="T50" s="7" t="s">
        <v>479</v>
      </c>
      <c r="U50" s="7" t="s">
        <v>372</v>
      </c>
      <c r="V50" s="7" t="s">
        <v>416</v>
      </c>
      <c r="W50" s="7" t="s">
        <v>782</v>
      </c>
      <c r="X50" s="7" t="s">
        <v>783</v>
      </c>
      <c r="Y50" s="7">
        <v>0</v>
      </c>
      <c r="Z50" s="7">
        <v>0.5</v>
      </c>
      <c r="AA50" s="7">
        <v>0.5</v>
      </c>
      <c r="AB50" s="7" t="s">
        <v>376</v>
      </c>
      <c r="AC50" s="7" t="s">
        <v>377</v>
      </c>
      <c r="AD50" s="7" t="s">
        <v>784</v>
      </c>
      <c r="AE50" s="7" t="s">
        <v>650</v>
      </c>
      <c r="AF50" s="7" t="s">
        <v>785</v>
      </c>
      <c r="AG50" s="7">
        <v>0</v>
      </c>
      <c r="AH50" s="7" t="str">
        <f>IFERROR(Tabla2[[#This Row],[Valor del indicador en Trimestre II]]/Tabla2[[#This Row],[Meta Trimestre 2]],"-")</f>
        <v>-</v>
      </c>
      <c r="AI50" s="7" t="s">
        <v>786</v>
      </c>
      <c r="AJ50" s="7" t="s">
        <v>787</v>
      </c>
      <c r="AK50" s="31">
        <v>0.5</v>
      </c>
      <c r="AL50" s="31">
        <f>IFERROR(Tabla2[[#This Row],[Valor del indicador en Trimestre III]]/Tabla2[[#This Row],[Meta Trimestre 3]],"-")</f>
        <v>1</v>
      </c>
      <c r="AM50" s="7" t="s">
        <v>788</v>
      </c>
      <c r="AN50" s="36" t="s">
        <v>433</v>
      </c>
      <c r="AO50" s="86">
        <v>0.5</v>
      </c>
      <c r="AP50" s="31">
        <f>IFERROR(Tabla2[[#This Row],[Valor del indicador en Trimestre IV]]/Tabla2[[#This Row],[Meta Trimestre 4]],"-")</f>
        <v>1</v>
      </c>
      <c r="AQ50" s="7" t="s">
        <v>1506</v>
      </c>
      <c r="AR50" s="87" t="s">
        <v>1462</v>
      </c>
      <c r="AS50" s="3" t="str">
        <f>VLOOKUP('DES -FT009'!$C50,Datos!$F$1:$G$4,2,FALSE)</f>
        <v>VP</v>
      </c>
      <c r="AT50" s="3" t="str">
        <f>VLOOKUP('DES -FT009'!$D50,Datos!$M$1:$N$23,2,FALSE)</f>
        <v>Objetivo2</v>
      </c>
      <c r="AU50" s="3" t="str">
        <f>VLOOKUP('DES -FT009'!$E50,Datos!$O$1:$P$23,2,FALSE)</f>
        <v>Iniciativa2</v>
      </c>
      <c r="AX50"/>
      <c r="AY50"/>
      <c r="AZ50"/>
    </row>
    <row r="51" spans="1:52" ht="168.75" x14ac:dyDescent="0.3">
      <c r="A51" s="7" t="s">
        <v>789</v>
      </c>
      <c r="B51" s="7" t="s">
        <v>144</v>
      </c>
      <c r="C51" s="7" t="s">
        <v>0</v>
      </c>
      <c r="D51" s="7" t="s">
        <v>8</v>
      </c>
      <c r="E51" s="7" t="s">
        <v>13</v>
      </c>
      <c r="F51" s="7" t="s">
        <v>20</v>
      </c>
      <c r="G51" s="7" t="s">
        <v>222</v>
      </c>
      <c r="H51" s="7" t="s">
        <v>169</v>
      </c>
      <c r="I51" s="14">
        <v>45306</v>
      </c>
      <c r="J51" s="14">
        <v>45657</v>
      </c>
      <c r="K51" s="7" t="s">
        <v>780</v>
      </c>
      <c r="L51" s="7" t="s">
        <v>156</v>
      </c>
      <c r="M51" s="7" t="s">
        <v>186</v>
      </c>
      <c r="N51" s="7" t="s">
        <v>177</v>
      </c>
      <c r="O51" s="7" t="s">
        <v>188</v>
      </c>
      <c r="P51" s="7" t="s">
        <v>44</v>
      </c>
      <c r="Q51" s="7" t="s">
        <v>127</v>
      </c>
      <c r="R51" s="7" t="s">
        <v>369</v>
      </c>
      <c r="S51" s="7" t="s">
        <v>790</v>
      </c>
      <c r="T51" s="7" t="s">
        <v>371</v>
      </c>
      <c r="U51" s="7" t="s">
        <v>372</v>
      </c>
      <c r="V51" s="7" t="s">
        <v>416</v>
      </c>
      <c r="W51" s="7" t="s">
        <v>791</v>
      </c>
      <c r="X51" s="7" t="s">
        <v>792</v>
      </c>
      <c r="Y51" s="7">
        <v>0.25</v>
      </c>
      <c r="Z51" s="7">
        <v>0.5</v>
      </c>
      <c r="AA51" s="7">
        <v>0.5</v>
      </c>
      <c r="AB51" s="7" t="s">
        <v>376</v>
      </c>
      <c r="AC51" s="7" t="s">
        <v>377</v>
      </c>
      <c r="AD51" s="7" t="s">
        <v>793</v>
      </c>
      <c r="AE51" s="7" t="s">
        <v>650</v>
      </c>
      <c r="AF51" s="7" t="s">
        <v>794</v>
      </c>
      <c r="AG51" s="7">
        <v>0.25</v>
      </c>
      <c r="AH51" s="7">
        <f>IFERROR(Tabla2[[#This Row],[Valor del indicador en Trimestre II]]/Tabla2[[#This Row],[Meta Trimestre 2]],"-")</f>
        <v>1</v>
      </c>
      <c r="AI51" s="7" t="s">
        <v>795</v>
      </c>
      <c r="AJ51" s="7" t="s">
        <v>433</v>
      </c>
      <c r="AK51" s="31">
        <v>0.5</v>
      </c>
      <c r="AL51" s="31">
        <f>IFERROR(Tabla2[[#This Row],[Valor del indicador en Trimestre III]]/Tabla2[[#This Row],[Meta Trimestre 3]],"-")</f>
        <v>1</v>
      </c>
      <c r="AM51" s="7" t="s">
        <v>796</v>
      </c>
      <c r="AN51" s="36" t="s">
        <v>433</v>
      </c>
      <c r="AO51" s="86">
        <v>0.5</v>
      </c>
      <c r="AP51" s="31">
        <f>IFERROR(Tabla2[[#This Row],[Valor del indicador en Trimestre IV]]/Tabla2[[#This Row],[Meta Trimestre 4]],"-")</f>
        <v>1</v>
      </c>
      <c r="AQ51" s="7" t="s">
        <v>797</v>
      </c>
      <c r="AR51" s="87" t="s">
        <v>1462</v>
      </c>
      <c r="AS51" s="3" t="str">
        <f>VLOOKUP('DES -FT009'!$C51,Datos!$F$1:$G$4,2,FALSE)</f>
        <v>VP</v>
      </c>
      <c r="AT51" s="3" t="str">
        <f>VLOOKUP('DES -FT009'!$D51,Datos!$M$1:$N$23,2,FALSE)</f>
        <v>Objetivo2</v>
      </c>
      <c r="AU51" s="3" t="str">
        <f>VLOOKUP('DES -FT009'!$E51,Datos!$O$1:$P$23,2,FALSE)</f>
        <v>Iniciativa2</v>
      </c>
      <c r="AX51"/>
      <c r="AY51"/>
      <c r="AZ51"/>
    </row>
    <row r="52" spans="1:52" ht="267" customHeight="1" x14ac:dyDescent="0.3">
      <c r="A52" s="7" t="s">
        <v>798</v>
      </c>
      <c r="B52" s="7" t="s">
        <v>144</v>
      </c>
      <c r="C52" s="7" t="s">
        <v>0</v>
      </c>
      <c r="D52" s="7" t="s">
        <v>8</v>
      </c>
      <c r="E52" s="7" t="s">
        <v>13</v>
      </c>
      <c r="F52" s="7" t="s">
        <v>15</v>
      </c>
      <c r="G52" s="7" t="s">
        <v>211</v>
      </c>
      <c r="H52" s="7" t="s">
        <v>169</v>
      </c>
      <c r="I52" s="14">
        <v>45295</v>
      </c>
      <c r="J52" s="14">
        <v>45657</v>
      </c>
      <c r="K52" s="7" t="s">
        <v>799</v>
      </c>
      <c r="L52" s="7" t="s">
        <v>156</v>
      </c>
      <c r="M52" s="7" t="s">
        <v>188</v>
      </c>
      <c r="N52" s="7" t="s">
        <v>186</v>
      </c>
      <c r="O52" s="7" t="s">
        <v>177</v>
      </c>
      <c r="P52" s="7" t="s">
        <v>3</v>
      </c>
      <c r="Q52" s="7" t="s">
        <v>127</v>
      </c>
      <c r="R52" s="7" t="s">
        <v>369</v>
      </c>
      <c r="S52" s="7" t="s">
        <v>800</v>
      </c>
      <c r="T52" s="7" t="s">
        <v>371</v>
      </c>
      <c r="U52" s="7" t="s">
        <v>372</v>
      </c>
      <c r="V52" s="7" t="s">
        <v>416</v>
      </c>
      <c r="W52" s="7" t="s">
        <v>801</v>
      </c>
      <c r="X52" s="7" t="s">
        <v>802</v>
      </c>
      <c r="Y52" s="7">
        <v>0.5</v>
      </c>
      <c r="Z52" s="7">
        <v>0.75</v>
      </c>
      <c r="AA52" s="7">
        <v>1</v>
      </c>
      <c r="AB52" s="7" t="s">
        <v>376</v>
      </c>
      <c r="AC52" s="7" t="s">
        <v>377</v>
      </c>
      <c r="AD52" s="7" t="s">
        <v>803</v>
      </c>
      <c r="AE52" s="7" t="s">
        <v>382</v>
      </c>
      <c r="AF52" s="7" t="s">
        <v>804</v>
      </c>
      <c r="AG52" s="7">
        <v>0.5</v>
      </c>
      <c r="AH52" s="7">
        <f>IFERROR(Tabla2[[#This Row],[Valor del indicador en Trimestre II]]/Tabla2[[#This Row],[Meta Trimestre 2]],"-")</f>
        <v>1</v>
      </c>
      <c r="AI52" s="7" t="s">
        <v>805</v>
      </c>
      <c r="AJ52" s="7" t="s">
        <v>806</v>
      </c>
      <c r="AK52" s="31">
        <f>5/12</f>
        <v>0.41666666666666669</v>
      </c>
      <c r="AL52" s="31">
        <f>IFERROR(Tabla2[[#This Row],[Valor del indicador en Trimestre III]]/Tabla2[[#This Row],[Meta Trimestre 3]],"-")</f>
        <v>0.55555555555555558</v>
      </c>
      <c r="AM52" s="7" t="s">
        <v>807</v>
      </c>
      <c r="AN52" s="36" t="s">
        <v>382</v>
      </c>
      <c r="AO52" s="110">
        <v>1</v>
      </c>
      <c r="AP52" s="31">
        <f>IFERROR(Tabla2[[#This Row],[Valor del indicador en Trimestre IV]]/Tabla2[[#This Row],[Meta Trimestre 4]],"-")</f>
        <v>1</v>
      </c>
      <c r="AQ52" s="7" t="s">
        <v>1454</v>
      </c>
      <c r="AR52" s="87" t="s">
        <v>1462</v>
      </c>
      <c r="AS52" s="3" t="str">
        <f>VLOOKUP('DES -FT009'!$C52,Datos!$F$1:$G$4,2,FALSE)</f>
        <v>VP</v>
      </c>
      <c r="AT52" s="3" t="str">
        <f>VLOOKUP('DES -FT009'!$D52,Datos!$M$1:$N$23,2,FALSE)</f>
        <v>Objetivo2</v>
      </c>
      <c r="AU52" s="3" t="str">
        <f>VLOOKUP('DES -FT009'!$E52,Datos!$O$1:$P$23,2,FALSE)</f>
        <v>Iniciativa2</v>
      </c>
      <c r="AX52"/>
      <c r="AY52"/>
      <c r="AZ52"/>
    </row>
    <row r="53" spans="1:52" ht="168.75" x14ac:dyDescent="0.3">
      <c r="A53" s="7" t="s">
        <v>808</v>
      </c>
      <c r="B53" s="7" t="s">
        <v>144</v>
      </c>
      <c r="C53" s="7" t="s">
        <v>0</v>
      </c>
      <c r="D53" s="7" t="s">
        <v>8</v>
      </c>
      <c r="E53" s="7" t="s">
        <v>13</v>
      </c>
      <c r="F53" s="7" t="s">
        <v>20</v>
      </c>
      <c r="G53" s="7" t="s">
        <v>220</v>
      </c>
      <c r="H53" s="7" t="s">
        <v>169</v>
      </c>
      <c r="I53" s="14">
        <v>45337</v>
      </c>
      <c r="J53" s="14">
        <v>45657</v>
      </c>
      <c r="K53" s="7" t="s">
        <v>780</v>
      </c>
      <c r="L53" s="7" t="s">
        <v>156</v>
      </c>
      <c r="M53" s="7" t="s">
        <v>186</v>
      </c>
      <c r="N53" s="7" t="s">
        <v>177</v>
      </c>
      <c r="O53" s="7" t="s">
        <v>188</v>
      </c>
      <c r="P53" s="7" t="s">
        <v>44</v>
      </c>
      <c r="Q53" s="7" t="s">
        <v>127</v>
      </c>
      <c r="R53" s="7" t="s">
        <v>369</v>
      </c>
      <c r="S53" s="7" t="s">
        <v>809</v>
      </c>
      <c r="T53" s="7" t="s">
        <v>479</v>
      </c>
      <c r="U53" s="7" t="s">
        <v>372</v>
      </c>
      <c r="V53" s="7" t="s">
        <v>416</v>
      </c>
      <c r="W53" s="7" t="s">
        <v>782</v>
      </c>
      <c r="X53" s="7" t="s">
        <v>783</v>
      </c>
      <c r="Y53" s="7">
        <v>0.3</v>
      </c>
      <c r="Z53" s="7">
        <v>0.4</v>
      </c>
      <c r="AA53" s="7">
        <v>0.3</v>
      </c>
      <c r="AB53" s="7" t="s">
        <v>376</v>
      </c>
      <c r="AC53" s="7" t="s">
        <v>377</v>
      </c>
      <c r="AD53" s="7" t="s">
        <v>810</v>
      </c>
      <c r="AE53" s="7" t="s">
        <v>433</v>
      </c>
      <c r="AF53" s="7" t="s">
        <v>811</v>
      </c>
      <c r="AG53" s="7">
        <v>0.3</v>
      </c>
      <c r="AH53" s="7">
        <f>IFERROR(Tabla2[[#This Row],[Valor del indicador en Trimestre II]]/Tabla2[[#This Row],[Meta Trimestre 2]],"-")</f>
        <v>1</v>
      </c>
      <c r="AI53" s="7" t="s">
        <v>812</v>
      </c>
      <c r="AJ53" s="7" t="s">
        <v>433</v>
      </c>
      <c r="AK53" s="31">
        <v>0.4</v>
      </c>
      <c r="AL53" s="31">
        <f>IFERROR(Tabla2[[#This Row],[Valor del indicador en Trimestre III]]/Tabla2[[#This Row],[Meta Trimestre 3]],"-")</f>
        <v>1</v>
      </c>
      <c r="AM53" s="7" t="s">
        <v>813</v>
      </c>
      <c r="AN53" s="36" t="s">
        <v>778</v>
      </c>
      <c r="AO53" s="86">
        <v>0.3</v>
      </c>
      <c r="AP53" s="31">
        <f>IFERROR(Tabla2[[#This Row],[Valor del indicador en Trimestre IV]]/Tabla2[[#This Row],[Meta Trimestre 4]],"-")</f>
        <v>1</v>
      </c>
      <c r="AQ53" s="7" t="s">
        <v>814</v>
      </c>
      <c r="AR53" s="87" t="s">
        <v>1462</v>
      </c>
      <c r="AS53" s="3" t="str">
        <f>VLOOKUP('DES -FT009'!$C53,Datos!$F$1:$G$4,2,FALSE)</f>
        <v>VP</v>
      </c>
      <c r="AT53" s="3" t="str">
        <f>VLOOKUP('DES -FT009'!$D53,Datos!$M$1:$N$23,2,FALSE)</f>
        <v>Objetivo2</v>
      </c>
      <c r="AU53" s="3" t="str">
        <f>VLOOKUP('DES -FT009'!$E53,Datos!$O$1:$P$23,2,FALSE)</f>
        <v>Iniciativa2</v>
      </c>
      <c r="AX53"/>
      <c r="AY53"/>
      <c r="AZ53"/>
    </row>
    <row r="54" spans="1:52" ht="168.75" x14ac:dyDescent="0.3">
      <c r="A54" s="7" t="s">
        <v>815</v>
      </c>
      <c r="B54" s="7" t="s">
        <v>144</v>
      </c>
      <c r="C54" s="7" t="s">
        <v>0</v>
      </c>
      <c r="D54" s="7" t="s">
        <v>8</v>
      </c>
      <c r="E54" s="7" t="s">
        <v>13</v>
      </c>
      <c r="F54" s="7" t="s">
        <v>20</v>
      </c>
      <c r="G54" s="7" t="s">
        <v>200</v>
      </c>
      <c r="H54" s="7" t="s">
        <v>169</v>
      </c>
      <c r="I54" s="14">
        <v>45397</v>
      </c>
      <c r="J54" s="14">
        <v>45626</v>
      </c>
      <c r="K54" s="7" t="s">
        <v>780</v>
      </c>
      <c r="L54" s="7" t="s">
        <v>156</v>
      </c>
      <c r="M54" s="7" t="s">
        <v>186</v>
      </c>
      <c r="N54" s="7" t="s">
        <v>177</v>
      </c>
      <c r="O54" s="7" t="s">
        <v>188</v>
      </c>
      <c r="P54" s="7" t="s">
        <v>44</v>
      </c>
      <c r="Q54" s="7" t="s">
        <v>127</v>
      </c>
      <c r="R54" s="7" t="s">
        <v>369</v>
      </c>
      <c r="S54" s="7" t="s">
        <v>816</v>
      </c>
      <c r="T54" s="7" t="s">
        <v>524</v>
      </c>
      <c r="U54" s="7" t="s">
        <v>372</v>
      </c>
      <c r="V54" s="7" t="s">
        <v>416</v>
      </c>
      <c r="W54" s="7" t="s">
        <v>817</v>
      </c>
      <c r="X54" s="7" t="s">
        <v>818</v>
      </c>
      <c r="Y54" s="7">
        <v>0</v>
      </c>
      <c r="Z54" s="7">
        <v>1</v>
      </c>
      <c r="AA54" s="7">
        <v>0</v>
      </c>
      <c r="AB54" s="7" t="s">
        <v>376</v>
      </c>
      <c r="AC54" s="7" t="s">
        <v>377</v>
      </c>
      <c r="AD54" s="7" t="s">
        <v>819</v>
      </c>
      <c r="AE54" s="7" t="s">
        <v>650</v>
      </c>
      <c r="AF54" s="7" t="s">
        <v>820</v>
      </c>
      <c r="AG54" s="7">
        <v>0</v>
      </c>
      <c r="AH54" s="7" t="str">
        <f>IFERROR(Tabla2[[#This Row],[Valor del indicador en Trimestre II]]/Tabla2[[#This Row],[Meta Trimestre 2]],"-")</f>
        <v>-</v>
      </c>
      <c r="AI54" s="7" t="s">
        <v>821</v>
      </c>
      <c r="AJ54" s="7" t="s">
        <v>650</v>
      </c>
      <c r="AK54" s="31" t="s">
        <v>369</v>
      </c>
      <c r="AL54" s="31" t="str">
        <f>IFERROR(Tabla2[[#This Row],[Valor del indicador en Trimestre III]]/Tabla2[[#This Row],[Meta Trimestre 3]],"-")</f>
        <v>-</v>
      </c>
      <c r="AM54" s="7" t="s">
        <v>822</v>
      </c>
      <c r="AN54" s="36" t="s">
        <v>778</v>
      </c>
      <c r="AO54" s="86">
        <f>9/12</f>
        <v>0.75</v>
      </c>
      <c r="AP54" s="31" t="str">
        <f>IFERROR(Tabla2[[#This Row],[Valor del indicador en Trimestre IV]]/Tabla2[[#This Row],[Meta Trimestre 4]],"-")</f>
        <v>-</v>
      </c>
      <c r="AQ54" s="7" t="s">
        <v>823</v>
      </c>
      <c r="AR54" s="86" t="s">
        <v>778</v>
      </c>
      <c r="AS54" s="3" t="str">
        <f>VLOOKUP('DES -FT009'!$C54,Datos!$F$1:$G$4,2,FALSE)</f>
        <v>VP</v>
      </c>
      <c r="AT54" s="3" t="str">
        <f>VLOOKUP('DES -FT009'!$D54,Datos!$M$1:$N$23,2,FALSE)</f>
        <v>Objetivo2</v>
      </c>
      <c r="AU54" s="3" t="str">
        <f>VLOOKUP('DES -FT009'!$E54,Datos!$O$1:$P$23,2,FALSE)</f>
        <v>Iniciativa2</v>
      </c>
      <c r="AX54"/>
      <c r="AY54"/>
      <c r="AZ54"/>
    </row>
    <row r="55" spans="1:52" ht="168.75" x14ac:dyDescent="0.3">
      <c r="A55" s="7" t="s">
        <v>824</v>
      </c>
      <c r="B55" s="7" t="s">
        <v>144</v>
      </c>
      <c r="C55" s="7" t="s">
        <v>0</v>
      </c>
      <c r="D55" s="7" t="s">
        <v>8</v>
      </c>
      <c r="E55" s="7" t="s">
        <v>13</v>
      </c>
      <c r="F55" s="7" t="s">
        <v>20</v>
      </c>
      <c r="G55" s="7" t="s">
        <v>223</v>
      </c>
      <c r="H55" s="7" t="s">
        <v>169</v>
      </c>
      <c r="I55" s="14">
        <v>45337</v>
      </c>
      <c r="J55" s="14">
        <v>45657</v>
      </c>
      <c r="K55" s="7" t="s">
        <v>780</v>
      </c>
      <c r="L55" s="7" t="s">
        <v>156</v>
      </c>
      <c r="M55" s="7" t="s">
        <v>186</v>
      </c>
      <c r="N55" s="7" t="s">
        <v>177</v>
      </c>
      <c r="O55" s="7" t="s">
        <v>188</v>
      </c>
      <c r="P55" s="7" t="s">
        <v>44</v>
      </c>
      <c r="Q55" s="7" t="s">
        <v>127</v>
      </c>
      <c r="R55" s="7" t="s">
        <v>369</v>
      </c>
      <c r="S55" s="7" t="s">
        <v>825</v>
      </c>
      <c r="T55" s="7" t="s">
        <v>371</v>
      </c>
      <c r="U55" s="7" t="s">
        <v>372</v>
      </c>
      <c r="V55" s="7" t="s">
        <v>416</v>
      </c>
      <c r="W55" s="7" t="s">
        <v>826</v>
      </c>
      <c r="X55" s="7" t="s">
        <v>827</v>
      </c>
      <c r="Y55" s="7">
        <v>0.2</v>
      </c>
      <c r="Z55" s="7">
        <v>0.45</v>
      </c>
      <c r="AA55" s="7">
        <v>0.35</v>
      </c>
      <c r="AB55" s="7" t="s">
        <v>376</v>
      </c>
      <c r="AC55" s="7" t="s">
        <v>377</v>
      </c>
      <c r="AD55" s="7" t="s">
        <v>828</v>
      </c>
      <c r="AE55" s="7" t="s">
        <v>433</v>
      </c>
      <c r="AF55" s="7" t="s">
        <v>829</v>
      </c>
      <c r="AG55" s="7">
        <v>0.2</v>
      </c>
      <c r="AH55" s="7">
        <f>IFERROR(Tabla2[[#This Row],[Valor del indicador en Trimestre II]]/Tabla2[[#This Row],[Meta Trimestre 2]],"-")</f>
        <v>1</v>
      </c>
      <c r="AI55" s="7" t="s">
        <v>830</v>
      </c>
      <c r="AJ55" s="7" t="s">
        <v>831</v>
      </c>
      <c r="AK55" s="31">
        <v>0.45</v>
      </c>
      <c r="AL55" s="31">
        <f>IFERROR(Tabla2[[#This Row],[Valor del indicador en Trimestre III]]/Tabla2[[#This Row],[Meta Trimestre 3]],"-")</f>
        <v>1</v>
      </c>
      <c r="AM55" s="7" t="s">
        <v>796</v>
      </c>
      <c r="AN55" s="36" t="s">
        <v>433</v>
      </c>
      <c r="AO55" s="86">
        <v>0.35</v>
      </c>
      <c r="AP55" s="31">
        <f>IFERROR(Tabla2[[#This Row],[Valor del indicador en Trimestre IV]]/Tabla2[[#This Row],[Meta Trimestre 4]],"-")</f>
        <v>1</v>
      </c>
      <c r="AQ55" s="7" t="s">
        <v>1507</v>
      </c>
      <c r="AR55" s="86" t="s">
        <v>778</v>
      </c>
      <c r="AS55" s="3" t="str">
        <f>VLOOKUP('DES -FT009'!$C55,Datos!$F$1:$G$4,2,FALSE)</f>
        <v>VP</v>
      </c>
      <c r="AT55" s="3" t="str">
        <f>VLOOKUP('DES -FT009'!$D55,Datos!$M$1:$N$23,2,FALSE)</f>
        <v>Objetivo2</v>
      </c>
      <c r="AU55" s="3" t="str">
        <f>VLOOKUP('DES -FT009'!$E55,Datos!$O$1:$P$23,2,FALSE)</f>
        <v>Iniciativa2</v>
      </c>
      <c r="AX55"/>
      <c r="AY55"/>
      <c r="AZ55"/>
    </row>
    <row r="56" spans="1:52" ht="168.75" x14ac:dyDescent="0.3">
      <c r="A56" s="7" t="s">
        <v>832</v>
      </c>
      <c r="B56" s="7" t="s">
        <v>144</v>
      </c>
      <c r="C56" s="7" t="s">
        <v>0</v>
      </c>
      <c r="D56" s="7" t="s">
        <v>8</v>
      </c>
      <c r="E56" s="7" t="s">
        <v>13</v>
      </c>
      <c r="F56" s="7" t="s">
        <v>20</v>
      </c>
      <c r="G56" s="7" t="s">
        <v>213</v>
      </c>
      <c r="H56" s="7" t="s">
        <v>169</v>
      </c>
      <c r="I56" s="14">
        <v>45337</v>
      </c>
      <c r="J56" s="14">
        <v>45657</v>
      </c>
      <c r="K56" s="7" t="s">
        <v>780</v>
      </c>
      <c r="L56" s="7" t="s">
        <v>156</v>
      </c>
      <c r="M56" s="7" t="s">
        <v>186</v>
      </c>
      <c r="N56" s="7" t="s">
        <v>177</v>
      </c>
      <c r="O56" s="7" t="s">
        <v>188</v>
      </c>
      <c r="P56" s="7" t="s">
        <v>44</v>
      </c>
      <c r="Q56" s="7" t="s">
        <v>127</v>
      </c>
      <c r="R56" s="7" t="s">
        <v>369</v>
      </c>
      <c r="S56" s="7" t="s">
        <v>833</v>
      </c>
      <c r="T56" s="7" t="s">
        <v>371</v>
      </c>
      <c r="U56" s="7" t="s">
        <v>372</v>
      </c>
      <c r="V56" s="7" t="s">
        <v>416</v>
      </c>
      <c r="W56" s="7" t="s">
        <v>834</v>
      </c>
      <c r="X56" s="7" t="s">
        <v>835</v>
      </c>
      <c r="Y56" s="7">
        <v>0.4</v>
      </c>
      <c r="Z56" s="7">
        <v>0.3</v>
      </c>
      <c r="AA56" s="7">
        <v>0.3</v>
      </c>
      <c r="AB56" s="7" t="s">
        <v>376</v>
      </c>
      <c r="AC56" s="7" t="s">
        <v>377</v>
      </c>
      <c r="AD56" s="7" t="s">
        <v>836</v>
      </c>
      <c r="AE56" s="7" t="s">
        <v>382</v>
      </c>
      <c r="AF56" s="7" t="s">
        <v>837</v>
      </c>
      <c r="AG56" s="7">
        <v>0.4</v>
      </c>
      <c r="AH56" s="7">
        <f>IFERROR(Tabla2[[#This Row],[Valor del indicador en Trimestre II]]/Tabla2[[#This Row],[Meta Trimestre 2]],"-")</f>
        <v>1</v>
      </c>
      <c r="AI56" s="7" t="s">
        <v>838</v>
      </c>
      <c r="AJ56" s="7" t="s">
        <v>382</v>
      </c>
      <c r="AK56" s="31">
        <v>0.3</v>
      </c>
      <c r="AL56" s="31">
        <f>IFERROR(Tabla2[[#This Row],[Valor del indicador en Trimestre III]]/Tabla2[[#This Row],[Meta Trimestre 3]],"-")</f>
        <v>1</v>
      </c>
      <c r="AM56" s="7" t="s">
        <v>839</v>
      </c>
      <c r="AN56" s="36" t="s">
        <v>778</v>
      </c>
      <c r="AO56" s="86">
        <v>0.3</v>
      </c>
      <c r="AP56" s="31">
        <f>IFERROR(Tabla2[[#This Row],[Valor del indicador en Trimestre IV]]/Tabla2[[#This Row],[Meta Trimestre 4]],"-")</f>
        <v>1</v>
      </c>
      <c r="AQ56" s="7" t="s">
        <v>840</v>
      </c>
      <c r="AR56" s="86" t="s">
        <v>778</v>
      </c>
      <c r="AS56" s="3" t="str">
        <f>VLOOKUP('DES -FT009'!$C56,Datos!$F$1:$G$4,2,FALSE)</f>
        <v>VP</v>
      </c>
      <c r="AT56" s="3" t="str">
        <f>VLOOKUP('DES -FT009'!$D56,Datos!$M$1:$N$23,2,FALSE)</f>
        <v>Objetivo2</v>
      </c>
      <c r="AU56" s="3" t="str">
        <f>VLOOKUP('DES -FT009'!$E56,Datos!$O$1:$P$23,2,FALSE)</f>
        <v>Iniciativa2</v>
      </c>
      <c r="AX56"/>
      <c r="AY56"/>
      <c r="AZ56"/>
    </row>
    <row r="57" spans="1:52" ht="168.75" x14ac:dyDescent="0.3">
      <c r="A57" s="7" t="s">
        <v>841</v>
      </c>
      <c r="B57" s="7" t="s">
        <v>144</v>
      </c>
      <c r="C57" s="7" t="s">
        <v>0</v>
      </c>
      <c r="D57" s="7" t="s">
        <v>8</v>
      </c>
      <c r="E57" s="7" t="s">
        <v>13</v>
      </c>
      <c r="F57" s="7" t="s">
        <v>20</v>
      </c>
      <c r="G57" s="7" t="s">
        <v>216</v>
      </c>
      <c r="H57" s="7" t="s">
        <v>169</v>
      </c>
      <c r="I57" s="14">
        <v>45337</v>
      </c>
      <c r="J57" s="14">
        <v>45657</v>
      </c>
      <c r="K57" s="7" t="s">
        <v>780</v>
      </c>
      <c r="L57" s="7" t="s">
        <v>156</v>
      </c>
      <c r="M57" s="7" t="s">
        <v>186</v>
      </c>
      <c r="N57" s="7" t="s">
        <v>177</v>
      </c>
      <c r="O57" s="7" t="s">
        <v>188</v>
      </c>
      <c r="P57" s="7" t="s">
        <v>44</v>
      </c>
      <c r="Q57" s="7" t="s">
        <v>127</v>
      </c>
      <c r="R57" s="7" t="s">
        <v>369</v>
      </c>
      <c r="S57" s="7" t="s">
        <v>842</v>
      </c>
      <c r="T57" s="7" t="s">
        <v>371</v>
      </c>
      <c r="U57" s="7" t="s">
        <v>372</v>
      </c>
      <c r="V57" s="7" t="s">
        <v>416</v>
      </c>
      <c r="W57" s="7" t="s">
        <v>843</v>
      </c>
      <c r="X57" s="7" t="s">
        <v>844</v>
      </c>
      <c r="Y57" s="7">
        <v>0.2</v>
      </c>
      <c r="Z57" s="7">
        <v>0.6</v>
      </c>
      <c r="AA57" s="7">
        <v>0.6</v>
      </c>
      <c r="AB57" s="7" t="s">
        <v>376</v>
      </c>
      <c r="AC57" s="7" t="s">
        <v>377</v>
      </c>
      <c r="AD57" s="7" t="s">
        <v>845</v>
      </c>
      <c r="AE57" s="7" t="s">
        <v>433</v>
      </c>
      <c r="AF57" s="7" t="s">
        <v>846</v>
      </c>
      <c r="AG57" s="7">
        <v>0.2</v>
      </c>
      <c r="AH57" s="7">
        <f>IFERROR(Tabla2[[#This Row],[Valor del indicador en Trimestre II]]/Tabla2[[#This Row],[Meta Trimestre 2]],"-")</f>
        <v>1</v>
      </c>
      <c r="AI57" s="7" t="s">
        <v>847</v>
      </c>
      <c r="AJ57" s="7" t="s">
        <v>382</v>
      </c>
      <c r="AK57" s="31">
        <v>0.6</v>
      </c>
      <c r="AL57" s="31">
        <f>IFERROR(Tabla2[[#This Row],[Valor del indicador en Trimestre III]]/Tabla2[[#This Row],[Meta Trimestre 3]],"-")</f>
        <v>1</v>
      </c>
      <c r="AM57" s="7" t="s">
        <v>848</v>
      </c>
      <c r="AN57" s="36" t="s">
        <v>382</v>
      </c>
      <c r="AO57" s="86">
        <v>0.6</v>
      </c>
      <c r="AP57" s="31">
        <f>IFERROR(Tabla2[[#This Row],[Valor del indicador en Trimestre IV]]/Tabla2[[#This Row],[Meta Trimestre 4]],"-")</f>
        <v>1</v>
      </c>
      <c r="AQ57" s="7" t="s">
        <v>849</v>
      </c>
      <c r="AR57" s="87" t="s">
        <v>1462</v>
      </c>
      <c r="AS57" s="3" t="str">
        <f>VLOOKUP('DES -FT009'!$C57,Datos!$F$1:$G$4,2,FALSE)</f>
        <v>VP</v>
      </c>
      <c r="AT57" s="3" t="str">
        <f>VLOOKUP('DES -FT009'!$D57,Datos!$M$1:$N$23,2,FALSE)</f>
        <v>Objetivo2</v>
      </c>
      <c r="AU57" s="3" t="str">
        <f>VLOOKUP('DES -FT009'!$E57,Datos!$O$1:$P$23,2,FALSE)</f>
        <v>Iniciativa2</v>
      </c>
      <c r="AX57"/>
      <c r="AY57"/>
      <c r="AZ57"/>
    </row>
    <row r="58" spans="1:52" ht="168.75" x14ac:dyDescent="0.3">
      <c r="A58" s="7" t="s">
        <v>850</v>
      </c>
      <c r="B58" s="7" t="s">
        <v>144</v>
      </c>
      <c r="C58" s="7" t="s">
        <v>0</v>
      </c>
      <c r="D58" s="7" t="s">
        <v>8</v>
      </c>
      <c r="E58" s="7" t="s">
        <v>13</v>
      </c>
      <c r="F58" s="7" t="s">
        <v>20</v>
      </c>
      <c r="G58" s="7" t="s">
        <v>201</v>
      </c>
      <c r="H58" s="7" t="s">
        <v>169</v>
      </c>
      <c r="I58" s="14">
        <v>45337</v>
      </c>
      <c r="J58" s="14">
        <v>45657</v>
      </c>
      <c r="K58" s="7" t="s">
        <v>780</v>
      </c>
      <c r="L58" s="7" t="s">
        <v>156</v>
      </c>
      <c r="M58" s="7" t="s">
        <v>186</v>
      </c>
      <c r="N58" s="7" t="s">
        <v>177</v>
      </c>
      <c r="O58" s="7" t="s">
        <v>188</v>
      </c>
      <c r="P58" s="7" t="s">
        <v>44</v>
      </c>
      <c r="Q58" s="7" t="s">
        <v>127</v>
      </c>
      <c r="R58" s="7" t="s">
        <v>369</v>
      </c>
      <c r="S58" s="7" t="s">
        <v>851</v>
      </c>
      <c r="T58" s="7" t="s">
        <v>852</v>
      </c>
      <c r="U58" s="7" t="s">
        <v>372</v>
      </c>
      <c r="V58" s="7" t="s">
        <v>416</v>
      </c>
      <c r="W58" s="7" t="s">
        <v>851</v>
      </c>
      <c r="X58" s="7" t="s">
        <v>844</v>
      </c>
      <c r="Y58" s="7">
        <v>0.4</v>
      </c>
      <c r="Z58" s="7">
        <v>0.3</v>
      </c>
      <c r="AA58" s="7">
        <v>0.3</v>
      </c>
      <c r="AB58" s="7" t="s">
        <v>376</v>
      </c>
      <c r="AC58" s="7" t="s">
        <v>377</v>
      </c>
      <c r="AD58" s="7" t="s">
        <v>853</v>
      </c>
      <c r="AE58" s="7" t="s">
        <v>433</v>
      </c>
      <c r="AF58" s="7" t="s">
        <v>854</v>
      </c>
      <c r="AG58" s="7">
        <v>0.4</v>
      </c>
      <c r="AH58" s="7">
        <f>IFERROR(Tabla2[[#This Row],[Valor del indicador en Trimestre II]]/Tabla2[[#This Row],[Meta Trimestre 2]],"-")</f>
        <v>1</v>
      </c>
      <c r="AI58" s="7" t="s">
        <v>855</v>
      </c>
      <c r="AJ58" s="7" t="s">
        <v>433</v>
      </c>
      <c r="AK58" s="31">
        <v>0.3</v>
      </c>
      <c r="AL58" s="31">
        <f>IFERROR(Tabla2[[#This Row],[Valor del indicador en Trimestre III]]/Tabla2[[#This Row],[Meta Trimestre 3]],"-")</f>
        <v>1</v>
      </c>
      <c r="AM58" s="7" t="s">
        <v>856</v>
      </c>
      <c r="AN58" s="36" t="s">
        <v>433</v>
      </c>
      <c r="AO58" s="86">
        <v>0.3</v>
      </c>
      <c r="AP58" s="31">
        <f>IFERROR(Tabla2[[#This Row],[Valor del indicador en Trimestre IV]]/Tabla2[[#This Row],[Meta Trimestre 4]],"-")</f>
        <v>1</v>
      </c>
      <c r="AQ58" s="7" t="s">
        <v>1508</v>
      </c>
      <c r="AR58" s="87" t="s">
        <v>1462</v>
      </c>
      <c r="AS58" s="3" t="str">
        <f>VLOOKUP('DES -FT009'!$C58,Datos!$F$1:$G$4,2,FALSE)</f>
        <v>VP</v>
      </c>
      <c r="AT58" s="3" t="str">
        <f>VLOOKUP('DES -FT009'!$D58,Datos!$M$1:$N$23,2,FALSE)</f>
        <v>Objetivo2</v>
      </c>
      <c r="AU58" s="3" t="str">
        <f>VLOOKUP('DES -FT009'!$E58,Datos!$O$1:$P$23,2,FALSE)</f>
        <v>Iniciativa2</v>
      </c>
      <c r="AX58"/>
      <c r="AY58"/>
      <c r="AZ58"/>
    </row>
    <row r="59" spans="1:52" ht="168.75" x14ac:dyDescent="0.3">
      <c r="A59" s="7" t="s">
        <v>857</v>
      </c>
      <c r="B59" s="7" t="s">
        <v>144</v>
      </c>
      <c r="C59" s="7" t="s">
        <v>0</v>
      </c>
      <c r="D59" s="7" t="s">
        <v>8</v>
      </c>
      <c r="E59" s="7" t="s">
        <v>13</v>
      </c>
      <c r="F59" s="7" t="s">
        <v>20</v>
      </c>
      <c r="G59" s="7" t="s">
        <v>217</v>
      </c>
      <c r="H59" s="7" t="s">
        <v>169</v>
      </c>
      <c r="I59" s="14">
        <v>45306</v>
      </c>
      <c r="J59" s="14">
        <v>45657</v>
      </c>
      <c r="K59" s="7" t="s">
        <v>780</v>
      </c>
      <c r="L59" s="7" t="s">
        <v>156</v>
      </c>
      <c r="M59" s="7" t="s">
        <v>186</v>
      </c>
      <c r="N59" s="7" t="s">
        <v>177</v>
      </c>
      <c r="O59" s="7" t="s">
        <v>188</v>
      </c>
      <c r="P59" s="7" t="s">
        <v>44</v>
      </c>
      <c r="Q59" s="7" t="s">
        <v>127</v>
      </c>
      <c r="R59" s="7" t="s">
        <v>369</v>
      </c>
      <c r="S59" s="7" t="s">
        <v>858</v>
      </c>
      <c r="T59" s="7" t="s">
        <v>371</v>
      </c>
      <c r="U59" s="7" t="s">
        <v>372</v>
      </c>
      <c r="V59" s="7" t="s">
        <v>416</v>
      </c>
      <c r="W59" s="7" t="s">
        <v>859</v>
      </c>
      <c r="X59" s="7" t="s">
        <v>860</v>
      </c>
      <c r="Y59" s="7">
        <v>0.6</v>
      </c>
      <c r="Z59" s="7">
        <v>0.3</v>
      </c>
      <c r="AA59" s="7">
        <v>0.1</v>
      </c>
      <c r="AB59" s="7" t="s">
        <v>376</v>
      </c>
      <c r="AC59" s="7" t="s">
        <v>377</v>
      </c>
      <c r="AD59" s="7" t="s">
        <v>861</v>
      </c>
      <c r="AE59" s="7" t="s">
        <v>382</v>
      </c>
      <c r="AF59" s="7" t="s">
        <v>862</v>
      </c>
      <c r="AG59" s="7">
        <v>0.6</v>
      </c>
      <c r="AH59" s="7">
        <f>IFERROR(Tabla2[[#This Row],[Valor del indicador en Trimestre II]]/Tabla2[[#This Row],[Meta Trimestre 2]],"-")</f>
        <v>1</v>
      </c>
      <c r="AI59" s="7" t="s">
        <v>863</v>
      </c>
      <c r="AJ59" s="7" t="s">
        <v>382</v>
      </c>
      <c r="AK59" s="31">
        <v>0.3</v>
      </c>
      <c r="AL59" s="31">
        <f>IFERROR(Tabla2[[#This Row],[Valor del indicador en Trimestre III]]/Tabla2[[#This Row],[Meta Trimestre 3]],"-")</f>
        <v>1</v>
      </c>
      <c r="AM59" s="7" t="s">
        <v>813</v>
      </c>
      <c r="AN59" s="36" t="s">
        <v>778</v>
      </c>
      <c r="AO59" s="86">
        <v>0.1</v>
      </c>
      <c r="AP59" s="31">
        <f>IFERROR(Tabla2[[#This Row],[Valor del indicador en Trimestre IV]]/Tabla2[[#This Row],[Meta Trimestre 4]],"-")</f>
        <v>1</v>
      </c>
      <c r="AQ59" s="7" t="s">
        <v>1509</v>
      </c>
      <c r="AR59" s="87" t="s">
        <v>1462</v>
      </c>
      <c r="AS59" s="3" t="str">
        <f>VLOOKUP('DES -FT009'!$C59,Datos!$F$1:$G$4,2,FALSE)</f>
        <v>VP</v>
      </c>
      <c r="AT59" s="3" t="str">
        <f>VLOOKUP('DES -FT009'!$D59,Datos!$M$1:$N$23,2,FALSE)</f>
        <v>Objetivo2</v>
      </c>
      <c r="AU59" s="3" t="str">
        <f>VLOOKUP('DES -FT009'!$E59,Datos!$O$1:$P$23,2,FALSE)</f>
        <v>Iniciativa2</v>
      </c>
      <c r="AX59"/>
      <c r="AY59"/>
      <c r="AZ59"/>
    </row>
    <row r="60" spans="1:52" ht="168.75" x14ac:dyDescent="0.3">
      <c r="A60" s="7" t="s">
        <v>864</v>
      </c>
      <c r="B60" s="7" t="s">
        <v>144</v>
      </c>
      <c r="C60" s="7" t="s">
        <v>0</v>
      </c>
      <c r="D60" s="7" t="s">
        <v>8</v>
      </c>
      <c r="E60" s="7" t="s">
        <v>13</v>
      </c>
      <c r="F60" s="7" t="s">
        <v>15</v>
      </c>
      <c r="G60" s="7" t="s">
        <v>204</v>
      </c>
      <c r="H60" s="7" t="s">
        <v>169</v>
      </c>
      <c r="I60" s="14">
        <v>45323</v>
      </c>
      <c r="J60" s="14">
        <v>45646</v>
      </c>
      <c r="K60" s="7" t="s">
        <v>865</v>
      </c>
      <c r="L60" s="7" t="s">
        <v>156</v>
      </c>
      <c r="M60" s="7" t="s">
        <v>186</v>
      </c>
      <c r="N60" s="7" t="s">
        <v>177</v>
      </c>
      <c r="O60" s="7" t="s">
        <v>188</v>
      </c>
      <c r="P60" s="7" t="s">
        <v>44</v>
      </c>
      <c r="Q60" s="7" t="s">
        <v>127</v>
      </c>
      <c r="R60" s="7" t="s">
        <v>369</v>
      </c>
      <c r="S60" s="7" t="s">
        <v>866</v>
      </c>
      <c r="T60" s="7" t="s">
        <v>371</v>
      </c>
      <c r="U60" s="7" t="s">
        <v>372</v>
      </c>
      <c r="V60" s="7" t="s">
        <v>373</v>
      </c>
      <c r="W60" s="7" t="s">
        <v>867</v>
      </c>
      <c r="X60" s="7" t="s">
        <v>868</v>
      </c>
      <c r="Y60" s="7">
        <v>0.33</v>
      </c>
      <c r="Z60" s="7">
        <v>0.66</v>
      </c>
      <c r="AA60" s="7">
        <v>1</v>
      </c>
      <c r="AB60" s="7" t="s">
        <v>376</v>
      </c>
      <c r="AC60" s="7" t="s">
        <v>377</v>
      </c>
      <c r="AD60" s="7" t="s">
        <v>869</v>
      </c>
      <c r="AE60" s="7" t="s">
        <v>433</v>
      </c>
      <c r="AF60" s="7" t="s">
        <v>870</v>
      </c>
      <c r="AG60" s="7">
        <v>0.33</v>
      </c>
      <c r="AH60" s="7">
        <f>IFERROR(Tabla2[[#This Row],[Valor del indicador en Trimestre II]]/Tabla2[[#This Row],[Meta Trimestre 2]],"-")</f>
        <v>1</v>
      </c>
      <c r="AI60" s="7" t="s">
        <v>871</v>
      </c>
      <c r="AJ60" s="7" t="s">
        <v>433</v>
      </c>
      <c r="AK60" s="31">
        <v>1</v>
      </c>
      <c r="AL60" s="31">
        <f>IFERROR(Tabla2[[#This Row],[Valor del indicador en Trimestre III]]/Tabla2[[#This Row],[Meta Trimestre 3]],"-")</f>
        <v>1.5151515151515151</v>
      </c>
      <c r="AM60" s="7" t="s">
        <v>872</v>
      </c>
      <c r="AN60" s="36" t="s">
        <v>433</v>
      </c>
      <c r="AO60" s="86">
        <f>9/12</f>
        <v>0.75</v>
      </c>
      <c r="AP60" s="31">
        <f>IFERROR(Tabla2[[#This Row],[Valor del indicador en Trimestre IV]]/Tabla2[[#This Row],[Meta Trimestre 4]],"-")</f>
        <v>0.75</v>
      </c>
      <c r="AQ60" s="7" t="s">
        <v>1505</v>
      </c>
      <c r="AR60" s="86" t="s">
        <v>778</v>
      </c>
      <c r="AS60" s="3" t="str">
        <f>VLOOKUP('DES -FT009'!$C60,Datos!$F$1:$G$4,2,FALSE)</f>
        <v>VP</v>
      </c>
      <c r="AT60" s="3" t="str">
        <f>VLOOKUP('DES -FT009'!$D60,Datos!$M$1:$N$23,2,FALSE)</f>
        <v>Objetivo2</v>
      </c>
      <c r="AU60" s="3" t="str">
        <f>VLOOKUP('DES -FT009'!$E60,Datos!$O$1:$P$23,2,FALSE)</f>
        <v>Iniciativa2</v>
      </c>
      <c r="AX60"/>
      <c r="AY60"/>
      <c r="AZ60"/>
    </row>
    <row r="61" spans="1:52" ht="168.75" x14ac:dyDescent="0.3">
      <c r="A61" s="7" t="s">
        <v>873</v>
      </c>
      <c r="B61" s="7" t="s">
        <v>144</v>
      </c>
      <c r="C61" s="7" t="s">
        <v>0</v>
      </c>
      <c r="D61" s="7" t="s">
        <v>8</v>
      </c>
      <c r="E61" s="7" t="s">
        <v>13</v>
      </c>
      <c r="F61" s="7" t="s">
        <v>20</v>
      </c>
      <c r="G61" s="7" t="s">
        <v>221</v>
      </c>
      <c r="H61" s="7" t="s">
        <v>169</v>
      </c>
      <c r="I61" s="14">
        <v>45306</v>
      </c>
      <c r="J61" s="14">
        <v>45657</v>
      </c>
      <c r="K61" s="7" t="s">
        <v>780</v>
      </c>
      <c r="L61" s="7" t="s">
        <v>156</v>
      </c>
      <c r="M61" s="7" t="s">
        <v>186</v>
      </c>
      <c r="N61" s="7" t="s">
        <v>177</v>
      </c>
      <c r="O61" s="7" t="s">
        <v>188</v>
      </c>
      <c r="P61" s="7" t="s">
        <v>44</v>
      </c>
      <c r="Q61" s="7" t="s">
        <v>127</v>
      </c>
      <c r="R61" s="7" t="s">
        <v>369</v>
      </c>
      <c r="S61" s="7" t="s">
        <v>874</v>
      </c>
      <c r="T61" s="7" t="s">
        <v>371</v>
      </c>
      <c r="U61" s="7" t="s">
        <v>372</v>
      </c>
      <c r="V61" s="7" t="s">
        <v>416</v>
      </c>
      <c r="W61" s="7" t="s">
        <v>875</v>
      </c>
      <c r="X61" s="7" t="s">
        <v>876</v>
      </c>
      <c r="Y61" s="7">
        <v>0.25</v>
      </c>
      <c r="Z61" s="7">
        <v>0.4</v>
      </c>
      <c r="AA61" s="7">
        <v>0.35</v>
      </c>
      <c r="AB61" s="7" t="s">
        <v>376</v>
      </c>
      <c r="AC61" s="7" t="s">
        <v>377</v>
      </c>
      <c r="AD61" s="7" t="s">
        <v>877</v>
      </c>
      <c r="AE61" s="7" t="s">
        <v>433</v>
      </c>
      <c r="AF61" s="7" t="s">
        <v>878</v>
      </c>
      <c r="AG61" s="7">
        <v>0.25</v>
      </c>
      <c r="AH61" s="7">
        <f>IFERROR(Tabla2[[#This Row],[Valor del indicador en Trimestre II]]/Tabla2[[#This Row],[Meta Trimestre 2]],"-")</f>
        <v>1</v>
      </c>
      <c r="AI61" s="7" t="s">
        <v>879</v>
      </c>
      <c r="AJ61" s="7" t="s">
        <v>433</v>
      </c>
      <c r="AK61" s="31">
        <v>0.4</v>
      </c>
      <c r="AL61" s="31">
        <f>IFERROR(Tabla2[[#This Row],[Valor del indicador en Trimestre III]]/Tabla2[[#This Row],[Meta Trimestre 3]],"-")</f>
        <v>1</v>
      </c>
      <c r="AM61" s="7" t="s">
        <v>880</v>
      </c>
      <c r="AN61" s="36" t="s">
        <v>433</v>
      </c>
      <c r="AO61" s="86">
        <v>0.35</v>
      </c>
      <c r="AP61" s="31">
        <f>IFERROR(Tabla2[[#This Row],[Valor del indicador en Trimestre IV]]/Tabla2[[#This Row],[Meta Trimestre 4]],"-")</f>
        <v>1</v>
      </c>
      <c r="AQ61" s="7" t="s">
        <v>1510</v>
      </c>
      <c r="AR61" s="86" t="s">
        <v>778</v>
      </c>
      <c r="AS61" s="3" t="str">
        <f>VLOOKUP('DES -FT009'!$C61,Datos!$F$1:$G$4,2,FALSE)</f>
        <v>VP</v>
      </c>
      <c r="AT61" s="3" t="str">
        <f>VLOOKUP('DES -FT009'!$D61,Datos!$M$1:$N$23,2,FALSE)</f>
        <v>Objetivo2</v>
      </c>
      <c r="AU61" s="3" t="str">
        <f>VLOOKUP('DES -FT009'!$E61,Datos!$O$1:$P$23,2,FALSE)</f>
        <v>Iniciativa2</v>
      </c>
      <c r="AX61"/>
      <c r="AY61"/>
      <c r="AZ61"/>
    </row>
    <row r="62" spans="1:52" ht="168.75" x14ac:dyDescent="0.3">
      <c r="A62" s="7" t="s">
        <v>881</v>
      </c>
      <c r="B62" s="7" t="s">
        <v>144</v>
      </c>
      <c r="C62" s="7" t="s">
        <v>9</v>
      </c>
      <c r="D62" s="7" t="s">
        <v>21</v>
      </c>
      <c r="E62" s="7" t="s">
        <v>49</v>
      </c>
      <c r="F62" s="7" t="s">
        <v>53</v>
      </c>
      <c r="G62" s="7" t="s">
        <v>234</v>
      </c>
      <c r="H62" s="7" t="s">
        <v>169</v>
      </c>
      <c r="I62" s="14">
        <v>45306</v>
      </c>
      <c r="J62" s="14">
        <v>45632</v>
      </c>
      <c r="K62" s="7" t="s">
        <v>882</v>
      </c>
      <c r="L62" s="7" t="s">
        <v>156</v>
      </c>
      <c r="M62" s="7" t="s">
        <v>186</v>
      </c>
      <c r="N62" s="7" t="s">
        <v>177</v>
      </c>
      <c r="O62" s="7" t="s">
        <v>188</v>
      </c>
      <c r="P62" s="7" t="s">
        <v>30</v>
      </c>
      <c r="Q62" s="7" t="s">
        <v>127</v>
      </c>
      <c r="R62" s="7" t="s">
        <v>369</v>
      </c>
      <c r="S62" s="7" t="s">
        <v>883</v>
      </c>
      <c r="T62" s="7" t="s">
        <v>371</v>
      </c>
      <c r="U62" s="7" t="s">
        <v>372</v>
      </c>
      <c r="V62" s="7" t="s">
        <v>416</v>
      </c>
      <c r="W62" s="7" t="s">
        <v>884</v>
      </c>
      <c r="X62" s="7" t="s">
        <v>885</v>
      </c>
      <c r="Y62" s="7">
        <v>0.33</v>
      </c>
      <c r="Z62" s="7">
        <v>0.66</v>
      </c>
      <c r="AA62" s="7">
        <v>1</v>
      </c>
      <c r="AB62" s="7" t="s">
        <v>376</v>
      </c>
      <c r="AC62" s="7" t="s">
        <v>377</v>
      </c>
      <c r="AD62" s="7" t="s">
        <v>886</v>
      </c>
      <c r="AE62" s="7" t="s">
        <v>650</v>
      </c>
      <c r="AF62" s="7" t="s">
        <v>887</v>
      </c>
      <c r="AG62" s="7">
        <v>0.33</v>
      </c>
      <c r="AH62" s="7">
        <f>IFERROR(Tabla2[[#This Row],[Valor del indicador en Trimestre II]]/Tabla2[[#This Row],[Meta Trimestre 2]],"-")</f>
        <v>1</v>
      </c>
      <c r="AI62" s="7" t="s">
        <v>888</v>
      </c>
      <c r="AJ62" s="7" t="s">
        <v>382</v>
      </c>
      <c r="AK62" s="7">
        <v>1</v>
      </c>
      <c r="AL62" s="31">
        <f>IFERROR(Tabla2[[#This Row],[Valor del indicador en Trimestre III]]/Tabla2[[#This Row],[Meta Trimestre 3]],"-")</f>
        <v>1.5151515151515151</v>
      </c>
      <c r="AM62" s="7" t="s">
        <v>889</v>
      </c>
      <c r="AN62" s="36" t="s">
        <v>890</v>
      </c>
      <c r="AO62" s="86">
        <f>9/12</f>
        <v>0.75</v>
      </c>
      <c r="AP62" s="31">
        <f>IFERROR(Tabla2[[#This Row],[Valor del indicador en Trimestre IV]]/Tabla2[[#This Row],[Meta Trimestre 4]],"-")</f>
        <v>0.75</v>
      </c>
      <c r="AQ62" s="7" t="s">
        <v>889</v>
      </c>
      <c r="AR62" s="86" t="s">
        <v>778</v>
      </c>
      <c r="AS62" s="3" t="str">
        <f>VLOOKUP('DES -FT009'!$C62,Datos!$F$1:$G$4,2,FALSE)</f>
        <v>MS</v>
      </c>
      <c r="AT62" s="3" t="str">
        <f>VLOOKUP('DES -FT009'!$D62,Datos!$M$1:$N$23,2,FALSE)</f>
        <v>Objetivo4</v>
      </c>
      <c r="AU62" s="3" t="str">
        <f>VLOOKUP('DES -FT009'!$E62,Datos!$O$1:$P$23,2,FALSE)</f>
        <v>Iniciativa7</v>
      </c>
      <c r="AX62"/>
      <c r="AY62"/>
      <c r="AZ62"/>
    </row>
    <row r="63" spans="1:52" ht="168.75" x14ac:dyDescent="0.3">
      <c r="A63" s="7" t="s">
        <v>891</v>
      </c>
      <c r="B63" s="7" t="s">
        <v>144</v>
      </c>
      <c r="C63" s="7" t="s">
        <v>9</v>
      </c>
      <c r="D63" s="7" t="s">
        <v>21</v>
      </c>
      <c r="E63" s="7" t="s">
        <v>49</v>
      </c>
      <c r="F63" s="7" t="s">
        <v>53</v>
      </c>
      <c r="G63" s="7" t="s">
        <v>233</v>
      </c>
      <c r="H63" s="7" t="s">
        <v>169</v>
      </c>
      <c r="I63" s="14">
        <v>45300</v>
      </c>
      <c r="J63" s="14">
        <v>45646</v>
      </c>
      <c r="K63" s="7" t="s">
        <v>892</v>
      </c>
      <c r="L63" s="7" t="s">
        <v>156</v>
      </c>
      <c r="M63" s="7" t="s">
        <v>186</v>
      </c>
      <c r="N63" s="7" t="s">
        <v>177</v>
      </c>
      <c r="O63" s="7" t="s">
        <v>188</v>
      </c>
      <c r="P63" s="7" t="s">
        <v>63</v>
      </c>
      <c r="Q63" s="7" t="s">
        <v>127</v>
      </c>
      <c r="R63" s="7" t="s">
        <v>369</v>
      </c>
      <c r="S63" s="7" t="s">
        <v>893</v>
      </c>
      <c r="T63" s="7" t="s">
        <v>371</v>
      </c>
      <c r="U63" s="7" t="s">
        <v>372</v>
      </c>
      <c r="V63" s="7" t="s">
        <v>416</v>
      </c>
      <c r="W63" s="7" t="s">
        <v>894</v>
      </c>
      <c r="X63" s="7" t="s">
        <v>895</v>
      </c>
      <c r="Y63" s="7">
        <v>0.33</v>
      </c>
      <c r="Z63" s="7">
        <v>0.66</v>
      </c>
      <c r="AA63" s="7">
        <v>1</v>
      </c>
      <c r="AB63" s="7" t="s">
        <v>376</v>
      </c>
      <c r="AC63" s="7" t="s">
        <v>377</v>
      </c>
      <c r="AD63" s="7" t="s">
        <v>896</v>
      </c>
      <c r="AE63" s="7" t="s">
        <v>433</v>
      </c>
      <c r="AF63" s="7" t="s">
        <v>897</v>
      </c>
      <c r="AG63" s="7">
        <v>0.33</v>
      </c>
      <c r="AH63" s="7">
        <f>IFERROR(Tabla2[[#This Row],[Valor del indicador en Trimestre II]]/Tabla2[[#This Row],[Meta Trimestre 2]],"-")</f>
        <v>1</v>
      </c>
      <c r="AI63" s="7" t="s">
        <v>898</v>
      </c>
      <c r="AJ63" s="7" t="s">
        <v>433</v>
      </c>
      <c r="AK63" s="7" t="s">
        <v>369</v>
      </c>
      <c r="AL63" s="31" t="str">
        <f>IFERROR(Tabla2[[#This Row],[Valor del indicador en Trimestre III]]/Tabla2[[#This Row],[Meta Trimestre 3]],"-")</f>
        <v>-</v>
      </c>
      <c r="AM63" s="7" t="s">
        <v>748</v>
      </c>
      <c r="AN63" s="36" t="s">
        <v>748</v>
      </c>
      <c r="AO63" s="86">
        <f>9/12</f>
        <v>0.75</v>
      </c>
      <c r="AP63" s="31">
        <f>IFERROR(Tabla2[[#This Row],[Valor del indicador en Trimestre IV]]/Tabla2[[#This Row],[Meta Trimestre 4]],"-")</f>
        <v>0.75</v>
      </c>
      <c r="AQ63" s="7" t="s">
        <v>889</v>
      </c>
      <c r="AR63" s="86" t="s">
        <v>778</v>
      </c>
      <c r="AS63" s="3" t="str">
        <f>VLOOKUP('DES -FT009'!$C63,Datos!$F$1:$G$4,2,FALSE)</f>
        <v>MS</v>
      </c>
      <c r="AT63" s="3" t="str">
        <f>VLOOKUP('DES -FT009'!$D63,Datos!$M$1:$N$23,2,FALSE)</f>
        <v>Objetivo4</v>
      </c>
      <c r="AU63" s="3" t="str">
        <f>VLOOKUP('DES -FT009'!$E63,Datos!$O$1:$P$23,2,FALSE)</f>
        <v>Iniciativa7</v>
      </c>
      <c r="AX63"/>
      <c r="AY63"/>
      <c r="AZ63"/>
    </row>
    <row r="64" spans="1:52" ht="285" x14ac:dyDescent="0.3">
      <c r="A64" s="7" t="s">
        <v>899</v>
      </c>
      <c r="B64" s="7" t="s">
        <v>144</v>
      </c>
      <c r="C64" s="7" t="s">
        <v>0</v>
      </c>
      <c r="D64" s="7" t="s">
        <v>8</v>
      </c>
      <c r="E64" s="7" t="s">
        <v>13</v>
      </c>
      <c r="F64" s="7" t="s">
        <v>15</v>
      </c>
      <c r="G64" s="7" t="s">
        <v>208</v>
      </c>
      <c r="H64" s="7" t="s">
        <v>169</v>
      </c>
      <c r="I64" s="14">
        <v>45295</v>
      </c>
      <c r="J64" s="14">
        <v>45657</v>
      </c>
      <c r="K64" s="7" t="s">
        <v>900</v>
      </c>
      <c r="L64" s="7" t="s">
        <v>156</v>
      </c>
      <c r="M64" s="7" t="s">
        <v>188</v>
      </c>
      <c r="N64" s="7" t="s">
        <v>186</v>
      </c>
      <c r="O64" s="7" t="s">
        <v>177</v>
      </c>
      <c r="P64" s="7" t="s">
        <v>3</v>
      </c>
      <c r="Q64" s="7" t="s">
        <v>127</v>
      </c>
      <c r="R64" s="7" t="s">
        <v>369</v>
      </c>
      <c r="S64" s="7" t="s">
        <v>901</v>
      </c>
      <c r="T64" s="7" t="s">
        <v>371</v>
      </c>
      <c r="U64" s="7" t="s">
        <v>372</v>
      </c>
      <c r="V64" s="7" t="s">
        <v>416</v>
      </c>
      <c r="W64" s="7" t="s">
        <v>867</v>
      </c>
      <c r="X64" s="7" t="s">
        <v>902</v>
      </c>
      <c r="Y64" s="7">
        <v>0.28000000000000003</v>
      </c>
      <c r="Z64" s="7">
        <v>0.56999999999999995</v>
      </c>
      <c r="AA64" s="7">
        <v>1</v>
      </c>
      <c r="AB64" s="7" t="s">
        <v>376</v>
      </c>
      <c r="AC64" s="7" t="s">
        <v>377</v>
      </c>
      <c r="AD64" s="7" t="s">
        <v>903</v>
      </c>
      <c r="AE64" s="7" t="s">
        <v>382</v>
      </c>
      <c r="AF64" s="7" t="s">
        <v>904</v>
      </c>
      <c r="AG64" s="7">
        <v>0.28000000000000003</v>
      </c>
      <c r="AH64" s="7">
        <f>IFERROR(Tabla2[[#This Row],[Valor del indicador en Trimestre II]]/Tabla2[[#This Row],[Meta Trimestre 2]],"-")</f>
        <v>1</v>
      </c>
      <c r="AI64" s="7" t="s">
        <v>905</v>
      </c>
      <c r="AJ64" s="7" t="s">
        <v>382</v>
      </c>
      <c r="AK64" s="31">
        <f>(9/14)*100%</f>
        <v>0.6428571428571429</v>
      </c>
      <c r="AL64" s="31">
        <f>IFERROR(Tabla2[[#This Row],[Valor del indicador en Trimestre III]]/Tabla2[[#This Row],[Meta Trimestre 3]],"-")</f>
        <v>1.1278195488721807</v>
      </c>
      <c r="AM64" s="7" t="s">
        <v>906</v>
      </c>
      <c r="AN64" s="36" t="s">
        <v>382</v>
      </c>
      <c r="AO64" s="86">
        <v>1</v>
      </c>
      <c r="AP64" s="31">
        <f>IFERROR(Tabla2[[#This Row],[Valor del indicador en Trimestre IV]]/Tabla2[[#This Row],[Meta Trimestre 4]],"-")</f>
        <v>1</v>
      </c>
      <c r="AQ64" s="40" t="s">
        <v>1511</v>
      </c>
      <c r="AR64" s="87" t="s">
        <v>1462</v>
      </c>
      <c r="AS64" s="3" t="str">
        <f>VLOOKUP('DES -FT009'!$C64,Datos!$F$1:$G$4,2,FALSE)</f>
        <v>VP</v>
      </c>
      <c r="AT64" s="3" t="str">
        <f>VLOOKUP('DES -FT009'!$D64,Datos!$M$1:$N$23,2,FALSE)</f>
        <v>Objetivo2</v>
      </c>
      <c r="AU64" s="3" t="str">
        <f>VLOOKUP('DES -FT009'!$E64,Datos!$O$1:$P$23,2,FALSE)</f>
        <v>Iniciativa2</v>
      </c>
      <c r="AX64"/>
      <c r="AY64"/>
      <c r="AZ64"/>
    </row>
    <row r="65" spans="1:52" ht="168.75" x14ac:dyDescent="0.3">
      <c r="A65" s="7" t="s">
        <v>907</v>
      </c>
      <c r="B65" s="7" t="s">
        <v>144</v>
      </c>
      <c r="C65" s="7" t="s">
        <v>9</v>
      </c>
      <c r="D65" s="7" t="s">
        <v>29</v>
      </c>
      <c r="E65" s="7" t="s">
        <v>60</v>
      </c>
      <c r="F65" s="7" t="s">
        <v>62</v>
      </c>
      <c r="G65" s="7" t="s">
        <v>241</v>
      </c>
      <c r="H65" s="7" t="s">
        <v>169</v>
      </c>
      <c r="I65" s="14">
        <v>45341</v>
      </c>
      <c r="J65" s="14">
        <v>45632</v>
      </c>
      <c r="K65" s="7" t="s">
        <v>908</v>
      </c>
      <c r="L65" s="7" t="s">
        <v>156</v>
      </c>
      <c r="M65" s="7" t="s">
        <v>186</v>
      </c>
      <c r="N65" s="7" t="s">
        <v>177</v>
      </c>
      <c r="O65" s="7" t="s">
        <v>188</v>
      </c>
      <c r="P65" s="7" t="s">
        <v>44</v>
      </c>
      <c r="Q65" s="7" t="s">
        <v>127</v>
      </c>
      <c r="R65" s="7" t="s">
        <v>369</v>
      </c>
      <c r="S65" s="7" t="s">
        <v>909</v>
      </c>
      <c r="T65" s="7" t="s">
        <v>371</v>
      </c>
      <c r="U65" s="7" t="s">
        <v>372</v>
      </c>
      <c r="V65" s="7" t="s">
        <v>416</v>
      </c>
      <c r="W65" s="7" t="s">
        <v>884</v>
      </c>
      <c r="X65" s="7" t="s">
        <v>885</v>
      </c>
      <c r="Y65" s="7">
        <v>0.33</v>
      </c>
      <c r="Z65" s="7">
        <v>0.66</v>
      </c>
      <c r="AA65" s="7">
        <v>1</v>
      </c>
      <c r="AB65" s="7" t="s">
        <v>376</v>
      </c>
      <c r="AC65" s="7" t="s">
        <v>377</v>
      </c>
      <c r="AD65" s="7" t="s">
        <v>886</v>
      </c>
      <c r="AE65" s="7" t="s">
        <v>650</v>
      </c>
      <c r="AF65" s="7" t="s">
        <v>887</v>
      </c>
      <c r="AG65" s="7">
        <v>0.33</v>
      </c>
      <c r="AH65" s="7">
        <f>IFERROR(Tabla2[[#This Row],[Valor del indicador en Trimestre II]]/Tabla2[[#This Row],[Meta Trimestre 2]],"-")</f>
        <v>1</v>
      </c>
      <c r="AI65" s="7" t="s">
        <v>910</v>
      </c>
      <c r="AJ65" s="7" t="s">
        <v>911</v>
      </c>
      <c r="AK65" s="7" t="s">
        <v>369</v>
      </c>
      <c r="AL65" s="31" t="str">
        <f>IFERROR(Tabla2[[#This Row],[Valor del indicador en Trimestre III]]/Tabla2[[#This Row],[Meta Trimestre 3]],"-")</f>
        <v>-</v>
      </c>
      <c r="AM65" s="7" t="s">
        <v>748</v>
      </c>
      <c r="AN65" s="36" t="s">
        <v>748</v>
      </c>
      <c r="AO65" s="86">
        <f>9/12</f>
        <v>0.75</v>
      </c>
      <c r="AP65" s="31">
        <f>IFERROR(Tabla2[[#This Row],[Valor del indicador en Trimestre IV]]/Tabla2[[#This Row],[Meta Trimestre 4]],"-")</f>
        <v>0.75</v>
      </c>
      <c r="AQ65" s="7" t="s">
        <v>889</v>
      </c>
      <c r="AR65" s="86" t="s">
        <v>778</v>
      </c>
      <c r="AS65" s="3" t="str">
        <f>VLOOKUP('DES -FT009'!$C65,Datos!$F$1:$G$4,2,FALSE)</f>
        <v>MS</v>
      </c>
      <c r="AT65" s="3" t="str">
        <f>VLOOKUP('DES -FT009'!$D65,Datos!$M$1:$N$23,2,FALSE)</f>
        <v>Objetivo5</v>
      </c>
      <c r="AU65" s="3" t="str">
        <f>VLOOKUP('DES -FT009'!$E65,Datos!$O$1:$P$23,2,FALSE)</f>
        <v>Iniciativa9</v>
      </c>
      <c r="AX65"/>
      <c r="AY65"/>
      <c r="AZ65"/>
    </row>
    <row r="66" spans="1:52" ht="168.75" x14ac:dyDescent="0.3">
      <c r="A66" s="7" t="s">
        <v>912</v>
      </c>
      <c r="B66" s="7" t="s">
        <v>144</v>
      </c>
      <c r="C66" s="7" t="s">
        <v>9</v>
      </c>
      <c r="D66" s="7" t="s">
        <v>29</v>
      </c>
      <c r="E66" s="7" t="s">
        <v>60</v>
      </c>
      <c r="F66" s="7" t="s">
        <v>62</v>
      </c>
      <c r="G66" s="7" t="s">
        <v>238</v>
      </c>
      <c r="H66" s="7" t="s">
        <v>169</v>
      </c>
      <c r="I66" s="14">
        <v>45446</v>
      </c>
      <c r="J66" s="14">
        <v>45639</v>
      </c>
      <c r="K66" s="7" t="s">
        <v>913</v>
      </c>
      <c r="L66" s="7" t="s">
        <v>156</v>
      </c>
      <c r="M66" s="7" t="s">
        <v>186</v>
      </c>
      <c r="N66" s="7" t="s">
        <v>177</v>
      </c>
      <c r="O66" s="7" t="s">
        <v>188</v>
      </c>
      <c r="P66" s="7" t="s">
        <v>58</v>
      </c>
      <c r="Q66" s="7" t="s">
        <v>127</v>
      </c>
      <c r="R66" s="7" t="s">
        <v>369</v>
      </c>
      <c r="S66" s="7" t="s">
        <v>914</v>
      </c>
      <c r="T66" s="7" t="s">
        <v>371</v>
      </c>
      <c r="U66" s="7" t="s">
        <v>372</v>
      </c>
      <c r="V66" s="7" t="s">
        <v>373</v>
      </c>
      <c r="W66" s="7" t="s">
        <v>915</v>
      </c>
      <c r="X66" s="7" t="s">
        <v>916</v>
      </c>
      <c r="Y66" s="7">
        <v>0</v>
      </c>
      <c r="Z66" s="7">
        <v>0</v>
      </c>
      <c r="AA66" s="7">
        <v>1</v>
      </c>
      <c r="AB66" s="7" t="s">
        <v>419</v>
      </c>
      <c r="AC66" s="7" t="s">
        <v>377</v>
      </c>
      <c r="AD66" s="7" t="s">
        <v>886</v>
      </c>
      <c r="AE66" s="7" t="s">
        <v>650</v>
      </c>
      <c r="AF66" s="7" t="s">
        <v>887</v>
      </c>
      <c r="AG66" s="7">
        <v>0</v>
      </c>
      <c r="AH66" s="7" t="str">
        <f>IFERROR(Tabla2[[#This Row],[Valor del indicador en Trimestre II]]/Tabla2[[#This Row],[Meta Trimestre 2]],"-")</f>
        <v>-</v>
      </c>
      <c r="AI66" s="7" t="s">
        <v>917</v>
      </c>
      <c r="AJ66" s="7" t="s">
        <v>433</v>
      </c>
      <c r="AK66" s="7" t="s">
        <v>369</v>
      </c>
      <c r="AL66" s="31" t="s">
        <v>369</v>
      </c>
      <c r="AM66" s="7" t="s">
        <v>748</v>
      </c>
      <c r="AN66" s="36" t="s">
        <v>748</v>
      </c>
      <c r="AO66" s="86">
        <f>9/12</f>
        <v>0.75</v>
      </c>
      <c r="AP66" s="31">
        <f>IFERROR(Tabla2[[#This Row],[Valor del indicador en Trimestre IV]]/Tabla2[[#This Row],[Meta Trimestre 4]],"-")</f>
        <v>0.75</v>
      </c>
      <c r="AQ66" s="7" t="s">
        <v>889</v>
      </c>
      <c r="AR66" s="86" t="s">
        <v>778</v>
      </c>
      <c r="AS66" s="3" t="str">
        <f>VLOOKUP('DES -FT009'!$C66,Datos!$F$1:$G$4,2,FALSE)</f>
        <v>MS</v>
      </c>
      <c r="AT66" s="3" t="str">
        <f>VLOOKUP('DES -FT009'!$D66,Datos!$M$1:$N$23,2,FALSE)</f>
        <v>Objetivo5</v>
      </c>
      <c r="AU66" s="3" t="str">
        <f>VLOOKUP('DES -FT009'!$E66,Datos!$O$1:$P$23,2,FALSE)</f>
        <v>Iniciativa9</v>
      </c>
      <c r="AX66"/>
      <c r="AY66"/>
      <c r="AZ66"/>
    </row>
    <row r="67" spans="1:52" ht="187.5" x14ac:dyDescent="0.3">
      <c r="A67" s="7" t="s">
        <v>918</v>
      </c>
      <c r="B67" s="7" t="s">
        <v>144</v>
      </c>
      <c r="C67" s="7" t="s">
        <v>17</v>
      </c>
      <c r="D67" s="7" t="s">
        <v>32</v>
      </c>
      <c r="E67" s="7" t="s">
        <v>71</v>
      </c>
      <c r="F67" s="7" t="s">
        <v>73</v>
      </c>
      <c r="G67" s="7" t="s">
        <v>249</v>
      </c>
      <c r="H67" s="7" t="s">
        <v>169</v>
      </c>
      <c r="I67" s="14">
        <v>45337</v>
      </c>
      <c r="J67" s="14">
        <v>45656</v>
      </c>
      <c r="K67" s="7" t="s">
        <v>919</v>
      </c>
      <c r="L67" s="7" t="s">
        <v>156</v>
      </c>
      <c r="M67" s="7" t="s">
        <v>186</v>
      </c>
      <c r="N67" s="7" t="s">
        <v>177</v>
      </c>
      <c r="O67" s="7" t="s">
        <v>188</v>
      </c>
      <c r="P67" s="7" t="s">
        <v>44</v>
      </c>
      <c r="Q67" s="7" t="s">
        <v>127</v>
      </c>
      <c r="R67" s="7" t="s">
        <v>369</v>
      </c>
      <c r="S67" s="7" t="s">
        <v>920</v>
      </c>
      <c r="T67" s="7" t="s">
        <v>479</v>
      </c>
      <c r="U67" s="7" t="s">
        <v>372</v>
      </c>
      <c r="V67" s="7" t="s">
        <v>416</v>
      </c>
      <c r="W67" s="7" t="s">
        <v>921</v>
      </c>
      <c r="X67" s="7" t="s">
        <v>922</v>
      </c>
      <c r="Y67" s="7">
        <v>0.33</v>
      </c>
      <c r="Z67" s="7">
        <v>0.66</v>
      </c>
      <c r="AA67" s="7">
        <v>1</v>
      </c>
      <c r="AB67" s="7" t="s">
        <v>376</v>
      </c>
      <c r="AC67" s="7" t="s">
        <v>377</v>
      </c>
      <c r="AD67" s="7" t="s">
        <v>923</v>
      </c>
      <c r="AE67" s="7" t="s">
        <v>382</v>
      </c>
      <c r="AF67" s="7" t="s">
        <v>924</v>
      </c>
      <c r="AG67" s="7">
        <v>0.33</v>
      </c>
      <c r="AH67" s="7">
        <f>IFERROR(Tabla2[[#This Row],[Valor del indicador en Trimestre II]]/Tabla2[[#This Row],[Meta Trimestre 2]],"-")</f>
        <v>1</v>
      </c>
      <c r="AI67" s="7" t="s">
        <v>925</v>
      </c>
      <c r="AJ67" s="7" t="s">
        <v>382</v>
      </c>
      <c r="AK67" s="7" t="s">
        <v>369</v>
      </c>
      <c r="AL67" s="31" t="str">
        <f>IFERROR(Tabla2[[#This Row],[Valor del indicador en Trimestre III]]/Tabla2[[#This Row],[Meta Trimestre 3]],"-")</f>
        <v>-</v>
      </c>
      <c r="AM67" s="7" t="s">
        <v>748</v>
      </c>
      <c r="AN67" s="36" t="s">
        <v>748</v>
      </c>
      <c r="AO67" s="86">
        <f>9/12</f>
        <v>0.75</v>
      </c>
      <c r="AP67" s="31">
        <f>IFERROR(Tabla2[[#This Row],[Valor del indicador en Trimestre IV]]/Tabla2[[#This Row],[Meta Trimestre 4]],"-")</f>
        <v>0.75</v>
      </c>
      <c r="AQ67" s="7" t="s">
        <v>926</v>
      </c>
      <c r="AR67" s="86" t="s">
        <v>778</v>
      </c>
      <c r="AS67" s="3" t="str">
        <f>VLOOKUP('DES -FT009'!$C67,Datos!$F$1:$G$4,2,FALSE)</f>
        <v>DO</v>
      </c>
      <c r="AT67" s="3" t="str">
        <f>VLOOKUP('DES -FT009'!$D67,Datos!$M$1:$N$23,2,FALSE)</f>
        <v>Objetivo6</v>
      </c>
      <c r="AU67" s="3" t="str">
        <f>VLOOKUP('DES -FT009'!$E67,Datos!$O$1:$P$23,2,FALSE)</f>
        <v>Iniciativa11</v>
      </c>
      <c r="AX67"/>
      <c r="AY67"/>
      <c r="AZ67"/>
    </row>
    <row r="68" spans="1:52" ht="187.5" x14ac:dyDescent="0.3">
      <c r="A68" s="7" t="s">
        <v>927</v>
      </c>
      <c r="B68" s="7" t="s">
        <v>144</v>
      </c>
      <c r="C68" s="7" t="s">
        <v>17</v>
      </c>
      <c r="D68" s="7" t="s">
        <v>38</v>
      </c>
      <c r="E68" s="7" t="s">
        <v>84</v>
      </c>
      <c r="F68" s="7" t="s">
        <v>86</v>
      </c>
      <c r="G68" s="7" t="s">
        <v>294</v>
      </c>
      <c r="H68" s="7" t="s">
        <v>169</v>
      </c>
      <c r="I68" s="14">
        <v>45306</v>
      </c>
      <c r="J68" s="14">
        <v>45657</v>
      </c>
      <c r="K68" s="7" t="s">
        <v>928</v>
      </c>
      <c r="L68" s="7" t="s">
        <v>156</v>
      </c>
      <c r="M68" s="7" t="s">
        <v>186</v>
      </c>
      <c r="N68" s="7" t="s">
        <v>177</v>
      </c>
      <c r="O68" s="7" t="s">
        <v>188</v>
      </c>
      <c r="P68" s="7" t="s">
        <v>63</v>
      </c>
      <c r="Q68" s="7" t="s">
        <v>127</v>
      </c>
      <c r="R68" s="7" t="s">
        <v>369</v>
      </c>
      <c r="S68" s="7" t="s">
        <v>929</v>
      </c>
      <c r="T68" s="7" t="s">
        <v>852</v>
      </c>
      <c r="U68" s="7" t="s">
        <v>372</v>
      </c>
      <c r="V68" s="7" t="s">
        <v>416</v>
      </c>
      <c r="W68" s="7" t="s">
        <v>930</v>
      </c>
      <c r="X68" s="7" t="s">
        <v>931</v>
      </c>
      <c r="Y68" s="7">
        <v>0.33</v>
      </c>
      <c r="Z68" s="7">
        <v>0.66</v>
      </c>
      <c r="AA68" s="7">
        <v>1</v>
      </c>
      <c r="AB68" s="7" t="s">
        <v>376</v>
      </c>
      <c r="AC68" s="7" t="s">
        <v>377</v>
      </c>
      <c r="AD68" s="7" t="s">
        <v>932</v>
      </c>
      <c r="AE68" s="7" t="s">
        <v>433</v>
      </c>
      <c r="AF68" s="7" t="s">
        <v>933</v>
      </c>
      <c r="AG68" s="7">
        <v>0.33</v>
      </c>
      <c r="AH68" s="7">
        <f>IFERROR(Tabla2[[#This Row],[Valor del indicador en Trimestre II]]/Tabla2[[#This Row],[Meta Trimestre 2]],"-")</f>
        <v>1</v>
      </c>
      <c r="AI68" s="7" t="s">
        <v>934</v>
      </c>
      <c r="AJ68" s="7" t="s">
        <v>433</v>
      </c>
      <c r="AK68" s="7" t="s">
        <v>369</v>
      </c>
      <c r="AL68" s="31" t="str">
        <f>IFERROR(Tabla2[[#This Row],[Valor del indicador en Trimestre III]]/Tabla2[[#This Row],[Meta Trimestre 3]],"-")</f>
        <v>-</v>
      </c>
      <c r="AM68" s="7" t="s">
        <v>748</v>
      </c>
      <c r="AN68" s="36" t="s">
        <v>748</v>
      </c>
      <c r="AO68" s="86">
        <f>9/12</f>
        <v>0.75</v>
      </c>
      <c r="AP68" s="31">
        <f>IFERROR(Tabla2[[#This Row],[Valor del indicador en Trimestre IV]]/Tabla2[[#This Row],[Meta Trimestre 4]],"-")</f>
        <v>0.75</v>
      </c>
      <c r="AQ68" s="7" t="s">
        <v>934</v>
      </c>
      <c r="AR68" s="88" t="s">
        <v>935</v>
      </c>
      <c r="AS68" s="3" t="str">
        <f>VLOOKUP('DES -FT009'!$C68,Datos!$F$1:$G$4,2,FALSE)</f>
        <v>DO</v>
      </c>
      <c r="AT68" s="3" t="str">
        <f>VLOOKUP('DES -FT009'!$D68,Datos!$M$1:$N$23,2,FALSE)</f>
        <v>Objetivo7</v>
      </c>
      <c r="AU68" s="3" t="str">
        <f>VLOOKUP('DES -FT009'!$E68,Datos!$O$1:$P$23,2,FALSE)</f>
        <v>Iniciativa14</v>
      </c>
      <c r="AX68"/>
      <c r="AY68"/>
      <c r="AZ68"/>
    </row>
    <row r="69" spans="1:52" ht="187.5" x14ac:dyDescent="0.3">
      <c r="A69" s="7" t="s">
        <v>936</v>
      </c>
      <c r="B69" s="7" t="s">
        <v>144</v>
      </c>
      <c r="C69" s="7" t="s">
        <v>17</v>
      </c>
      <c r="D69" s="7" t="s">
        <v>38</v>
      </c>
      <c r="E69" s="7" t="s">
        <v>80</v>
      </c>
      <c r="F69" s="7" t="s">
        <v>82</v>
      </c>
      <c r="G69" s="7" t="s">
        <v>273</v>
      </c>
      <c r="H69" s="7" t="s">
        <v>169</v>
      </c>
      <c r="I69" s="14">
        <v>45337</v>
      </c>
      <c r="J69" s="14">
        <v>45656</v>
      </c>
      <c r="K69" s="7" t="s">
        <v>937</v>
      </c>
      <c r="L69" s="7" t="s">
        <v>156</v>
      </c>
      <c r="M69" s="7" t="s">
        <v>186</v>
      </c>
      <c r="N69" s="7" t="s">
        <v>177</v>
      </c>
      <c r="O69" s="7" t="s">
        <v>188</v>
      </c>
      <c r="P69" s="7" t="s">
        <v>44</v>
      </c>
      <c r="Q69" s="7" t="s">
        <v>127</v>
      </c>
      <c r="R69" s="7" t="s">
        <v>369</v>
      </c>
      <c r="S69" s="7" t="s">
        <v>938</v>
      </c>
      <c r="T69" s="7" t="s">
        <v>479</v>
      </c>
      <c r="U69" s="7" t="s">
        <v>372</v>
      </c>
      <c r="V69" s="7" t="s">
        <v>416</v>
      </c>
      <c r="W69" s="7" t="s">
        <v>939</v>
      </c>
      <c r="X69" s="7" t="s">
        <v>940</v>
      </c>
      <c r="Y69" s="7">
        <v>0.33</v>
      </c>
      <c r="Z69" s="7">
        <v>0.66</v>
      </c>
      <c r="AA69" s="7">
        <v>1</v>
      </c>
      <c r="AB69" s="7" t="s">
        <v>376</v>
      </c>
      <c r="AC69" s="7" t="s">
        <v>377</v>
      </c>
      <c r="AD69" s="7" t="s">
        <v>941</v>
      </c>
      <c r="AE69" s="7" t="s">
        <v>382</v>
      </c>
      <c r="AF69" s="7" t="s">
        <v>942</v>
      </c>
      <c r="AG69" s="7">
        <v>0.33</v>
      </c>
      <c r="AH69" s="7">
        <f>IFERROR(Tabla2[[#This Row],[Valor del indicador en Trimestre II]]/Tabla2[[#This Row],[Meta Trimestre 2]],"-")</f>
        <v>1</v>
      </c>
      <c r="AI69" s="7" t="s">
        <v>943</v>
      </c>
      <c r="AJ69" s="7" t="s">
        <v>382</v>
      </c>
      <c r="AK69" s="7" t="s">
        <v>369</v>
      </c>
      <c r="AL69" s="31" t="str">
        <f>IFERROR(Tabla2[[#This Row],[Valor del indicador en Trimestre III]]/Tabla2[[#This Row],[Meta Trimestre 3]],"-")</f>
        <v>-</v>
      </c>
      <c r="AM69" s="7" t="s">
        <v>748</v>
      </c>
      <c r="AN69" s="36" t="s">
        <v>748</v>
      </c>
      <c r="AO69" s="86">
        <f>9/12</f>
        <v>0.75</v>
      </c>
      <c r="AP69" s="31">
        <f>IFERROR(Tabla2[[#This Row],[Valor del indicador en Trimestre IV]]/Tabla2[[#This Row],[Meta Trimestre 4]],"-")</f>
        <v>0.75</v>
      </c>
      <c r="AQ69" s="7" t="s">
        <v>889</v>
      </c>
      <c r="AR69" s="86" t="s">
        <v>778</v>
      </c>
      <c r="AS69" s="3" t="str">
        <f>VLOOKUP('DES -FT009'!$C69,Datos!$F$1:$G$4,2,FALSE)</f>
        <v>DO</v>
      </c>
      <c r="AT69" s="3" t="str">
        <f>VLOOKUP('DES -FT009'!$D69,Datos!$M$1:$N$23,2,FALSE)</f>
        <v>Objetivo7</v>
      </c>
      <c r="AU69" s="3" t="str">
        <f>VLOOKUP('DES -FT009'!$E69,Datos!$O$1:$P$23,2,FALSE)</f>
        <v>Iniciativa13</v>
      </c>
      <c r="AX69"/>
      <c r="AY69"/>
      <c r="AZ69"/>
    </row>
    <row r="70" spans="1:52" ht="168.75" x14ac:dyDescent="0.3">
      <c r="A70" s="7" t="s">
        <v>944</v>
      </c>
      <c r="B70" s="7" t="s">
        <v>144</v>
      </c>
      <c r="C70" s="7" t="s">
        <v>0</v>
      </c>
      <c r="D70" s="7" t="s">
        <v>8</v>
      </c>
      <c r="E70" s="7" t="s">
        <v>13</v>
      </c>
      <c r="F70" s="7" t="s">
        <v>15</v>
      </c>
      <c r="G70" s="7" t="s">
        <v>194</v>
      </c>
      <c r="H70" s="7" t="s">
        <v>169</v>
      </c>
      <c r="I70" s="14">
        <v>45295</v>
      </c>
      <c r="J70" s="14">
        <v>45657</v>
      </c>
      <c r="K70" s="7" t="s">
        <v>945</v>
      </c>
      <c r="L70" s="7" t="s">
        <v>156</v>
      </c>
      <c r="M70" s="7" t="s">
        <v>188</v>
      </c>
      <c r="N70" s="7" t="s">
        <v>186</v>
      </c>
      <c r="O70" s="7" t="s">
        <v>177</v>
      </c>
      <c r="P70" s="7" t="s">
        <v>3</v>
      </c>
      <c r="Q70" s="7" t="s">
        <v>127</v>
      </c>
      <c r="R70" s="7" t="s">
        <v>369</v>
      </c>
      <c r="S70" s="7" t="s">
        <v>946</v>
      </c>
      <c r="T70" s="7" t="s">
        <v>479</v>
      </c>
      <c r="U70" s="7" t="s">
        <v>372</v>
      </c>
      <c r="V70" s="7" t="s">
        <v>416</v>
      </c>
      <c r="W70" s="7" t="s">
        <v>947</v>
      </c>
      <c r="X70" s="7" t="s">
        <v>948</v>
      </c>
      <c r="Y70" s="7">
        <v>0.33</v>
      </c>
      <c r="Z70" s="7">
        <v>0.66</v>
      </c>
      <c r="AA70" s="7">
        <v>1</v>
      </c>
      <c r="AB70" s="7" t="s">
        <v>376</v>
      </c>
      <c r="AC70" s="7" t="s">
        <v>377</v>
      </c>
      <c r="AD70" s="7" t="s">
        <v>949</v>
      </c>
      <c r="AE70" s="7" t="s">
        <v>950</v>
      </c>
      <c r="AF70" s="7" t="s">
        <v>951</v>
      </c>
      <c r="AG70" s="7">
        <v>0.33</v>
      </c>
      <c r="AH70" s="7">
        <f>IFERROR(Tabla2[[#This Row],[Valor del indicador en Trimestre II]]/Tabla2[[#This Row],[Meta Trimestre 2]],"-")</f>
        <v>1</v>
      </c>
      <c r="AI70" s="7" t="s">
        <v>952</v>
      </c>
      <c r="AJ70" s="7" t="s">
        <v>433</v>
      </c>
      <c r="AK70" s="31">
        <f>2/3</f>
        <v>0.66666666666666663</v>
      </c>
      <c r="AL70" s="31">
        <f>IFERROR(Tabla2[[#This Row],[Valor del indicador en Trimestre III]]/Tabla2[[#This Row],[Meta Trimestre 3]],"-")</f>
        <v>1.0101010101010099</v>
      </c>
      <c r="AM70" s="7" t="s">
        <v>953</v>
      </c>
      <c r="AN70" s="36" t="s">
        <v>382</v>
      </c>
      <c r="AO70" s="97">
        <v>1</v>
      </c>
      <c r="AP70" s="31">
        <f>IFERROR(Tabla2[[#This Row],[Valor del indicador en Trimestre IV]]/Tabla2[[#This Row],[Meta Trimestre 4]],"-")</f>
        <v>1</v>
      </c>
      <c r="AQ70" s="7" t="s">
        <v>1455</v>
      </c>
      <c r="AR70" s="87" t="s">
        <v>1462</v>
      </c>
      <c r="AS70" s="3" t="str">
        <f>VLOOKUP('DES -FT009'!$C70,Datos!$F$1:$G$4,2,FALSE)</f>
        <v>VP</v>
      </c>
      <c r="AT70" s="3" t="str">
        <f>VLOOKUP('DES -FT009'!$D70,Datos!$M$1:$N$23,2,FALSE)</f>
        <v>Objetivo2</v>
      </c>
      <c r="AU70" s="3" t="str">
        <f>VLOOKUP('DES -FT009'!$E70,Datos!$O$1:$P$23,2,FALSE)</f>
        <v>Iniciativa2</v>
      </c>
      <c r="AX70"/>
      <c r="AY70"/>
      <c r="AZ70"/>
    </row>
    <row r="71" spans="1:52" ht="168.75" x14ac:dyDescent="0.3">
      <c r="A71" s="7" t="s">
        <v>954</v>
      </c>
      <c r="B71" s="7" t="s">
        <v>144</v>
      </c>
      <c r="C71" s="7" t="s">
        <v>0</v>
      </c>
      <c r="D71" s="7" t="s">
        <v>8</v>
      </c>
      <c r="E71" s="7" t="s">
        <v>13</v>
      </c>
      <c r="F71" s="7" t="s">
        <v>15</v>
      </c>
      <c r="G71" s="7" t="s">
        <v>198</v>
      </c>
      <c r="H71" s="7" t="s">
        <v>169</v>
      </c>
      <c r="I71" s="14">
        <v>45323</v>
      </c>
      <c r="J71" s="14">
        <v>45646</v>
      </c>
      <c r="K71" s="7" t="s">
        <v>955</v>
      </c>
      <c r="L71" s="7" t="s">
        <v>156</v>
      </c>
      <c r="M71" s="7" t="s">
        <v>186</v>
      </c>
      <c r="N71" s="7" t="s">
        <v>177</v>
      </c>
      <c r="O71" s="7" t="s">
        <v>188</v>
      </c>
      <c r="P71" s="7" t="s">
        <v>44</v>
      </c>
      <c r="Q71" s="7" t="s">
        <v>127</v>
      </c>
      <c r="R71" s="7" t="s">
        <v>369</v>
      </c>
      <c r="S71" s="7" t="s">
        <v>956</v>
      </c>
      <c r="T71" s="7" t="s">
        <v>479</v>
      </c>
      <c r="U71" s="7" t="s">
        <v>372</v>
      </c>
      <c r="V71" s="7" t="s">
        <v>416</v>
      </c>
      <c r="W71" s="7" t="s">
        <v>921</v>
      </c>
      <c r="X71" s="7" t="s">
        <v>922</v>
      </c>
      <c r="Y71" s="7">
        <v>0.33</v>
      </c>
      <c r="Z71" s="7">
        <v>0.66</v>
      </c>
      <c r="AA71" s="7">
        <v>1</v>
      </c>
      <c r="AB71" s="7" t="s">
        <v>376</v>
      </c>
      <c r="AC71" s="7" t="s">
        <v>377</v>
      </c>
      <c r="AD71" s="7" t="s">
        <v>957</v>
      </c>
      <c r="AE71" s="7" t="s">
        <v>650</v>
      </c>
      <c r="AF71" s="7" t="s">
        <v>958</v>
      </c>
      <c r="AG71" s="7">
        <v>0.33</v>
      </c>
      <c r="AH71" s="7">
        <f>IFERROR(Tabla2[[#This Row],[Valor del indicador en Trimestre II]]/Tabla2[[#This Row],[Meta Trimestre 2]],"-")</f>
        <v>1</v>
      </c>
      <c r="AI71" s="7" t="s">
        <v>959</v>
      </c>
      <c r="AJ71" s="7" t="s">
        <v>382</v>
      </c>
      <c r="AK71" s="31">
        <v>1</v>
      </c>
      <c r="AL71" s="31">
        <f>IFERROR(Tabla2[[#This Row],[Valor del indicador en Trimestre III]]/Tabla2[[#This Row],[Meta Trimestre 3]],"-")</f>
        <v>1.5151515151515151</v>
      </c>
      <c r="AM71" s="7" t="s">
        <v>960</v>
      </c>
      <c r="AN71" s="36" t="s">
        <v>382</v>
      </c>
      <c r="AO71" s="86">
        <f>9/12</f>
        <v>0.75</v>
      </c>
      <c r="AP71" s="31">
        <f>IFERROR(Tabla2[[#This Row],[Valor del indicador en Trimestre IV]]/Tabla2[[#This Row],[Meta Trimestre 4]],"-")</f>
        <v>0.75</v>
      </c>
      <c r="AQ71" s="80" t="s">
        <v>961</v>
      </c>
      <c r="AR71" s="87" t="s">
        <v>382</v>
      </c>
      <c r="AS71" s="3" t="str">
        <f>VLOOKUP('DES -FT009'!$C71,Datos!$F$1:$G$4,2,FALSE)</f>
        <v>VP</v>
      </c>
      <c r="AT71" s="3" t="str">
        <f>VLOOKUP('DES -FT009'!$D71,Datos!$M$1:$N$23,2,FALSE)</f>
        <v>Objetivo2</v>
      </c>
      <c r="AU71" s="3" t="str">
        <f>VLOOKUP('DES -FT009'!$E71,Datos!$O$1:$P$23,2,FALSE)</f>
        <v>Iniciativa2</v>
      </c>
      <c r="AX71"/>
      <c r="AY71"/>
      <c r="AZ71"/>
    </row>
    <row r="72" spans="1:52" ht="168.75" x14ac:dyDescent="0.3">
      <c r="A72" s="7" t="s">
        <v>962</v>
      </c>
      <c r="B72" s="7" t="s">
        <v>144</v>
      </c>
      <c r="C72" s="7" t="s">
        <v>0</v>
      </c>
      <c r="D72" s="7" t="s">
        <v>8</v>
      </c>
      <c r="E72" s="7" t="s">
        <v>13</v>
      </c>
      <c r="F72" s="7" t="s">
        <v>15</v>
      </c>
      <c r="G72" s="7" t="s">
        <v>210</v>
      </c>
      <c r="H72" s="7" t="s">
        <v>169</v>
      </c>
      <c r="I72" s="14">
        <v>45566</v>
      </c>
      <c r="J72" s="14">
        <v>45657</v>
      </c>
      <c r="K72" s="7" t="s">
        <v>963</v>
      </c>
      <c r="L72" s="7" t="s">
        <v>156</v>
      </c>
      <c r="M72" s="7" t="s">
        <v>188</v>
      </c>
      <c r="N72" s="7" t="s">
        <v>186</v>
      </c>
      <c r="O72" s="7" t="s">
        <v>177</v>
      </c>
      <c r="P72" s="7" t="s">
        <v>3</v>
      </c>
      <c r="Q72" s="7" t="s">
        <v>127</v>
      </c>
      <c r="R72" s="7" t="s">
        <v>369</v>
      </c>
      <c r="S72" s="7" t="s">
        <v>964</v>
      </c>
      <c r="T72" s="7" t="s">
        <v>479</v>
      </c>
      <c r="U72" s="7" t="s">
        <v>372</v>
      </c>
      <c r="V72" s="7" t="s">
        <v>416</v>
      </c>
      <c r="W72" s="7" t="s">
        <v>965</v>
      </c>
      <c r="X72" s="7" t="s">
        <v>966</v>
      </c>
      <c r="Y72" s="7">
        <v>0.25</v>
      </c>
      <c r="Z72" s="7">
        <v>0.5</v>
      </c>
      <c r="AA72" s="7">
        <v>1</v>
      </c>
      <c r="AB72" s="7" t="s">
        <v>376</v>
      </c>
      <c r="AC72" s="7" t="s">
        <v>377</v>
      </c>
      <c r="AD72" s="7" t="s">
        <v>967</v>
      </c>
      <c r="AE72" s="7" t="s">
        <v>433</v>
      </c>
      <c r="AF72" s="7" t="s">
        <v>968</v>
      </c>
      <c r="AG72" s="7">
        <v>0.25</v>
      </c>
      <c r="AH72" s="7">
        <f>IFERROR(Tabla2[[#This Row],[Valor del indicador en Trimestre II]]/Tabla2[[#This Row],[Meta Trimestre 2]],"-")</f>
        <v>1</v>
      </c>
      <c r="AI72" s="7" t="s">
        <v>969</v>
      </c>
      <c r="AJ72" s="7" t="s">
        <v>433</v>
      </c>
      <c r="AK72" s="31">
        <v>0.5</v>
      </c>
      <c r="AL72" s="31">
        <f>IFERROR(Tabla2[[#This Row],[Valor del indicador en Trimestre III]]/Tabla2[[#This Row],[Meta Trimestre 3]],"-")</f>
        <v>1</v>
      </c>
      <c r="AM72" s="7" t="s">
        <v>970</v>
      </c>
      <c r="AN72" s="36" t="s">
        <v>382</v>
      </c>
      <c r="AO72" s="86">
        <v>1</v>
      </c>
      <c r="AP72" s="31">
        <f>IFERROR(Tabla2[[#This Row],[Valor del indicador en Trimestre IV]]/Tabla2[[#This Row],[Meta Trimestre 4]],"-")</f>
        <v>1</v>
      </c>
      <c r="AQ72" s="40" t="s">
        <v>1512</v>
      </c>
      <c r="AR72" s="87" t="s">
        <v>1462</v>
      </c>
      <c r="AS72" s="3" t="str">
        <f>VLOOKUP('DES -FT009'!$C72,Datos!$F$1:$G$4,2,FALSE)</f>
        <v>VP</v>
      </c>
      <c r="AT72" s="3" t="str">
        <f>VLOOKUP('DES -FT009'!$D72,Datos!$M$1:$N$23,2,FALSE)</f>
        <v>Objetivo2</v>
      </c>
      <c r="AU72" s="3" t="str">
        <f>VLOOKUP('DES -FT009'!$E72,Datos!$O$1:$P$23,2,FALSE)</f>
        <v>Iniciativa2</v>
      </c>
      <c r="AX72"/>
      <c r="AY72"/>
      <c r="AZ72"/>
    </row>
    <row r="73" spans="1:52" ht="168.75" x14ac:dyDescent="0.3">
      <c r="A73" s="7" t="s">
        <v>971</v>
      </c>
      <c r="B73" s="7" t="s">
        <v>144</v>
      </c>
      <c r="C73" s="7" t="s">
        <v>0</v>
      </c>
      <c r="D73" s="7" t="s">
        <v>8</v>
      </c>
      <c r="E73" s="7" t="s">
        <v>13</v>
      </c>
      <c r="F73" s="7" t="s">
        <v>15</v>
      </c>
      <c r="G73" s="7" t="s">
        <v>209</v>
      </c>
      <c r="H73" s="7" t="s">
        <v>169</v>
      </c>
      <c r="I73" s="14">
        <v>45295</v>
      </c>
      <c r="J73" s="14">
        <v>45657</v>
      </c>
      <c r="K73" s="7" t="s">
        <v>963</v>
      </c>
      <c r="L73" s="7" t="s">
        <v>156</v>
      </c>
      <c r="M73" s="7" t="s">
        <v>188</v>
      </c>
      <c r="N73" s="7" t="s">
        <v>186</v>
      </c>
      <c r="O73" s="7" t="s">
        <v>177</v>
      </c>
      <c r="P73" s="7" t="s">
        <v>3</v>
      </c>
      <c r="Q73" s="7" t="s">
        <v>127</v>
      </c>
      <c r="R73" s="7" t="s">
        <v>369</v>
      </c>
      <c r="S73" s="7" t="s">
        <v>972</v>
      </c>
      <c r="T73" s="7" t="s">
        <v>479</v>
      </c>
      <c r="U73" s="7" t="s">
        <v>372</v>
      </c>
      <c r="V73" s="7" t="s">
        <v>416</v>
      </c>
      <c r="W73" s="7" t="s">
        <v>965</v>
      </c>
      <c r="X73" s="7" t="s">
        <v>973</v>
      </c>
      <c r="Y73" s="7">
        <v>0.4</v>
      </c>
      <c r="Z73" s="7">
        <v>0.6</v>
      </c>
      <c r="AA73" s="7">
        <v>1</v>
      </c>
      <c r="AB73" s="7" t="s">
        <v>376</v>
      </c>
      <c r="AC73" s="7" t="s">
        <v>377</v>
      </c>
      <c r="AD73" s="7" t="s">
        <v>974</v>
      </c>
      <c r="AE73" s="7" t="s">
        <v>382</v>
      </c>
      <c r="AF73" s="7" t="s">
        <v>975</v>
      </c>
      <c r="AG73" s="7">
        <v>0.4</v>
      </c>
      <c r="AH73" s="7">
        <f>IFERROR(Tabla2[[#This Row],[Valor del indicador en Trimestre II]]/Tabla2[[#This Row],[Meta Trimestre 2]],"-")</f>
        <v>1</v>
      </c>
      <c r="AI73" s="7" t="s">
        <v>976</v>
      </c>
      <c r="AJ73" s="7" t="s">
        <v>433</v>
      </c>
      <c r="AK73" s="31">
        <v>0.6</v>
      </c>
      <c r="AL73" s="31">
        <f>IFERROR(Tabla2[[#This Row],[Valor del indicador en Trimestre III]]/Tabla2[[#This Row],[Meta Trimestre 3]],"-")</f>
        <v>1</v>
      </c>
      <c r="AM73" s="7" t="s">
        <v>977</v>
      </c>
      <c r="AN73" s="36" t="s">
        <v>433</v>
      </c>
      <c r="AO73" s="86">
        <v>1</v>
      </c>
      <c r="AP73" s="31">
        <f>IFERROR(Tabla2[[#This Row],[Valor del indicador en Trimestre IV]]/Tabla2[[#This Row],[Meta Trimestre 4]],"-")</f>
        <v>1</v>
      </c>
      <c r="AQ73" s="7" t="s">
        <v>926</v>
      </c>
      <c r="AR73" s="87" t="s">
        <v>1462</v>
      </c>
      <c r="AS73" s="3" t="str">
        <f>VLOOKUP('DES -FT009'!$C73,Datos!$F$1:$G$4,2,FALSE)</f>
        <v>VP</v>
      </c>
      <c r="AT73" s="3" t="str">
        <f>VLOOKUP('DES -FT009'!$D73,Datos!$M$1:$N$23,2,FALSE)</f>
        <v>Objetivo2</v>
      </c>
      <c r="AU73" s="3" t="str">
        <f>VLOOKUP('DES -FT009'!$E73,Datos!$O$1:$P$23,2,FALSE)</f>
        <v>Iniciativa2</v>
      </c>
      <c r="AX73"/>
      <c r="AY73"/>
      <c r="AZ73"/>
    </row>
    <row r="74" spans="1:52" ht="168.75" x14ac:dyDescent="0.3">
      <c r="A74" s="7" t="s">
        <v>978</v>
      </c>
      <c r="B74" s="7" t="s">
        <v>144</v>
      </c>
      <c r="C74" s="7" t="s">
        <v>0</v>
      </c>
      <c r="D74" s="7" t="s">
        <v>8</v>
      </c>
      <c r="E74" s="7" t="s">
        <v>13</v>
      </c>
      <c r="F74" s="7" t="s">
        <v>15</v>
      </c>
      <c r="G74" s="7" t="s">
        <v>197</v>
      </c>
      <c r="H74" s="7" t="s">
        <v>169</v>
      </c>
      <c r="I74" s="14">
        <v>45323</v>
      </c>
      <c r="J74" s="14">
        <v>45646</v>
      </c>
      <c r="K74" s="7" t="s">
        <v>979</v>
      </c>
      <c r="L74" s="7" t="s">
        <v>156</v>
      </c>
      <c r="M74" s="7" t="s">
        <v>186</v>
      </c>
      <c r="N74" s="7" t="s">
        <v>177</v>
      </c>
      <c r="O74" s="7" t="s">
        <v>188</v>
      </c>
      <c r="P74" s="7" t="s">
        <v>44</v>
      </c>
      <c r="Q74" s="7" t="s">
        <v>127</v>
      </c>
      <c r="R74" s="7" t="s">
        <v>369</v>
      </c>
      <c r="S74" s="7" t="s">
        <v>980</v>
      </c>
      <c r="T74" s="7" t="s">
        <v>371</v>
      </c>
      <c r="U74" s="7" t="s">
        <v>372</v>
      </c>
      <c r="V74" s="7" t="s">
        <v>416</v>
      </c>
      <c r="W74" s="7" t="s">
        <v>921</v>
      </c>
      <c r="X74" s="7" t="s">
        <v>981</v>
      </c>
      <c r="Y74" s="7">
        <v>0.33</v>
      </c>
      <c r="Z74" s="7">
        <v>0.66</v>
      </c>
      <c r="AA74" s="7">
        <v>1</v>
      </c>
      <c r="AB74" s="7" t="s">
        <v>376</v>
      </c>
      <c r="AC74" s="7" t="s">
        <v>377</v>
      </c>
      <c r="AD74" s="7" t="s">
        <v>982</v>
      </c>
      <c r="AE74" s="7" t="s">
        <v>382</v>
      </c>
      <c r="AF74" s="7" t="s">
        <v>983</v>
      </c>
      <c r="AG74" s="7">
        <v>0.33</v>
      </c>
      <c r="AH74" s="7">
        <f>IFERROR(Tabla2[[#This Row],[Valor del indicador en Trimestre II]]/Tabla2[[#This Row],[Meta Trimestre 2]],"-")</f>
        <v>1</v>
      </c>
      <c r="AI74" s="7" t="s">
        <v>984</v>
      </c>
      <c r="AJ74" s="7" t="s">
        <v>433</v>
      </c>
      <c r="AK74" s="31">
        <v>1</v>
      </c>
      <c r="AL74" s="31">
        <f>IFERROR(Tabla2[[#This Row],[Valor del indicador en Trimestre III]]/Tabla2[[#This Row],[Meta Trimestre 3]],"-")</f>
        <v>1.5151515151515151</v>
      </c>
      <c r="AM74" s="7" t="s">
        <v>985</v>
      </c>
      <c r="AN74" s="36" t="s">
        <v>433</v>
      </c>
      <c r="AO74" s="86">
        <f t="shared" ref="AO74:AO82" si="0">9/12</f>
        <v>0.75</v>
      </c>
      <c r="AP74" s="31">
        <f>IFERROR(Tabla2[[#This Row],[Valor del indicador en Trimestre IV]]/Tabla2[[#This Row],[Meta Trimestre 4]],"-")</f>
        <v>0.75</v>
      </c>
      <c r="AQ74" s="80" t="s">
        <v>986</v>
      </c>
      <c r="AR74" s="87" t="s">
        <v>1462</v>
      </c>
      <c r="AS74" s="3" t="str">
        <f>VLOOKUP('DES -FT009'!$C74,Datos!$F$1:$G$4,2,FALSE)</f>
        <v>VP</v>
      </c>
      <c r="AT74" s="3" t="str">
        <f>VLOOKUP('DES -FT009'!$D74,Datos!$M$1:$N$23,2,FALSE)</f>
        <v>Objetivo2</v>
      </c>
      <c r="AU74" s="3" t="str">
        <f>VLOOKUP('DES -FT009'!$E74,Datos!$O$1:$P$23,2,FALSE)</f>
        <v>Iniciativa2</v>
      </c>
      <c r="AX74"/>
      <c r="AY74"/>
      <c r="AZ74"/>
    </row>
    <row r="75" spans="1:52" ht="168.75" x14ac:dyDescent="0.3">
      <c r="A75" s="7" t="s">
        <v>987</v>
      </c>
      <c r="B75" s="7" t="s">
        <v>144</v>
      </c>
      <c r="C75" s="7" t="s">
        <v>0</v>
      </c>
      <c r="D75" s="7" t="s">
        <v>8</v>
      </c>
      <c r="E75" s="7" t="s">
        <v>13</v>
      </c>
      <c r="F75" s="7" t="s">
        <v>15</v>
      </c>
      <c r="G75" s="7" t="s">
        <v>202</v>
      </c>
      <c r="H75" s="7" t="s">
        <v>169</v>
      </c>
      <c r="I75" s="14">
        <v>45323</v>
      </c>
      <c r="J75" s="14">
        <v>45646</v>
      </c>
      <c r="K75" s="7" t="s">
        <v>988</v>
      </c>
      <c r="L75" s="7" t="s">
        <v>156</v>
      </c>
      <c r="M75" s="7" t="s">
        <v>186</v>
      </c>
      <c r="N75" s="7" t="s">
        <v>177</v>
      </c>
      <c r="O75" s="7" t="s">
        <v>188</v>
      </c>
      <c r="P75" s="7" t="s">
        <v>44</v>
      </c>
      <c r="Q75" s="7" t="s">
        <v>127</v>
      </c>
      <c r="R75" s="7" t="s">
        <v>369</v>
      </c>
      <c r="S75" s="7" t="s">
        <v>956</v>
      </c>
      <c r="T75" s="7" t="s">
        <v>371</v>
      </c>
      <c r="U75" s="7" t="s">
        <v>372</v>
      </c>
      <c r="V75" s="7" t="s">
        <v>416</v>
      </c>
      <c r="W75" s="7" t="s">
        <v>921</v>
      </c>
      <c r="X75" s="7" t="s">
        <v>989</v>
      </c>
      <c r="Y75" s="7">
        <v>0.33</v>
      </c>
      <c r="Z75" s="7">
        <v>0.66</v>
      </c>
      <c r="AA75" s="7">
        <v>1</v>
      </c>
      <c r="AB75" s="7" t="s">
        <v>376</v>
      </c>
      <c r="AC75" s="7" t="s">
        <v>377</v>
      </c>
      <c r="AD75" s="7" t="s">
        <v>990</v>
      </c>
      <c r="AE75" s="7" t="s">
        <v>433</v>
      </c>
      <c r="AF75" s="7" t="s">
        <v>991</v>
      </c>
      <c r="AG75" s="7">
        <v>0.33</v>
      </c>
      <c r="AH75" s="7">
        <f>IFERROR(Tabla2[[#This Row],[Valor del indicador en Trimestre II]]/Tabla2[[#This Row],[Meta Trimestre 2]],"-")</f>
        <v>1</v>
      </c>
      <c r="AI75" s="7" t="s">
        <v>992</v>
      </c>
      <c r="AJ75" s="7" t="s">
        <v>382</v>
      </c>
      <c r="AK75" s="31">
        <v>1</v>
      </c>
      <c r="AL75" s="31">
        <f>IFERROR(Tabla2[[#This Row],[Valor del indicador en Trimestre III]]/Tabla2[[#This Row],[Meta Trimestre 3]],"-")</f>
        <v>1.5151515151515151</v>
      </c>
      <c r="AM75" s="7" t="s">
        <v>993</v>
      </c>
      <c r="AN75" s="36" t="s">
        <v>382</v>
      </c>
      <c r="AO75" s="86">
        <f t="shared" si="0"/>
        <v>0.75</v>
      </c>
      <c r="AP75" s="31">
        <f>IFERROR(Tabla2[[#This Row],[Valor del indicador en Trimestre IV]]/Tabla2[[#This Row],[Meta Trimestre 4]],"-")</f>
        <v>0.75</v>
      </c>
      <c r="AQ75" s="80" t="s">
        <v>994</v>
      </c>
      <c r="AR75" s="85" t="s">
        <v>1462</v>
      </c>
      <c r="AS75" s="3" t="str">
        <f>VLOOKUP('DES -FT009'!$C75,Datos!$F$1:$G$4,2,FALSE)</f>
        <v>VP</v>
      </c>
      <c r="AT75" s="3" t="str">
        <f>VLOOKUP('DES -FT009'!$D75,Datos!$M$1:$N$23,2,FALSE)</f>
        <v>Objetivo2</v>
      </c>
      <c r="AU75" s="3" t="str">
        <f>VLOOKUP('DES -FT009'!$E75,Datos!$O$1:$P$23,2,FALSE)</f>
        <v>Iniciativa2</v>
      </c>
      <c r="AX75"/>
      <c r="AY75"/>
      <c r="AZ75"/>
    </row>
    <row r="76" spans="1:52" ht="225" x14ac:dyDescent="0.3">
      <c r="A76" s="7" t="s">
        <v>995</v>
      </c>
      <c r="B76" s="7" t="s">
        <v>144</v>
      </c>
      <c r="C76" s="7" t="s">
        <v>0</v>
      </c>
      <c r="D76" s="7" t="s">
        <v>8</v>
      </c>
      <c r="E76" s="7" t="s">
        <v>13</v>
      </c>
      <c r="F76" s="7" t="s">
        <v>15</v>
      </c>
      <c r="G76" s="7" t="s">
        <v>203</v>
      </c>
      <c r="H76" s="7" t="s">
        <v>169</v>
      </c>
      <c r="I76" s="14">
        <v>45323</v>
      </c>
      <c r="J76" s="14">
        <v>45646</v>
      </c>
      <c r="K76" s="7" t="s">
        <v>996</v>
      </c>
      <c r="L76" s="7" t="s">
        <v>156</v>
      </c>
      <c r="M76" s="7" t="s">
        <v>186</v>
      </c>
      <c r="N76" s="7" t="s">
        <v>177</v>
      </c>
      <c r="O76" s="7" t="s">
        <v>188</v>
      </c>
      <c r="P76" s="7" t="s">
        <v>44</v>
      </c>
      <c r="Q76" s="7" t="s">
        <v>127</v>
      </c>
      <c r="R76" s="7" t="s">
        <v>369</v>
      </c>
      <c r="S76" s="7" t="s">
        <v>980</v>
      </c>
      <c r="T76" s="7" t="s">
        <v>371</v>
      </c>
      <c r="U76" s="7" t="s">
        <v>372</v>
      </c>
      <c r="V76" s="7" t="s">
        <v>416</v>
      </c>
      <c r="W76" s="7" t="s">
        <v>921</v>
      </c>
      <c r="X76" s="7" t="s">
        <v>981</v>
      </c>
      <c r="Y76" s="7">
        <v>0.33</v>
      </c>
      <c r="Z76" s="7">
        <v>0.66</v>
      </c>
      <c r="AA76" s="7">
        <v>1</v>
      </c>
      <c r="AB76" s="7" t="s">
        <v>376</v>
      </c>
      <c r="AC76" s="7" t="s">
        <v>377</v>
      </c>
      <c r="AD76" s="7" t="s">
        <v>997</v>
      </c>
      <c r="AE76" s="7" t="s">
        <v>382</v>
      </c>
      <c r="AF76" s="7" t="s">
        <v>998</v>
      </c>
      <c r="AG76" s="7">
        <v>0.33</v>
      </c>
      <c r="AH76" s="7">
        <f>IFERROR(Tabla2[[#This Row],[Valor del indicador en Trimestre II]]/Tabla2[[#This Row],[Meta Trimestre 2]],"-")</f>
        <v>1</v>
      </c>
      <c r="AI76" s="7" t="s">
        <v>999</v>
      </c>
      <c r="AJ76" s="7" t="s">
        <v>433</v>
      </c>
      <c r="AK76" s="31">
        <v>1</v>
      </c>
      <c r="AL76" s="31">
        <f>IFERROR(Tabla2[[#This Row],[Valor del indicador en Trimestre III]]/Tabla2[[#This Row],[Meta Trimestre 3]],"-")</f>
        <v>1.5151515151515151</v>
      </c>
      <c r="AM76" s="7" t="s">
        <v>1000</v>
      </c>
      <c r="AN76" s="36" t="s">
        <v>382</v>
      </c>
      <c r="AO76" s="86">
        <f t="shared" si="0"/>
        <v>0.75</v>
      </c>
      <c r="AP76" s="31">
        <f>IFERROR(Tabla2[[#This Row],[Valor del indicador en Trimestre IV]]/Tabla2[[#This Row],[Meta Trimestre 4]],"-")</f>
        <v>0.75</v>
      </c>
      <c r="AQ76" s="80" t="s">
        <v>1001</v>
      </c>
      <c r="AR76" s="87" t="s">
        <v>382</v>
      </c>
      <c r="AS76" s="3" t="str">
        <f>VLOOKUP('DES -FT009'!$C76,Datos!$F$1:$G$4,2,FALSE)</f>
        <v>VP</v>
      </c>
      <c r="AT76" s="3" t="str">
        <f>VLOOKUP('DES -FT009'!$D76,Datos!$M$1:$N$23,2,FALSE)</f>
        <v>Objetivo2</v>
      </c>
      <c r="AU76" s="3" t="str">
        <f>VLOOKUP('DES -FT009'!$E76,Datos!$O$1:$P$23,2,FALSE)</f>
        <v>Iniciativa2</v>
      </c>
      <c r="AX76"/>
      <c r="AY76"/>
      <c r="AZ76"/>
    </row>
    <row r="77" spans="1:52" ht="168.75" x14ac:dyDescent="0.3">
      <c r="A77" s="7" t="s">
        <v>1002</v>
      </c>
      <c r="B77" s="7" t="s">
        <v>144</v>
      </c>
      <c r="C77" s="7" t="s">
        <v>0</v>
      </c>
      <c r="D77" s="7" t="s">
        <v>8</v>
      </c>
      <c r="E77" s="7" t="s">
        <v>13</v>
      </c>
      <c r="F77" s="7" t="s">
        <v>15</v>
      </c>
      <c r="G77" s="7" t="s">
        <v>199</v>
      </c>
      <c r="H77" s="7" t="s">
        <v>169</v>
      </c>
      <c r="I77" s="14">
        <v>45323</v>
      </c>
      <c r="J77" s="14">
        <v>45646</v>
      </c>
      <c r="K77" s="7" t="s">
        <v>1003</v>
      </c>
      <c r="L77" s="7" t="s">
        <v>156</v>
      </c>
      <c r="M77" s="7" t="s">
        <v>186</v>
      </c>
      <c r="N77" s="7" t="s">
        <v>177</v>
      </c>
      <c r="O77" s="7" t="s">
        <v>188</v>
      </c>
      <c r="P77" s="7" t="s">
        <v>44</v>
      </c>
      <c r="Q77" s="7" t="s">
        <v>127</v>
      </c>
      <c r="R77" s="7" t="s">
        <v>369</v>
      </c>
      <c r="S77" s="7" t="s">
        <v>956</v>
      </c>
      <c r="T77" s="7" t="s">
        <v>371</v>
      </c>
      <c r="U77" s="7" t="s">
        <v>372</v>
      </c>
      <c r="V77" s="7" t="s">
        <v>416</v>
      </c>
      <c r="W77" s="7" t="s">
        <v>921</v>
      </c>
      <c r="X77" s="7" t="s">
        <v>1004</v>
      </c>
      <c r="Y77" s="7">
        <v>0.33</v>
      </c>
      <c r="Z77" s="7">
        <v>0.66</v>
      </c>
      <c r="AA77" s="7">
        <v>1</v>
      </c>
      <c r="AB77" s="7" t="s">
        <v>376</v>
      </c>
      <c r="AC77" s="7" t="s">
        <v>377</v>
      </c>
      <c r="AD77" s="7" t="s">
        <v>1005</v>
      </c>
      <c r="AE77" s="7" t="s">
        <v>433</v>
      </c>
      <c r="AF77" s="7" t="s">
        <v>1006</v>
      </c>
      <c r="AG77" s="7">
        <v>0.33</v>
      </c>
      <c r="AH77" s="7">
        <f>IFERROR(Tabla2[[#This Row],[Valor del indicador en Trimestre II]]/Tabla2[[#This Row],[Meta Trimestre 2]],"-")</f>
        <v>1</v>
      </c>
      <c r="AI77" s="7" t="s">
        <v>1007</v>
      </c>
      <c r="AJ77" s="7" t="s">
        <v>433</v>
      </c>
      <c r="AK77" s="7" t="s">
        <v>369</v>
      </c>
      <c r="AL77" s="31" t="str">
        <f>IFERROR(Tabla2[[#This Row],[Valor del indicador en Trimestre III]]/Tabla2[[#This Row],[Meta Trimestre 3]],"-")</f>
        <v>-</v>
      </c>
      <c r="AM77" s="7" t="s">
        <v>1008</v>
      </c>
      <c r="AN77" s="36" t="s">
        <v>433</v>
      </c>
      <c r="AO77" s="86">
        <f t="shared" si="0"/>
        <v>0.75</v>
      </c>
      <c r="AP77" s="31">
        <f>IFERROR(Tabla2[[#This Row],[Valor del indicador en Trimestre IV]]/Tabla2[[#This Row],[Meta Trimestre 4]],"-")</f>
        <v>0.75</v>
      </c>
      <c r="AQ77" s="80" t="s">
        <v>1009</v>
      </c>
      <c r="AR77" s="87" t="s">
        <v>382</v>
      </c>
      <c r="AS77" s="3" t="str">
        <f>VLOOKUP('DES -FT009'!$C77,Datos!$F$1:$G$4,2,FALSE)</f>
        <v>VP</v>
      </c>
      <c r="AT77" s="3" t="str">
        <f>VLOOKUP('DES -FT009'!$D77,Datos!$M$1:$N$23,2,FALSE)</f>
        <v>Objetivo2</v>
      </c>
      <c r="AU77" s="3" t="str">
        <f>VLOOKUP('DES -FT009'!$E77,Datos!$O$1:$P$23,2,FALSE)</f>
        <v>Iniciativa2</v>
      </c>
      <c r="AX77"/>
      <c r="AY77"/>
      <c r="AZ77"/>
    </row>
    <row r="78" spans="1:52" ht="168.75" x14ac:dyDescent="0.3">
      <c r="A78" s="7" t="s">
        <v>1010</v>
      </c>
      <c r="B78" s="7" t="s">
        <v>144</v>
      </c>
      <c r="C78" s="7" t="s">
        <v>0</v>
      </c>
      <c r="D78" s="7" t="s">
        <v>8</v>
      </c>
      <c r="E78" s="7" t="s">
        <v>13</v>
      </c>
      <c r="F78" s="7" t="s">
        <v>15</v>
      </c>
      <c r="G78" s="7" t="s">
        <v>215</v>
      </c>
      <c r="H78" s="7" t="s">
        <v>169</v>
      </c>
      <c r="I78" s="14">
        <v>45323</v>
      </c>
      <c r="J78" s="14">
        <v>45646</v>
      </c>
      <c r="K78" s="7" t="s">
        <v>1011</v>
      </c>
      <c r="L78" s="7" t="s">
        <v>156</v>
      </c>
      <c r="M78" s="7" t="s">
        <v>186</v>
      </c>
      <c r="N78" s="7" t="s">
        <v>177</v>
      </c>
      <c r="O78" s="7" t="s">
        <v>188</v>
      </c>
      <c r="P78" s="7" t="s">
        <v>44</v>
      </c>
      <c r="Q78" s="7" t="s">
        <v>127</v>
      </c>
      <c r="R78" s="7" t="s">
        <v>369</v>
      </c>
      <c r="S78" s="7" t="s">
        <v>1012</v>
      </c>
      <c r="T78" s="7" t="s">
        <v>371</v>
      </c>
      <c r="U78" s="7" t="s">
        <v>372</v>
      </c>
      <c r="V78" s="7" t="s">
        <v>373</v>
      </c>
      <c r="W78" s="7" t="s">
        <v>921</v>
      </c>
      <c r="X78" s="7" t="s">
        <v>1013</v>
      </c>
      <c r="Y78" s="7">
        <v>0.33</v>
      </c>
      <c r="Z78" s="7">
        <v>0.66</v>
      </c>
      <c r="AA78" s="7">
        <v>1</v>
      </c>
      <c r="AB78" s="7" t="s">
        <v>376</v>
      </c>
      <c r="AC78" s="7" t="s">
        <v>377</v>
      </c>
      <c r="AD78" s="7" t="s">
        <v>1014</v>
      </c>
      <c r="AE78" s="7" t="s">
        <v>433</v>
      </c>
      <c r="AF78" s="7" t="s">
        <v>1015</v>
      </c>
      <c r="AG78" s="7">
        <v>0.33</v>
      </c>
      <c r="AH78" s="7">
        <f>IFERROR(Tabla2[[#This Row],[Valor del indicador en Trimestre II]]/Tabla2[[#This Row],[Meta Trimestre 2]],"-")</f>
        <v>1</v>
      </c>
      <c r="AI78" s="7" t="s">
        <v>1016</v>
      </c>
      <c r="AJ78" s="7" t="s">
        <v>433</v>
      </c>
      <c r="AK78" s="31">
        <v>1</v>
      </c>
      <c r="AL78" s="31">
        <f>IFERROR(Tabla2[[#This Row],[Valor del indicador en Trimestre III]]/Tabla2[[#This Row],[Meta Trimestre 3]],"-")</f>
        <v>1.5151515151515151</v>
      </c>
      <c r="AM78" s="7" t="s">
        <v>1017</v>
      </c>
      <c r="AN78" s="36" t="s">
        <v>433</v>
      </c>
      <c r="AO78" s="86">
        <f t="shared" si="0"/>
        <v>0.75</v>
      </c>
      <c r="AP78" s="31">
        <f>IFERROR(Tabla2[[#This Row],[Valor del indicador en Trimestre IV]]/Tabla2[[#This Row],[Meta Trimestre 4]],"-")</f>
        <v>0.75</v>
      </c>
      <c r="AQ78" s="7" t="s">
        <v>1513</v>
      </c>
      <c r="AR78" s="85" t="s">
        <v>1462</v>
      </c>
      <c r="AS78" s="3" t="str">
        <f>VLOOKUP('DES -FT009'!$C78,Datos!$F$1:$G$4,2,FALSE)</f>
        <v>VP</v>
      </c>
      <c r="AT78" s="3" t="str">
        <f>VLOOKUP('DES -FT009'!$D78,Datos!$M$1:$N$23,2,FALSE)</f>
        <v>Objetivo2</v>
      </c>
      <c r="AU78" s="3" t="str">
        <f>VLOOKUP('DES -FT009'!$E78,Datos!$O$1:$P$23,2,FALSE)</f>
        <v>Iniciativa2</v>
      </c>
      <c r="AX78"/>
      <c r="AY78"/>
      <c r="AZ78"/>
    </row>
    <row r="79" spans="1:52" ht="168.75" x14ac:dyDescent="0.3">
      <c r="A79" s="7" t="s">
        <v>1018</v>
      </c>
      <c r="B79" s="7" t="s">
        <v>144</v>
      </c>
      <c r="C79" s="7" t="s">
        <v>0</v>
      </c>
      <c r="D79" s="7" t="s">
        <v>8</v>
      </c>
      <c r="E79" s="7" t="s">
        <v>13</v>
      </c>
      <c r="F79" s="7" t="s">
        <v>15</v>
      </c>
      <c r="G79" s="7" t="s">
        <v>195</v>
      </c>
      <c r="H79" s="7" t="s">
        <v>169</v>
      </c>
      <c r="I79" s="14">
        <v>45323</v>
      </c>
      <c r="J79" s="14">
        <v>45646</v>
      </c>
      <c r="K79" s="7" t="s">
        <v>1019</v>
      </c>
      <c r="L79" s="7" t="s">
        <v>156</v>
      </c>
      <c r="M79" s="7" t="s">
        <v>186</v>
      </c>
      <c r="N79" s="7" t="s">
        <v>177</v>
      </c>
      <c r="O79" s="7" t="s">
        <v>188</v>
      </c>
      <c r="P79" s="7" t="s">
        <v>44</v>
      </c>
      <c r="Q79" s="7" t="s">
        <v>127</v>
      </c>
      <c r="R79" s="7" t="s">
        <v>369</v>
      </c>
      <c r="S79" s="7" t="s">
        <v>956</v>
      </c>
      <c r="T79" s="7" t="s">
        <v>479</v>
      </c>
      <c r="U79" s="7" t="s">
        <v>372</v>
      </c>
      <c r="V79" s="7" t="s">
        <v>373</v>
      </c>
      <c r="W79" s="7" t="s">
        <v>921</v>
      </c>
      <c r="X79" s="7" t="s">
        <v>1013</v>
      </c>
      <c r="Y79" s="7">
        <v>0</v>
      </c>
      <c r="Z79" s="7">
        <v>0</v>
      </c>
      <c r="AA79" s="7">
        <v>1</v>
      </c>
      <c r="AB79" s="7" t="s">
        <v>419</v>
      </c>
      <c r="AC79" s="7" t="s">
        <v>377</v>
      </c>
      <c r="AD79" s="7" t="s">
        <v>1020</v>
      </c>
      <c r="AE79" s="7" t="s">
        <v>433</v>
      </c>
      <c r="AF79" s="7" t="s">
        <v>1021</v>
      </c>
      <c r="AG79" s="7">
        <v>0</v>
      </c>
      <c r="AH79" s="7" t="str">
        <f>IFERROR(Tabla2[[#This Row],[Valor del indicador en Trimestre II]]/Tabla2[[#This Row],[Meta Trimestre 2]],"-")</f>
        <v>-</v>
      </c>
      <c r="AI79" s="7" t="s">
        <v>1022</v>
      </c>
      <c r="AJ79" s="7" t="s">
        <v>433</v>
      </c>
      <c r="AK79" s="7" t="s">
        <v>369</v>
      </c>
      <c r="AL79" s="31" t="str">
        <f>IFERROR(Tabla2[[#This Row],[Valor del indicador en Trimestre III]]/Tabla2[[#This Row],[Meta Trimestre 3]],"-")</f>
        <v>-</v>
      </c>
      <c r="AM79" s="7" t="s">
        <v>1021</v>
      </c>
      <c r="AN79" s="36" t="s">
        <v>650</v>
      </c>
      <c r="AO79" s="86">
        <f t="shared" si="0"/>
        <v>0.75</v>
      </c>
      <c r="AP79" s="31">
        <f>IFERROR(Tabla2[[#This Row],[Valor del indicador en Trimestre IV]]/Tabla2[[#This Row],[Meta Trimestre 4]],"-")</f>
        <v>0.75</v>
      </c>
      <c r="AQ79" s="7" t="s">
        <v>1514</v>
      </c>
      <c r="AR79" s="7" t="s">
        <v>650</v>
      </c>
      <c r="AS79" s="3" t="str">
        <f>VLOOKUP('DES -FT009'!$C79,Datos!$F$1:$G$4,2,FALSE)</f>
        <v>VP</v>
      </c>
      <c r="AT79" s="3" t="str">
        <f>VLOOKUP('DES -FT009'!$D79,Datos!$M$1:$N$23,2,FALSE)</f>
        <v>Objetivo2</v>
      </c>
      <c r="AU79" s="3" t="str">
        <f>VLOOKUP('DES -FT009'!$E79,Datos!$O$1:$P$23,2,FALSE)</f>
        <v>Iniciativa2</v>
      </c>
      <c r="AX79"/>
      <c r="AY79"/>
      <c r="AZ79"/>
    </row>
    <row r="80" spans="1:52" ht="168.75" x14ac:dyDescent="0.3">
      <c r="A80" s="7" t="s">
        <v>1023</v>
      </c>
      <c r="B80" s="7" t="s">
        <v>144</v>
      </c>
      <c r="C80" s="7" t="s">
        <v>0</v>
      </c>
      <c r="D80" s="7" t="s">
        <v>8</v>
      </c>
      <c r="E80" s="7" t="s">
        <v>13</v>
      </c>
      <c r="F80" s="7" t="s">
        <v>15</v>
      </c>
      <c r="G80" s="7" t="s">
        <v>205</v>
      </c>
      <c r="H80" s="7" t="s">
        <v>169</v>
      </c>
      <c r="I80" s="14">
        <v>45323</v>
      </c>
      <c r="J80" s="14">
        <v>45646</v>
      </c>
      <c r="K80" s="7" t="s">
        <v>1024</v>
      </c>
      <c r="L80" s="7" t="s">
        <v>156</v>
      </c>
      <c r="M80" s="7" t="s">
        <v>186</v>
      </c>
      <c r="N80" s="7" t="s">
        <v>177</v>
      </c>
      <c r="O80" s="7" t="s">
        <v>188</v>
      </c>
      <c r="P80" s="7" t="s">
        <v>44</v>
      </c>
      <c r="Q80" s="7" t="s">
        <v>127</v>
      </c>
      <c r="R80" s="7" t="s">
        <v>369</v>
      </c>
      <c r="S80" s="7" t="s">
        <v>980</v>
      </c>
      <c r="T80" s="7" t="s">
        <v>371</v>
      </c>
      <c r="U80" s="7" t="s">
        <v>372</v>
      </c>
      <c r="V80" s="7" t="s">
        <v>416</v>
      </c>
      <c r="W80" s="7" t="s">
        <v>921</v>
      </c>
      <c r="X80" s="7" t="s">
        <v>1025</v>
      </c>
      <c r="Y80" s="7">
        <v>0.33</v>
      </c>
      <c r="Z80" s="7">
        <v>0.66</v>
      </c>
      <c r="AA80" s="7">
        <v>1</v>
      </c>
      <c r="AB80" s="7" t="s">
        <v>376</v>
      </c>
      <c r="AC80" s="7" t="s">
        <v>377</v>
      </c>
      <c r="AD80" s="7" t="s">
        <v>1026</v>
      </c>
      <c r="AE80" s="7" t="s">
        <v>433</v>
      </c>
      <c r="AF80" s="7" t="s">
        <v>1027</v>
      </c>
      <c r="AG80" s="7">
        <v>0.33</v>
      </c>
      <c r="AH80" s="7">
        <f>IFERROR(Tabla2[[#This Row],[Valor del indicador en Trimestre II]]/Tabla2[[#This Row],[Meta Trimestre 2]],"-")</f>
        <v>1</v>
      </c>
      <c r="AI80" s="7" t="s">
        <v>1028</v>
      </c>
      <c r="AJ80" s="7" t="s">
        <v>382</v>
      </c>
      <c r="AK80" s="31">
        <v>1</v>
      </c>
      <c r="AL80" s="31">
        <f>IFERROR(Tabla2[[#This Row],[Valor del indicador en Trimestre III]]/Tabla2[[#This Row],[Meta Trimestre 3]],"-")</f>
        <v>1.5151515151515151</v>
      </c>
      <c r="AM80" s="7" t="s">
        <v>1029</v>
      </c>
      <c r="AN80" s="36" t="s">
        <v>382</v>
      </c>
      <c r="AO80" s="86">
        <f t="shared" si="0"/>
        <v>0.75</v>
      </c>
      <c r="AP80" s="31">
        <f>IFERROR(Tabla2[[#This Row],[Valor del indicador en Trimestre IV]]/Tabla2[[#This Row],[Meta Trimestre 4]],"-")</f>
        <v>0.75</v>
      </c>
      <c r="AQ80" s="80" t="s">
        <v>1515</v>
      </c>
      <c r="AR80" s="87" t="s">
        <v>382</v>
      </c>
      <c r="AS80" s="3" t="str">
        <f>VLOOKUP('DES -FT009'!$C80,Datos!$F$1:$G$4,2,FALSE)</f>
        <v>VP</v>
      </c>
      <c r="AT80" s="3" t="str">
        <f>VLOOKUP('DES -FT009'!$D80,Datos!$M$1:$N$23,2,FALSE)</f>
        <v>Objetivo2</v>
      </c>
      <c r="AU80" s="3" t="str">
        <f>VLOOKUP('DES -FT009'!$E80,Datos!$O$1:$P$23,2,FALSE)</f>
        <v>Iniciativa2</v>
      </c>
      <c r="AX80"/>
      <c r="AY80"/>
      <c r="AZ80"/>
    </row>
    <row r="81" spans="1:52" ht="168.75" x14ac:dyDescent="0.3">
      <c r="A81" s="7" t="s">
        <v>1030</v>
      </c>
      <c r="B81" s="7" t="s">
        <v>144</v>
      </c>
      <c r="C81" s="7" t="s">
        <v>0</v>
      </c>
      <c r="D81" s="7" t="s">
        <v>8</v>
      </c>
      <c r="E81" s="7" t="s">
        <v>13</v>
      </c>
      <c r="F81" s="7" t="s">
        <v>15</v>
      </c>
      <c r="G81" s="7" t="s">
        <v>206</v>
      </c>
      <c r="H81" s="7" t="s">
        <v>169</v>
      </c>
      <c r="I81" s="14">
        <v>45295</v>
      </c>
      <c r="J81" s="14">
        <v>45646</v>
      </c>
      <c r="K81" s="7" t="s">
        <v>1031</v>
      </c>
      <c r="L81" s="7" t="s">
        <v>156</v>
      </c>
      <c r="M81" s="7" t="s">
        <v>186</v>
      </c>
      <c r="N81" s="7" t="s">
        <v>177</v>
      </c>
      <c r="O81" s="7" t="s">
        <v>188</v>
      </c>
      <c r="P81" s="7" t="s">
        <v>44</v>
      </c>
      <c r="Q81" s="7" t="s">
        <v>127</v>
      </c>
      <c r="R81" s="7" t="s">
        <v>369</v>
      </c>
      <c r="S81" s="7" t="s">
        <v>956</v>
      </c>
      <c r="T81" s="7" t="s">
        <v>371</v>
      </c>
      <c r="U81" s="7" t="s">
        <v>372</v>
      </c>
      <c r="V81" s="7" t="s">
        <v>416</v>
      </c>
      <c r="W81" s="7" t="s">
        <v>921</v>
      </c>
      <c r="X81" s="7" t="s">
        <v>1032</v>
      </c>
      <c r="Y81" s="7">
        <v>0.33</v>
      </c>
      <c r="Z81" s="7">
        <v>0.66</v>
      </c>
      <c r="AA81" s="7">
        <v>1</v>
      </c>
      <c r="AB81" s="7" t="s">
        <v>376</v>
      </c>
      <c r="AC81" s="7" t="s">
        <v>377</v>
      </c>
      <c r="AD81" s="7" t="s">
        <v>957</v>
      </c>
      <c r="AE81" s="7" t="s">
        <v>650</v>
      </c>
      <c r="AF81" s="7" t="s">
        <v>958</v>
      </c>
      <c r="AG81" s="7">
        <v>0.33</v>
      </c>
      <c r="AH81" s="7">
        <f>IFERROR(Tabla2[[#This Row],[Valor del indicador en Trimestre II]]/Tabla2[[#This Row],[Meta Trimestre 2]],"-")</f>
        <v>1</v>
      </c>
      <c r="AI81" s="7" t="s">
        <v>1033</v>
      </c>
      <c r="AJ81" s="7" t="s">
        <v>382</v>
      </c>
      <c r="AK81" s="7" t="s">
        <v>369</v>
      </c>
      <c r="AL81" s="31" t="str">
        <f>IFERROR(Tabla2[[#This Row],[Valor del indicador en Trimestre III]]/Tabla2[[#This Row],[Meta Trimestre 3]],"-")</f>
        <v>-</v>
      </c>
      <c r="AM81" s="7" t="s">
        <v>1034</v>
      </c>
      <c r="AN81" s="36" t="s">
        <v>650</v>
      </c>
      <c r="AO81" s="86">
        <f t="shared" si="0"/>
        <v>0.75</v>
      </c>
      <c r="AP81" s="31">
        <f>IFERROR(Tabla2[[#This Row],[Valor del indicador en Trimestre IV]]/Tabla2[[#This Row],[Meta Trimestre 4]],"-")</f>
        <v>0.75</v>
      </c>
      <c r="AQ81" s="7" t="s">
        <v>1035</v>
      </c>
      <c r="AR81" s="7" t="s">
        <v>650</v>
      </c>
      <c r="AS81" s="3" t="str">
        <f>VLOOKUP('DES -FT009'!$C81,Datos!$F$1:$G$4,2,FALSE)</f>
        <v>VP</v>
      </c>
      <c r="AT81" s="3" t="str">
        <f>VLOOKUP('DES -FT009'!$D81,Datos!$M$1:$N$23,2,FALSE)</f>
        <v>Objetivo2</v>
      </c>
      <c r="AU81" s="3" t="str">
        <f>VLOOKUP('DES -FT009'!$E81,Datos!$O$1:$P$23,2,FALSE)</f>
        <v>Iniciativa2</v>
      </c>
      <c r="AX81"/>
      <c r="AY81"/>
      <c r="AZ81"/>
    </row>
    <row r="82" spans="1:52" ht="168.75" x14ac:dyDescent="0.3">
      <c r="A82" s="7" t="s">
        <v>1036</v>
      </c>
      <c r="B82" s="7" t="s">
        <v>144</v>
      </c>
      <c r="C82" s="7" t="s">
        <v>0</v>
      </c>
      <c r="D82" s="7" t="s">
        <v>8</v>
      </c>
      <c r="E82" s="7" t="s">
        <v>13</v>
      </c>
      <c r="F82" s="7" t="s">
        <v>15</v>
      </c>
      <c r="G82" s="7" t="s">
        <v>214</v>
      </c>
      <c r="H82" s="7" t="s">
        <v>169</v>
      </c>
      <c r="I82" s="14">
        <v>45337</v>
      </c>
      <c r="J82" s="14">
        <v>45656</v>
      </c>
      <c r="K82" s="7" t="s">
        <v>1037</v>
      </c>
      <c r="L82" s="7" t="s">
        <v>156</v>
      </c>
      <c r="M82" s="7" t="s">
        <v>186</v>
      </c>
      <c r="N82" s="7" t="s">
        <v>177</v>
      </c>
      <c r="O82" s="7" t="s">
        <v>188</v>
      </c>
      <c r="P82" s="7" t="s">
        <v>44</v>
      </c>
      <c r="Q82" s="7" t="s">
        <v>127</v>
      </c>
      <c r="R82" s="7" t="s">
        <v>369</v>
      </c>
      <c r="S82" s="7" t="s">
        <v>1038</v>
      </c>
      <c r="T82" s="7" t="s">
        <v>371</v>
      </c>
      <c r="U82" s="7" t="s">
        <v>372</v>
      </c>
      <c r="V82" s="7" t="s">
        <v>416</v>
      </c>
      <c r="W82" s="7" t="s">
        <v>1039</v>
      </c>
      <c r="X82" s="7" t="s">
        <v>1040</v>
      </c>
      <c r="Y82" s="7">
        <v>0.33</v>
      </c>
      <c r="Z82" s="7">
        <v>0.66</v>
      </c>
      <c r="AA82" s="7">
        <v>1</v>
      </c>
      <c r="AB82" s="7" t="s">
        <v>376</v>
      </c>
      <c r="AC82" s="7" t="s">
        <v>377</v>
      </c>
      <c r="AD82" s="7" t="s">
        <v>1041</v>
      </c>
      <c r="AE82" s="7" t="s">
        <v>433</v>
      </c>
      <c r="AF82" s="7" t="s">
        <v>1042</v>
      </c>
      <c r="AG82" s="7">
        <v>0.33</v>
      </c>
      <c r="AH82" s="7">
        <f>IFERROR(Tabla2[[#This Row],[Valor del indicador en Trimestre II]]/Tabla2[[#This Row],[Meta Trimestre 2]],"-")</f>
        <v>1</v>
      </c>
      <c r="AI82" s="7" t="s">
        <v>1043</v>
      </c>
      <c r="AJ82" s="7" t="s">
        <v>382</v>
      </c>
      <c r="AK82" s="7" t="s">
        <v>369</v>
      </c>
      <c r="AL82" s="31" t="str">
        <f>IFERROR(Tabla2[[#This Row],[Valor del indicador en Trimestre III]]/Tabla2[[#This Row],[Meta Trimestre 3]],"-")</f>
        <v>-</v>
      </c>
      <c r="AM82" s="7" t="s">
        <v>748</v>
      </c>
      <c r="AN82" s="36" t="s">
        <v>748</v>
      </c>
      <c r="AO82" s="86">
        <f t="shared" si="0"/>
        <v>0.75</v>
      </c>
      <c r="AP82" s="31">
        <f>IFERROR(Tabla2[[#This Row],[Valor del indicador en Trimestre IV]]/Tabla2[[#This Row],[Meta Trimestre 4]],"-")</f>
        <v>0.75</v>
      </c>
      <c r="AQ82" s="80" t="s">
        <v>1044</v>
      </c>
      <c r="AR82" s="87" t="s">
        <v>382</v>
      </c>
      <c r="AS82" s="3" t="str">
        <f>VLOOKUP('DES -FT009'!$C82,Datos!$F$1:$G$4,2,FALSE)</f>
        <v>VP</v>
      </c>
      <c r="AT82" s="3" t="str">
        <f>VLOOKUP('DES -FT009'!$D82,Datos!$M$1:$N$23,2,FALSE)</f>
        <v>Objetivo2</v>
      </c>
      <c r="AU82" s="3" t="str">
        <f>VLOOKUP('DES -FT009'!$E82,Datos!$O$1:$P$23,2,FALSE)</f>
        <v>Iniciativa2</v>
      </c>
      <c r="AX82"/>
      <c r="AY82"/>
      <c r="AZ82"/>
    </row>
    <row r="83" spans="1:52" customFormat="1" ht="375" x14ac:dyDescent="0.25">
      <c r="A83" s="7" t="s">
        <v>1045</v>
      </c>
      <c r="B83" s="7" t="s">
        <v>157</v>
      </c>
      <c r="C83" s="7" t="s">
        <v>9</v>
      </c>
      <c r="D83" s="7" t="s">
        <v>21</v>
      </c>
      <c r="E83" s="7" t="s">
        <v>35</v>
      </c>
      <c r="F83" s="7" t="s">
        <v>37</v>
      </c>
      <c r="G83" s="7" t="s">
        <v>236</v>
      </c>
      <c r="H83" s="7" t="s">
        <v>1046</v>
      </c>
      <c r="I83" s="14">
        <v>45295</v>
      </c>
      <c r="J83" s="14">
        <v>45657</v>
      </c>
      <c r="K83" s="7" t="s">
        <v>414</v>
      </c>
      <c r="L83" s="7" t="s">
        <v>156</v>
      </c>
      <c r="M83" s="7" t="s">
        <v>177</v>
      </c>
      <c r="N83" s="7" t="s">
        <v>179</v>
      </c>
      <c r="O83" s="7"/>
      <c r="P83" s="7" t="s">
        <v>3</v>
      </c>
      <c r="Q83" s="7" t="s">
        <v>127</v>
      </c>
      <c r="R83" s="7" t="s">
        <v>369</v>
      </c>
      <c r="S83" s="7" t="s">
        <v>1047</v>
      </c>
      <c r="T83" s="7" t="s">
        <v>371</v>
      </c>
      <c r="U83" s="7" t="s">
        <v>372</v>
      </c>
      <c r="V83" s="7" t="s">
        <v>416</v>
      </c>
      <c r="W83" s="7" t="s">
        <v>1048</v>
      </c>
      <c r="X83" s="7" t="s">
        <v>1049</v>
      </c>
      <c r="Y83" s="7">
        <v>1</v>
      </c>
      <c r="Z83" s="7">
        <v>1</v>
      </c>
      <c r="AA83" s="7">
        <v>1</v>
      </c>
      <c r="AB83" s="7" t="s">
        <v>419</v>
      </c>
      <c r="AC83" s="7" t="s">
        <v>377</v>
      </c>
      <c r="AD83" s="7" t="s">
        <v>1050</v>
      </c>
      <c r="AE83" s="7" t="s">
        <v>421</v>
      </c>
      <c r="AF83" s="7" t="s">
        <v>1051</v>
      </c>
      <c r="AG83" s="7">
        <v>1</v>
      </c>
      <c r="AH83" s="7">
        <f>IFERROR(Tabla2[[#This Row],[Valor del indicador en Trimestre II]]/Tabla2[[#This Row],[Meta Trimestre 2]],"-")</f>
        <v>1</v>
      </c>
      <c r="AI83" s="7" t="s">
        <v>1052</v>
      </c>
      <c r="AJ83" s="7" t="s">
        <v>1053</v>
      </c>
      <c r="AK83" s="7">
        <v>1</v>
      </c>
      <c r="AL83" s="31">
        <f>IFERROR(Tabla2[[#This Row],[Valor del indicador en Trimestre III]]/Tabla2[[#This Row],[Meta Trimestre 3]],"-")</f>
        <v>1</v>
      </c>
      <c r="AM83" s="7" t="s">
        <v>1054</v>
      </c>
      <c r="AN83" s="36" t="s">
        <v>421</v>
      </c>
      <c r="AO83" s="90">
        <v>1</v>
      </c>
      <c r="AP83" s="31" t="str">
        <f>IFERROR([2]!Tabla2[[#This Row],[Valor del indicador en Trimestre IV]]/[2]!Tabla2[[#This Row],[Meta Trimestre 4]],"-")</f>
        <v>-</v>
      </c>
      <c r="AQ83" s="7" t="s">
        <v>1422</v>
      </c>
      <c r="AR83" s="36" t="s">
        <v>421</v>
      </c>
      <c r="AS83" s="1" t="str">
        <f>VLOOKUP('DES -FT009'!$C83,Datos!$F$1:$G$4,2,FALSE)</f>
        <v>MS</v>
      </c>
      <c r="AT83" s="1" t="str">
        <f>VLOOKUP('DES -FT009'!$D83,Datos!$M$1:$N$23,2,FALSE)</f>
        <v>Objetivo4</v>
      </c>
      <c r="AU83" s="1" t="str">
        <f>VLOOKUP('DES -FT009'!$E83,Datos!$O$1:$P$23,2,FALSE)</f>
        <v>Iniciativa4</v>
      </c>
    </row>
    <row r="84" spans="1:52" customFormat="1" ht="409.5" x14ac:dyDescent="0.25">
      <c r="A84" s="7" t="s">
        <v>1055</v>
      </c>
      <c r="B84" s="7" t="s">
        <v>170</v>
      </c>
      <c r="C84" s="7" t="s">
        <v>17</v>
      </c>
      <c r="D84" s="7" t="s">
        <v>32</v>
      </c>
      <c r="E84" s="7" t="s">
        <v>71</v>
      </c>
      <c r="F84" s="7" t="s">
        <v>73</v>
      </c>
      <c r="G84" s="7" t="s">
        <v>251</v>
      </c>
      <c r="H84" s="7" t="s">
        <v>146</v>
      </c>
      <c r="I84" s="14">
        <v>45292</v>
      </c>
      <c r="J84" s="14">
        <v>45657</v>
      </c>
      <c r="K84" s="7" t="s">
        <v>1056</v>
      </c>
      <c r="L84" s="7" t="s">
        <v>156</v>
      </c>
      <c r="M84" s="7" t="s">
        <v>182</v>
      </c>
      <c r="N84" s="7" t="s">
        <v>3</v>
      </c>
      <c r="O84" s="7" t="s">
        <v>3</v>
      </c>
      <c r="P84" s="7" t="s">
        <v>3</v>
      </c>
      <c r="Q84" s="7" t="s">
        <v>137</v>
      </c>
      <c r="R84" s="7" t="s">
        <v>133</v>
      </c>
      <c r="S84" s="7" t="s">
        <v>1057</v>
      </c>
      <c r="T84" s="7" t="s">
        <v>371</v>
      </c>
      <c r="U84" s="7" t="s">
        <v>372</v>
      </c>
      <c r="V84" s="7" t="s">
        <v>416</v>
      </c>
      <c r="W84" s="7" t="s">
        <v>1058</v>
      </c>
      <c r="X84" s="7" t="s">
        <v>1059</v>
      </c>
      <c r="Y84" s="7">
        <v>0.63636363636363635</v>
      </c>
      <c r="Z84" s="7">
        <v>1</v>
      </c>
      <c r="AA84" s="7">
        <v>1</v>
      </c>
      <c r="AB84" s="7" t="s">
        <v>419</v>
      </c>
      <c r="AC84" s="7" t="s">
        <v>377</v>
      </c>
      <c r="AD84" s="7" t="s">
        <v>1060</v>
      </c>
      <c r="AE84" s="7" t="s">
        <v>3</v>
      </c>
      <c r="AF84" s="7" t="s">
        <v>1061</v>
      </c>
      <c r="AG84" s="7" t="s">
        <v>369</v>
      </c>
      <c r="AH84" s="7" t="str">
        <f>IFERROR(Tabla2[[#This Row],[Valor del indicador en Trimestre II]]/Tabla2[[#This Row],[Meta Trimestre 2]],"-")</f>
        <v>-</v>
      </c>
      <c r="AI84" s="7" t="s">
        <v>1062</v>
      </c>
      <c r="AJ84" s="7" t="s">
        <v>1062</v>
      </c>
      <c r="AK84" s="7" t="s">
        <v>369</v>
      </c>
      <c r="AL84" s="31" t="str">
        <f>IFERROR(Tabla2[[#This Row],[Valor del indicador en Trimestre III]]/Tabla2[[#This Row],[Meta Trimestre 3]],"-")</f>
        <v>-</v>
      </c>
      <c r="AM84" s="7" t="s">
        <v>748</v>
      </c>
      <c r="AN84" s="36" t="s">
        <v>748</v>
      </c>
      <c r="AO84" s="90" t="s">
        <v>369</v>
      </c>
      <c r="AP84" s="31" t="str">
        <f>IFERROR(Tabla2[[#This Row],[Valor del indicador en Trimestre IV]]/Tabla2[[#This Row],[Meta Trimestre 4]],"-")</f>
        <v>-</v>
      </c>
      <c r="AQ84" s="7" t="s">
        <v>1516</v>
      </c>
      <c r="AR84" s="88" t="s">
        <v>1429</v>
      </c>
      <c r="AS84" s="1" t="str">
        <f>VLOOKUP('DES -FT009'!$C84,Datos!$F$1:$G$4,2,FALSE)</f>
        <v>DO</v>
      </c>
      <c r="AT84" s="1" t="str">
        <f>VLOOKUP('DES -FT009'!$D84,Datos!$M$1:$N$23,2,FALSE)</f>
        <v>Objetivo6</v>
      </c>
      <c r="AU84" s="1" t="str">
        <f>VLOOKUP('DES -FT009'!$E84,Datos!$O$1:$P$23,2,FALSE)</f>
        <v>Iniciativa11</v>
      </c>
    </row>
    <row r="85" spans="1:52" customFormat="1" ht="240" x14ac:dyDescent="0.25">
      <c r="A85" s="7" t="s">
        <v>1063</v>
      </c>
      <c r="B85" s="7" t="s">
        <v>170</v>
      </c>
      <c r="C85" s="7" t="s">
        <v>17</v>
      </c>
      <c r="D85" s="7" t="s">
        <v>32</v>
      </c>
      <c r="E85" s="7" t="s">
        <v>71</v>
      </c>
      <c r="F85" s="7" t="s">
        <v>73</v>
      </c>
      <c r="G85" s="7" t="s">
        <v>246</v>
      </c>
      <c r="H85" s="7" t="s">
        <v>146</v>
      </c>
      <c r="I85" s="14">
        <v>45292</v>
      </c>
      <c r="J85" s="14">
        <v>45657</v>
      </c>
      <c r="K85" s="7" t="s">
        <v>1064</v>
      </c>
      <c r="L85" s="7" t="s">
        <v>156</v>
      </c>
      <c r="M85" s="7" t="s">
        <v>182</v>
      </c>
      <c r="N85" s="7" t="s">
        <v>3</v>
      </c>
      <c r="O85" s="7" t="s">
        <v>3</v>
      </c>
      <c r="P85" s="7" t="s">
        <v>3</v>
      </c>
      <c r="Q85" s="7" t="s">
        <v>137</v>
      </c>
      <c r="R85" s="7" t="s">
        <v>133</v>
      </c>
      <c r="S85" s="7" t="s">
        <v>1057</v>
      </c>
      <c r="T85" s="7" t="s">
        <v>371</v>
      </c>
      <c r="U85" s="7" t="s">
        <v>372</v>
      </c>
      <c r="V85" s="7" t="s">
        <v>416</v>
      </c>
      <c r="W85" s="7" t="s">
        <v>1058</v>
      </c>
      <c r="X85" s="7" t="s">
        <v>1059</v>
      </c>
      <c r="Y85" s="7">
        <v>0.53846153846153844</v>
      </c>
      <c r="Z85" s="7">
        <v>1</v>
      </c>
      <c r="AA85" s="7">
        <v>1</v>
      </c>
      <c r="AB85" s="7" t="s">
        <v>419</v>
      </c>
      <c r="AC85" s="7" t="s">
        <v>377</v>
      </c>
      <c r="AD85" s="7" t="s">
        <v>1065</v>
      </c>
      <c r="AE85" s="7" t="s">
        <v>3</v>
      </c>
      <c r="AF85" s="7" t="s">
        <v>1066</v>
      </c>
      <c r="AG85" s="7" t="s">
        <v>369</v>
      </c>
      <c r="AH85" s="7" t="str">
        <f>IFERROR(Tabla2[[#This Row],[Valor del indicador en Trimestre II]]/Tabla2[[#This Row],[Meta Trimestre 2]],"-")</f>
        <v>-</v>
      </c>
      <c r="AI85" s="7" t="s">
        <v>1062</v>
      </c>
      <c r="AJ85" s="7" t="s">
        <v>1062</v>
      </c>
      <c r="AK85" s="7" t="s">
        <v>369</v>
      </c>
      <c r="AL85" s="31" t="str">
        <f>IFERROR(Tabla2[[#This Row],[Valor del indicador en Trimestre III]]/Tabla2[[#This Row],[Meta Trimestre 3]],"-")</f>
        <v>-</v>
      </c>
      <c r="AM85" s="7" t="s">
        <v>748</v>
      </c>
      <c r="AN85" s="36" t="s">
        <v>748</v>
      </c>
      <c r="AO85" s="90" t="s">
        <v>369</v>
      </c>
      <c r="AP85" s="31" t="str">
        <f>IFERROR(Tabla2[[#This Row],[Valor del indicador en Trimestre IV]]/Tabla2[[#This Row],[Meta Trimestre 4]],"-")</f>
        <v>-</v>
      </c>
      <c r="AQ85" s="7" t="s">
        <v>1517</v>
      </c>
      <c r="AR85" s="88" t="s">
        <v>1430</v>
      </c>
      <c r="AS85" s="1" t="str">
        <f>VLOOKUP('DES -FT009'!$C85,Datos!$F$1:$G$4,2,FALSE)</f>
        <v>DO</v>
      </c>
      <c r="AT85" s="1" t="str">
        <f>VLOOKUP('DES -FT009'!$D85,Datos!$M$1:$N$23,2,FALSE)</f>
        <v>Objetivo6</v>
      </c>
      <c r="AU85" s="1" t="str">
        <f>VLOOKUP('DES -FT009'!$E85,Datos!$O$1:$P$23,2,FALSE)</f>
        <v>Iniciativa11</v>
      </c>
    </row>
    <row r="86" spans="1:52" customFormat="1" ht="409.5" x14ac:dyDescent="0.25">
      <c r="A86" s="7" t="s">
        <v>1067</v>
      </c>
      <c r="B86" s="7" t="s">
        <v>170</v>
      </c>
      <c r="C86" s="7" t="s">
        <v>17</v>
      </c>
      <c r="D86" s="7" t="s">
        <v>32</v>
      </c>
      <c r="E86" s="7" t="s">
        <v>71</v>
      </c>
      <c r="F86" s="7" t="s">
        <v>73</v>
      </c>
      <c r="G86" s="7" t="s">
        <v>247</v>
      </c>
      <c r="H86" s="7" t="s">
        <v>146</v>
      </c>
      <c r="I86" s="14">
        <v>45292</v>
      </c>
      <c r="J86" s="14">
        <v>45657</v>
      </c>
      <c r="K86" s="7" t="s">
        <v>1068</v>
      </c>
      <c r="L86" s="7" t="s">
        <v>156</v>
      </c>
      <c r="M86" s="7" t="s">
        <v>182</v>
      </c>
      <c r="N86" s="7" t="s">
        <v>3</v>
      </c>
      <c r="O86" s="7" t="s">
        <v>3</v>
      </c>
      <c r="P86" s="7" t="s">
        <v>3</v>
      </c>
      <c r="Q86" s="7" t="s">
        <v>137</v>
      </c>
      <c r="R86" s="7" t="s">
        <v>133</v>
      </c>
      <c r="S86" s="7" t="s">
        <v>1057</v>
      </c>
      <c r="T86" s="7" t="s">
        <v>371</v>
      </c>
      <c r="U86" s="7" t="s">
        <v>372</v>
      </c>
      <c r="V86" s="7" t="s">
        <v>416</v>
      </c>
      <c r="W86" s="7" t="s">
        <v>1058</v>
      </c>
      <c r="X86" s="7" t="s">
        <v>1059</v>
      </c>
      <c r="Y86" s="7">
        <v>0.57692307692307687</v>
      </c>
      <c r="Z86" s="7">
        <v>0.80769230769230771</v>
      </c>
      <c r="AA86" s="7">
        <v>1</v>
      </c>
      <c r="AB86" s="7" t="s">
        <v>419</v>
      </c>
      <c r="AC86" s="7" t="s">
        <v>377</v>
      </c>
      <c r="AD86" s="7" t="s">
        <v>1069</v>
      </c>
      <c r="AE86" s="7" t="s">
        <v>1070</v>
      </c>
      <c r="AF86" s="7" t="s">
        <v>1071</v>
      </c>
      <c r="AG86" s="7" t="s">
        <v>369</v>
      </c>
      <c r="AH86" s="7" t="str">
        <f>IFERROR(Tabla2[[#This Row],[Valor del indicador en Trimestre II]]/Tabla2[[#This Row],[Meta Trimestre 2]],"-")</f>
        <v>-</v>
      </c>
      <c r="AI86" s="7" t="s">
        <v>1062</v>
      </c>
      <c r="AJ86" s="7" t="s">
        <v>1062</v>
      </c>
      <c r="AK86" s="7" t="s">
        <v>369</v>
      </c>
      <c r="AL86" s="31" t="str">
        <f>IFERROR(Tabla2[[#This Row],[Valor del indicador en Trimestre III]]/Tabla2[[#This Row],[Meta Trimestre 3]],"-")</f>
        <v>-</v>
      </c>
      <c r="AM86" s="7" t="s">
        <v>748</v>
      </c>
      <c r="AN86" s="36" t="s">
        <v>748</v>
      </c>
      <c r="AO86" s="90" t="s">
        <v>369</v>
      </c>
      <c r="AP86" s="31" t="str">
        <f>IFERROR(Tabla2[[#This Row],[Valor del indicador en Trimestre IV]]/Tabla2[[#This Row],[Meta Trimestre 4]],"-")</f>
        <v>-</v>
      </c>
      <c r="AQ86" s="7" t="s">
        <v>1518</v>
      </c>
      <c r="AR86" s="88" t="s">
        <v>1431</v>
      </c>
      <c r="AS86" s="1" t="str">
        <f>VLOOKUP('DES -FT009'!$C86,Datos!$F$1:$G$4,2,FALSE)</f>
        <v>DO</v>
      </c>
      <c r="AT86" s="1" t="str">
        <f>VLOOKUP('DES -FT009'!$D86,Datos!$M$1:$N$23,2,FALSE)</f>
        <v>Objetivo6</v>
      </c>
      <c r="AU86" s="1" t="str">
        <f>VLOOKUP('DES -FT009'!$E86,Datos!$O$1:$P$23,2,FALSE)</f>
        <v>Iniciativa11</v>
      </c>
    </row>
    <row r="87" spans="1:52" customFormat="1" ht="409.5" x14ac:dyDescent="0.25">
      <c r="A87" s="7" t="s">
        <v>1072</v>
      </c>
      <c r="B87" s="7" t="s">
        <v>170</v>
      </c>
      <c r="C87" s="7" t="s">
        <v>17</v>
      </c>
      <c r="D87" s="7" t="s">
        <v>32</v>
      </c>
      <c r="E87" s="7" t="s">
        <v>71</v>
      </c>
      <c r="F87" s="7" t="s">
        <v>73</v>
      </c>
      <c r="G87" s="7" t="s">
        <v>244</v>
      </c>
      <c r="H87" s="7" t="s">
        <v>146</v>
      </c>
      <c r="I87" s="14">
        <v>45292</v>
      </c>
      <c r="J87" s="14">
        <v>45657</v>
      </c>
      <c r="K87" s="7" t="s">
        <v>1073</v>
      </c>
      <c r="L87" s="7" t="s">
        <v>156</v>
      </c>
      <c r="M87" s="7" t="s">
        <v>182</v>
      </c>
      <c r="N87" s="7" t="s">
        <v>3</v>
      </c>
      <c r="O87" s="7" t="s">
        <v>3</v>
      </c>
      <c r="P87" s="7" t="s">
        <v>3</v>
      </c>
      <c r="Q87" s="7" t="s">
        <v>137</v>
      </c>
      <c r="R87" s="7" t="s">
        <v>133</v>
      </c>
      <c r="S87" s="7" t="s">
        <v>1057</v>
      </c>
      <c r="T87" s="7" t="s">
        <v>371</v>
      </c>
      <c r="U87" s="7" t="s">
        <v>372</v>
      </c>
      <c r="V87" s="7" t="s">
        <v>416</v>
      </c>
      <c r="W87" s="7" t="s">
        <v>1058</v>
      </c>
      <c r="X87" s="7" t="s">
        <v>1059</v>
      </c>
      <c r="Y87" s="7">
        <v>0.45714285714285713</v>
      </c>
      <c r="Z87" s="7">
        <v>1</v>
      </c>
      <c r="AA87" s="7">
        <v>1</v>
      </c>
      <c r="AB87" s="7" t="s">
        <v>419</v>
      </c>
      <c r="AC87" s="7" t="s">
        <v>377</v>
      </c>
      <c r="AD87" s="7" t="s">
        <v>1074</v>
      </c>
      <c r="AE87" s="7" t="s">
        <v>3</v>
      </c>
      <c r="AF87" s="7" t="s">
        <v>1075</v>
      </c>
      <c r="AG87" s="7" t="s">
        <v>369</v>
      </c>
      <c r="AH87" s="7" t="str">
        <f>IFERROR(Tabla2[[#This Row],[Valor del indicador en Trimestre II]]/Tabla2[[#This Row],[Meta Trimestre 2]],"-")</f>
        <v>-</v>
      </c>
      <c r="AI87" s="7" t="s">
        <v>1062</v>
      </c>
      <c r="AJ87" s="7" t="s">
        <v>1062</v>
      </c>
      <c r="AK87" s="7" t="s">
        <v>369</v>
      </c>
      <c r="AL87" s="31" t="str">
        <f>IFERROR(Tabla2[[#This Row],[Valor del indicador en Trimestre III]]/Tabla2[[#This Row],[Meta Trimestre 3]],"-")</f>
        <v>-</v>
      </c>
      <c r="AM87" s="7" t="s">
        <v>748</v>
      </c>
      <c r="AN87" s="36" t="s">
        <v>748</v>
      </c>
      <c r="AO87" s="90" t="s">
        <v>369</v>
      </c>
      <c r="AP87" s="31" t="str">
        <f>IFERROR(Tabla2[[#This Row],[Valor del indicador en Trimestre IV]]/Tabla2[[#This Row],[Meta Trimestre 4]],"-")</f>
        <v>-</v>
      </c>
      <c r="AQ87" s="7" t="s">
        <v>1446</v>
      </c>
      <c r="AR87" s="88" t="s">
        <v>1432</v>
      </c>
      <c r="AS87" s="1" t="str">
        <f>VLOOKUP('DES -FT009'!$C87,Datos!$F$1:$G$4,2,FALSE)</f>
        <v>DO</v>
      </c>
      <c r="AT87" s="1" t="str">
        <f>VLOOKUP('DES -FT009'!$D87,Datos!$M$1:$N$23,2,FALSE)</f>
        <v>Objetivo6</v>
      </c>
      <c r="AU87" s="1" t="str">
        <f>VLOOKUP('DES -FT009'!$E87,Datos!$O$1:$P$23,2,FALSE)</f>
        <v>Iniciativa11</v>
      </c>
    </row>
    <row r="88" spans="1:52" customFormat="1" ht="409.5" x14ac:dyDescent="0.25">
      <c r="A88" s="7" t="s">
        <v>1076</v>
      </c>
      <c r="B88" s="7" t="s">
        <v>170</v>
      </c>
      <c r="C88" s="7" t="s">
        <v>17</v>
      </c>
      <c r="D88" s="7" t="s">
        <v>38</v>
      </c>
      <c r="E88" s="7" t="s">
        <v>84</v>
      </c>
      <c r="F88" s="7" t="s">
        <v>86</v>
      </c>
      <c r="G88" s="7" t="s">
        <v>279</v>
      </c>
      <c r="H88" s="7" t="s">
        <v>146</v>
      </c>
      <c r="I88" s="14">
        <v>45292</v>
      </c>
      <c r="J88" s="14">
        <v>45657</v>
      </c>
      <c r="K88" s="7" t="s">
        <v>1077</v>
      </c>
      <c r="L88" s="7" t="s">
        <v>156</v>
      </c>
      <c r="M88" s="7" t="s">
        <v>182</v>
      </c>
      <c r="N88" s="7" t="s">
        <v>183</v>
      </c>
      <c r="O88" s="7"/>
      <c r="P88" s="7" t="s">
        <v>69</v>
      </c>
      <c r="Q88" s="7" t="s">
        <v>132</v>
      </c>
      <c r="R88" s="7" t="s">
        <v>369</v>
      </c>
      <c r="S88" s="7" t="s">
        <v>1057</v>
      </c>
      <c r="T88" s="7" t="s">
        <v>371</v>
      </c>
      <c r="U88" s="7" t="s">
        <v>372</v>
      </c>
      <c r="V88" s="7" t="s">
        <v>416</v>
      </c>
      <c r="W88" s="7" t="s">
        <v>1058</v>
      </c>
      <c r="X88" s="7" t="s">
        <v>1059</v>
      </c>
      <c r="Y88" s="7">
        <v>0.79999999999999993</v>
      </c>
      <c r="Z88" s="7">
        <v>0.89999999999999991</v>
      </c>
      <c r="AA88" s="7">
        <v>0.99999999999999989</v>
      </c>
      <c r="AB88" s="7" t="s">
        <v>419</v>
      </c>
      <c r="AC88" s="7" t="s">
        <v>377</v>
      </c>
      <c r="AD88" s="7" t="s">
        <v>1078</v>
      </c>
      <c r="AE88" s="7" t="s">
        <v>1079</v>
      </c>
      <c r="AF88" s="7" t="s">
        <v>1080</v>
      </c>
      <c r="AG88" s="7" t="s">
        <v>369</v>
      </c>
      <c r="AH88" s="7" t="str">
        <f>IFERROR(Tabla2[[#This Row],[Valor del indicador en Trimestre II]]/Tabla2[[#This Row],[Meta Trimestre 2]],"-")</f>
        <v>-</v>
      </c>
      <c r="AI88" s="7" t="s">
        <v>1062</v>
      </c>
      <c r="AJ88" s="7" t="s">
        <v>1062</v>
      </c>
      <c r="AK88" s="7" t="s">
        <v>369</v>
      </c>
      <c r="AL88" s="31" t="str">
        <f>IFERROR(Tabla2[[#This Row],[Valor del indicador en Trimestre III]]/Tabla2[[#This Row],[Meta Trimestre 3]],"-")</f>
        <v>-</v>
      </c>
      <c r="AM88" s="7" t="s">
        <v>748</v>
      </c>
      <c r="AN88" s="36" t="s">
        <v>748</v>
      </c>
      <c r="AO88" s="90" t="s">
        <v>369</v>
      </c>
      <c r="AP88" s="31" t="str">
        <f>IFERROR(Tabla2[[#This Row],[Valor del indicador en Trimestre IV]]/Tabla2[[#This Row],[Meta Trimestre 4]],"-")</f>
        <v>-</v>
      </c>
      <c r="AQ88" s="7" t="s">
        <v>1423</v>
      </c>
      <c r="AR88" s="88" t="s">
        <v>1433</v>
      </c>
      <c r="AS88" s="1" t="str">
        <f>VLOOKUP('DES -FT009'!$C88,Datos!$F$1:$G$4,2,FALSE)</f>
        <v>DO</v>
      </c>
      <c r="AT88" s="1" t="str">
        <f>VLOOKUP('DES -FT009'!$D88,Datos!$M$1:$N$23,2,FALSE)</f>
        <v>Objetivo7</v>
      </c>
      <c r="AU88" s="1" t="str">
        <f>VLOOKUP('DES -FT009'!$E88,Datos!$O$1:$P$23,2,FALSE)</f>
        <v>Iniciativa14</v>
      </c>
    </row>
    <row r="89" spans="1:52" customFormat="1" ht="315" x14ac:dyDescent="0.25">
      <c r="A89" s="7" t="s">
        <v>1081</v>
      </c>
      <c r="B89" s="7" t="s">
        <v>170</v>
      </c>
      <c r="C89" s="7" t="s">
        <v>17</v>
      </c>
      <c r="D89" s="7" t="s">
        <v>32</v>
      </c>
      <c r="E89" s="7" t="s">
        <v>71</v>
      </c>
      <c r="F89" s="7" t="s">
        <v>1082</v>
      </c>
      <c r="G89" s="7" t="s">
        <v>252</v>
      </c>
      <c r="H89" s="7" t="s">
        <v>146</v>
      </c>
      <c r="I89" s="14">
        <v>45292</v>
      </c>
      <c r="J89" s="14">
        <v>45657</v>
      </c>
      <c r="K89" s="7" t="s">
        <v>1083</v>
      </c>
      <c r="L89" s="7" t="s">
        <v>156</v>
      </c>
      <c r="M89" s="7" t="s">
        <v>182</v>
      </c>
      <c r="N89" s="7" t="s">
        <v>3</v>
      </c>
      <c r="O89" s="7" t="s">
        <v>3</v>
      </c>
      <c r="P89" s="7" t="s">
        <v>3</v>
      </c>
      <c r="Q89" s="7" t="s">
        <v>137</v>
      </c>
      <c r="R89" s="7" t="s">
        <v>133</v>
      </c>
      <c r="S89" s="7" t="s">
        <v>1057</v>
      </c>
      <c r="T89" s="7" t="s">
        <v>371</v>
      </c>
      <c r="U89" s="7" t="s">
        <v>372</v>
      </c>
      <c r="V89" s="7" t="s">
        <v>416</v>
      </c>
      <c r="W89" s="7" t="s">
        <v>1058</v>
      </c>
      <c r="X89" s="7" t="s">
        <v>1059</v>
      </c>
      <c r="Y89" s="7">
        <v>0.5</v>
      </c>
      <c r="Z89" s="7">
        <v>0.75</v>
      </c>
      <c r="AA89" s="7">
        <v>1</v>
      </c>
      <c r="AB89" s="7" t="s">
        <v>419</v>
      </c>
      <c r="AC89" s="7" t="s">
        <v>377</v>
      </c>
      <c r="AD89" s="7" t="s">
        <v>1084</v>
      </c>
      <c r="AE89" s="7" t="s">
        <v>3</v>
      </c>
      <c r="AF89" s="7" t="s">
        <v>1085</v>
      </c>
      <c r="AG89" s="7" t="s">
        <v>369</v>
      </c>
      <c r="AH89" s="7" t="str">
        <f>IFERROR(Tabla2[[#This Row],[Valor del indicador en Trimestre II]]/Tabla2[[#This Row],[Meta Trimestre 2]],"-")</f>
        <v>-</v>
      </c>
      <c r="AI89" s="7" t="s">
        <v>1062</v>
      </c>
      <c r="AJ89" s="7" t="s">
        <v>1062</v>
      </c>
      <c r="AK89" s="7" t="s">
        <v>369</v>
      </c>
      <c r="AL89" s="31" t="str">
        <f>IFERROR(Tabla2[[#This Row],[Valor del indicador en Trimestre III]]/Tabla2[[#This Row],[Meta Trimestre 3]],"-")</f>
        <v>-</v>
      </c>
      <c r="AM89" s="7" t="s">
        <v>748</v>
      </c>
      <c r="AN89" s="36" t="s">
        <v>748</v>
      </c>
      <c r="AO89" s="90" t="s">
        <v>369</v>
      </c>
      <c r="AP89" s="31" t="str">
        <f>IFERROR(Tabla2[[#This Row],[Valor del indicador en Trimestre IV]]/Tabla2[[#This Row],[Meta Trimestre 4]],"-")</f>
        <v>-</v>
      </c>
      <c r="AQ89" s="7" t="s">
        <v>1445</v>
      </c>
      <c r="AR89" s="88" t="s">
        <v>1440</v>
      </c>
      <c r="AS89" s="1" t="str">
        <f>VLOOKUP('DES -FT009'!$C89,Datos!$F$1:$G$4,2,FALSE)</f>
        <v>DO</v>
      </c>
      <c r="AT89" s="1" t="str">
        <f>VLOOKUP('DES -FT009'!$D89,Datos!$M$1:$N$23,2,FALSE)</f>
        <v>Objetivo6</v>
      </c>
      <c r="AU89" s="1" t="str">
        <f>VLOOKUP('DES -FT009'!$E89,Datos!$O$1:$P$23,2,FALSE)</f>
        <v>Iniciativa11</v>
      </c>
    </row>
    <row r="90" spans="1:52" customFormat="1" ht="390" x14ac:dyDescent="0.25">
      <c r="A90" s="7" t="s">
        <v>1086</v>
      </c>
      <c r="B90" s="7" t="s">
        <v>148</v>
      </c>
      <c r="C90" s="7" t="s">
        <v>9</v>
      </c>
      <c r="D90" s="7" t="s">
        <v>21</v>
      </c>
      <c r="E90" s="7" t="s">
        <v>45</v>
      </c>
      <c r="F90" s="7" t="s">
        <v>47</v>
      </c>
      <c r="G90" s="7" t="s">
        <v>228</v>
      </c>
      <c r="H90" s="7" t="s">
        <v>150</v>
      </c>
      <c r="I90" s="14">
        <v>45474</v>
      </c>
      <c r="J90" s="14">
        <v>45657</v>
      </c>
      <c r="K90" s="7" t="s">
        <v>1087</v>
      </c>
      <c r="L90" s="7" t="s">
        <v>156</v>
      </c>
      <c r="M90" s="7" t="s">
        <v>172</v>
      </c>
      <c r="N90" s="7" t="s">
        <v>179</v>
      </c>
      <c r="O90" s="7" t="s">
        <v>180</v>
      </c>
      <c r="P90" s="7" t="s">
        <v>3</v>
      </c>
      <c r="Q90" s="7" t="s">
        <v>137</v>
      </c>
      <c r="R90" s="7" t="s">
        <v>138</v>
      </c>
      <c r="S90" s="7" t="s">
        <v>1088</v>
      </c>
      <c r="T90" s="7" t="s">
        <v>371</v>
      </c>
      <c r="U90" s="7" t="s">
        <v>372</v>
      </c>
      <c r="V90" s="7" t="s">
        <v>416</v>
      </c>
      <c r="W90" s="7" t="s">
        <v>1089</v>
      </c>
      <c r="X90" s="7" t="s">
        <v>1090</v>
      </c>
      <c r="Y90" s="7">
        <v>0</v>
      </c>
      <c r="Z90" s="7">
        <v>0.33</v>
      </c>
      <c r="AA90" s="7">
        <v>1</v>
      </c>
      <c r="AB90" s="7" t="s">
        <v>419</v>
      </c>
      <c r="AC90" s="7" t="s">
        <v>377</v>
      </c>
      <c r="AD90" s="7" t="s">
        <v>1091</v>
      </c>
      <c r="AE90" s="7" t="s">
        <v>433</v>
      </c>
      <c r="AF90" s="7" t="s">
        <v>1092</v>
      </c>
      <c r="AG90" s="7">
        <v>0</v>
      </c>
      <c r="AH90" s="7" t="str">
        <f>IFERROR(Tabla2[[#This Row],[Valor del indicador en Trimestre II]]/Tabla2[[#This Row],[Meta Trimestre 2]],"-")</f>
        <v>-</v>
      </c>
      <c r="AI90" s="7" t="s">
        <v>1093</v>
      </c>
      <c r="AJ90" s="7" t="s">
        <v>433</v>
      </c>
      <c r="AK90" s="31">
        <v>0.33</v>
      </c>
      <c r="AL90" s="31">
        <f>IFERROR(Tabla2[[#This Row],[Valor del indicador en Trimestre III]]/Tabla2[[#This Row],[Meta Trimestre 3]],"-")</f>
        <v>1</v>
      </c>
      <c r="AM90" s="7" t="s">
        <v>1094</v>
      </c>
      <c r="AN90" s="36" t="s">
        <v>382</v>
      </c>
      <c r="AO90" s="90">
        <v>0</v>
      </c>
      <c r="AP90" s="31">
        <f>IFERROR(Tabla2[[#This Row],[Valor del indicador en Trimestre IV]]/Tabla2[[#This Row],[Meta Trimestre 4]],"-")</f>
        <v>0</v>
      </c>
      <c r="AQ90" s="86" t="s">
        <v>1452</v>
      </c>
      <c r="AR90" s="86" t="s">
        <v>1452</v>
      </c>
      <c r="AS90" s="1" t="str">
        <f>VLOOKUP('DES -FT009'!$C90,Datos!$F$1:$G$4,2,FALSE)</f>
        <v>MS</v>
      </c>
      <c r="AT90" s="1" t="str">
        <f>VLOOKUP('DES -FT009'!$D90,Datos!$M$1:$N$23,2,FALSE)</f>
        <v>Objetivo4</v>
      </c>
      <c r="AU90" s="1" t="str">
        <f>VLOOKUP('DES -FT009'!$E90,Datos!$O$1:$P$23,2,FALSE)</f>
        <v>Iniciativa6</v>
      </c>
    </row>
    <row r="91" spans="1:52" customFormat="1" ht="345" x14ac:dyDescent="0.25">
      <c r="A91" s="7" t="s">
        <v>1095</v>
      </c>
      <c r="B91" s="7" t="s">
        <v>148</v>
      </c>
      <c r="C91" s="7" t="s">
        <v>9</v>
      </c>
      <c r="D91" s="7" t="s">
        <v>21</v>
      </c>
      <c r="E91" s="7" t="s">
        <v>40</v>
      </c>
      <c r="F91" s="7" t="s">
        <v>42</v>
      </c>
      <c r="G91" s="7" t="s">
        <v>229</v>
      </c>
      <c r="H91" s="7" t="s">
        <v>150</v>
      </c>
      <c r="I91" s="14">
        <v>45293</v>
      </c>
      <c r="J91" s="14">
        <v>45473</v>
      </c>
      <c r="K91" s="7" t="s">
        <v>1096</v>
      </c>
      <c r="L91" s="7" t="s">
        <v>156</v>
      </c>
      <c r="M91" s="7" t="s">
        <v>172</v>
      </c>
      <c r="N91" s="7" t="s">
        <v>179</v>
      </c>
      <c r="O91" s="7"/>
      <c r="P91" s="7" t="s">
        <v>3</v>
      </c>
      <c r="Q91" s="7" t="s">
        <v>132</v>
      </c>
      <c r="R91" s="7" t="s">
        <v>369</v>
      </c>
      <c r="S91" s="7" t="s">
        <v>1097</v>
      </c>
      <c r="T91" s="7" t="s">
        <v>371</v>
      </c>
      <c r="U91" s="7" t="s">
        <v>372</v>
      </c>
      <c r="V91" s="7" t="s">
        <v>416</v>
      </c>
      <c r="W91" s="7" t="s">
        <v>1098</v>
      </c>
      <c r="X91" s="7" t="s">
        <v>1099</v>
      </c>
      <c r="Y91" s="7">
        <v>0.5</v>
      </c>
      <c r="Z91" s="7">
        <v>0.83</v>
      </c>
      <c r="AA91" s="7">
        <v>1</v>
      </c>
      <c r="AB91" s="7" t="s">
        <v>419</v>
      </c>
      <c r="AC91" s="7" t="s">
        <v>377</v>
      </c>
      <c r="AD91" s="7" t="s">
        <v>1100</v>
      </c>
      <c r="AE91" s="7" t="s">
        <v>1101</v>
      </c>
      <c r="AF91" s="7" t="s">
        <v>1102</v>
      </c>
      <c r="AG91" s="7">
        <v>0.5</v>
      </c>
      <c r="AH91" s="7">
        <f>IFERROR(Tabla2[[#This Row],[Valor del indicador en Trimestre II]]/Tabla2[[#This Row],[Meta Trimestre 2]],"-")</f>
        <v>1</v>
      </c>
      <c r="AI91" s="7" t="s">
        <v>1103</v>
      </c>
      <c r="AJ91" s="7" t="s">
        <v>1101</v>
      </c>
      <c r="AK91" s="31">
        <v>0.83</v>
      </c>
      <c r="AL91" s="31">
        <f>IFERROR(Tabla2[[#This Row],[Valor del indicador en Trimestre III]]/Tabla2[[#This Row],[Meta Trimestre 3]],"-")</f>
        <v>1</v>
      </c>
      <c r="AM91" s="7" t="s">
        <v>1104</v>
      </c>
      <c r="AN91" s="36" t="s">
        <v>1101</v>
      </c>
      <c r="AO91" s="90">
        <v>0</v>
      </c>
      <c r="AP91" s="31">
        <f>IFERROR(Tabla2[[#This Row],[Valor del indicador en Trimestre IV]]/Tabla2[[#This Row],[Meta Trimestre 4]],"-")</f>
        <v>0</v>
      </c>
      <c r="AQ91" s="86" t="s">
        <v>1452</v>
      </c>
      <c r="AR91" s="86" t="s">
        <v>1452</v>
      </c>
      <c r="AS91" s="1" t="str">
        <f>VLOOKUP('DES -FT009'!$C91,Datos!$F$1:$G$4,2,FALSE)</f>
        <v>MS</v>
      </c>
      <c r="AT91" s="1" t="str">
        <f>VLOOKUP('DES -FT009'!$D91,Datos!$M$1:$N$23,2,FALSE)</f>
        <v>Objetivo4</v>
      </c>
      <c r="AU91" s="1" t="str">
        <f>VLOOKUP('DES -FT009'!$E91,Datos!$O$1:$P$23,2,FALSE)</f>
        <v>Iniciativa5</v>
      </c>
    </row>
    <row r="92" spans="1:52" customFormat="1" ht="240" x14ac:dyDescent="0.25">
      <c r="A92" s="7" t="s">
        <v>1105</v>
      </c>
      <c r="B92" s="7" t="s">
        <v>142</v>
      </c>
      <c r="C92" s="7" t="s">
        <v>9</v>
      </c>
      <c r="D92" s="7" t="s">
        <v>21</v>
      </c>
      <c r="E92" s="7" t="s">
        <v>49</v>
      </c>
      <c r="F92" s="7" t="s">
        <v>51</v>
      </c>
      <c r="G92" s="7" t="s">
        <v>235</v>
      </c>
      <c r="H92" s="7" t="s">
        <v>155</v>
      </c>
      <c r="I92" s="14">
        <v>45292</v>
      </c>
      <c r="J92" s="14">
        <v>45657</v>
      </c>
      <c r="K92" s="7" t="s">
        <v>1106</v>
      </c>
      <c r="L92" s="7" t="s">
        <v>156</v>
      </c>
      <c r="M92" s="7" t="s">
        <v>188</v>
      </c>
      <c r="N92" s="7" t="s">
        <v>3</v>
      </c>
      <c r="O92" s="7" t="s">
        <v>3</v>
      </c>
      <c r="P92" s="7" t="s">
        <v>3</v>
      </c>
      <c r="Q92" s="7" t="s">
        <v>127</v>
      </c>
      <c r="R92" s="7" t="s">
        <v>369</v>
      </c>
      <c r="S92" s="7" t="s">
        <v>1107</v>
      </c>
      <c r="T92" s="7" t="s">
        <v>371</v>
      </c>
      <c r="U92" s="7" t="s">
        <v>372</v>
      </c>
      <c r="V92" s="7" t="s">
        <v>416</v>
      </c>
      <c r="W92" s="7" t="s">
        <v>1108</v>
      </c>
      <c r="X92" s="7" t="s">
        <v>1109</v>
      </c>
      <c r="Y92" s="7">
        <v>1</v>
      </c>
      <c r="Z92" s="7">
        <v>1</v>
      </c>
      <c r="AA92" s="7">
        <v>1</v>
      </c>
      <c r="AB92" s="7" t="s">
        <v>419</v>
      </c>
      <c r="AC92" s="7" t="s">
        <v>431</v>
      </c>
      <c r="AD92" s="7" t="s">
        <v>1110</v>
      </c>
      <c r="AE92" s="7" t="s">
        <v>1111</v>
      </c>
      <c r="AF92" s="7" t="s">
        <v>1112</v>
      </c>
      <c r="AG92" s="7">
        <f>(4/4)</f>
        <v>1</v>
      </c>
      <c r="AH92" s="7">
        <f>IFERROR(Tabla2[[#This Row],[Valor del indicador en Trimestre II]]/Tabla2[[#This Row],[Meta Trimestre 2]],"-")</f>
        <v>1</v>
      </c>
      <c r="AI92" s="7" t="s">
        <v>1113</v>
      </c>
      <c r="AJ92" s="7" t="s">
        <v>1114</v>
      </c>
      <c r="AK92" s="31">
        <f t="shared" ref="AK92" si="1">(2/2)*100%</f>
        <v>1</v>
      </c>
      <c r="AL92" s="31">
        <f>IFERROR(Tabla2[[#This Row],[Valor del indicador en Trimestre III]]/Tabla2[[#This Row],[Meta Trimestre 3]],"-")</f>
        <v>1</v>
      </c>
      <c r="AM92" s="7" t="s">
        <v>1115</v>
      </c>
      <c r="AN92" s="36" t="s">
        <v>1116</v>
      </c>
      <c r="AO92" s="90">
        <f>(4/4)*100</f>
        <v>100</v>
      </c>
      <c r="AP92" s="46">
        <f>IFERROR(Tabla2[[#This Row],[Valor del indicador en Trimestre IV]]/Tabla2[[#This Row],[Meta Trimestre 4]],"-")</f>
        <v>100</v>
      </c>
      <c r="AQ92" s="109" t="s">
        <v>1117</v>
      </c>
      <c r="AR92" s="87" t="s">
        <v>382</v>
      </c>
      <c r="AS92" s="1" t="str">
        <f>VLOOKUP('DES -FT009'!$C92,Datos!$F$1:$G$4,2,FALSE)</f>
        <v>MS</v>
      </c>
      <c r="AT92" s="1" t="str">
        <f>VLOOKUP('DES -FT009'!$D92,Datos!$M$1:$N$23,2,FALSE)</f>
        <v>Objetivo4</v>
      </c>
      <c r="AU92" s="1" t="str">
        <f>VLOOKUP('DES -FT009'!$E92,Datos!$O$1:$P$23,2,FALSE)</f>
        <v>Iniciativa7</v>
      </c>
    </row>
    <row r="93" spans="1:52" customFormat="1" ht="375" x14ac:dyDescent="0.25">
      <c r="A93" s="7" t="s">
        <v>1118</v>
      </c>
      <c r="B93" s="7" t="s">
        <v>167</v>
      </c>
      <c r="C93" s="7" t="s">
        <v>17</v>
      </c>
      <c r="D93" s="7" t="s">
        <v>32</v>
      </c>
      <c r="E93" s="7" t="s">
        <v>71</v>
      </c>
      <c r="F93" s="7" t="s">
        <v>73</v>
      </c>
      <c r="G93" s="7" t="s">
        <v>245</v>
      </c>
      <c r="H93" s="7" t="s">
        <v>159</v>
      </c>
      <c r="I93" s="14">
        <v>45292</v>
      </c>
      <c r="J93" s="14">
        <v>45657</v>
      </c>
      <c r="K93" s="7" t="s">
        <v>1119</v>
      </c>
      <c r="L93" s="7" t="s">
        <v>156</v>
      </c>
      <c r="M93" s="7" t="s">
        <v>182</v>
      </c>
      <c r="N93" s="7" t="s">
        <v>3</v>
      </c>
      <c r="O93" s="7" t="s">
        <v>3</v>
      </c>
      <c r="P93" s="7" t="s">
        <v>3</v>
      </c>
      <c r="Q93" s="7" t="s">
        <v>137</v>
      </c>
      <c r="R93" s="7" t="s">
        <v>133</v>
      </c>
      <c r="S93" s="7" t="s">
        <v>1057</v>
      </c>
      <c r="T93" s="7" t="s">
        <v>371</v>
      </c>
      <c r="U93" s="7" t="s">
        <v>372</v>
      </c>
      <c r="V93" s="7" t="s">
        <v>416</v>
      </c>
      <c r="W93" s="7" t="s">
        <v>1058</v>
      </c>
      <c r="X93" s="7" t="s">
        <v>1059</v>
      </c>
      <c r="Y93" s="7">
        <v>0.38461538461538464</v>
      </c>
      <c r="Z93" s="7">
        <v>0.76923076923076927</v>
      </c>
      <c r="AA93" s="7">
        <v>1</v>
      </c>
      <c r="AB93" s="7" t="s">
        <v>419</v>
      </c>
      <c r="AC93" s="7" t="s">
        <v>377</v>
      </c>
      <c r="AD93" s="7" t="s">
        <v>1120</v>
      </c>
      <c r="AE93" s="7" t="s">
        <v>3</v>
      </c>
      <c r="AF93" s="7" t="s">
        <v>1121</v>
      </c>
      <c r="AG93" s="7" t="s">
        <v>369</v>
      </c>
      <c r="AH93" s="7" t="str">
        <f>IFERROR(Tabla2[[#This Row],[Valor del indicador en Trimestre II]]/Tabla2[[#This Row],[Meta Trimestre 2]],"-")</f>
        <v>-</v>
      </c>
      <c r="AI93" s="7" t="s">
        <v>1062</v>
      </c>
      <c r="AJ93" s="7" t="s">
        <v>1062</v>
      </c>
      <c r="AK93" s="7" t="s">
        <v>369</v>
      </c>
      <c r="AL93" s="31" t="str">
        <f>IFERROR(Tabla2[[#This Row],[Valor del indicador en Trimestre III]]/Tabla2[[#This Row],[Meta Trimestre 3]],"-")</f>
        <v>-</v>
      </c>
      <c r="AM93" s="7" t="s">
        <v>748</v>
      </c>
      <c r="AN93" s="36" t="s">
        <v>748</v>
      </c>
      <c r="AO93" s="90" t="s">
        <v>369</v>
      </c>
      <c r="AP93" s="31">
        <v>0.7</v>
      </c>
      <c r="AQ93" s="7" t="s">
        <v>1428</v>
      </c>
      <c r="AR93" s="88" t="s">
        <v>1434</v>
      </c>
      <c r="AS93" s="1" t="str">
        <f>VLOOKUP('DES -FT009'!$C93,Datos!$F$1:$G$4,2,FALSE)</f>
        <v>DO</v>
      </c>
      <c r="AT93" s="1" t="str">
        <f>VLOOKUP('DES -FT009'!$D93,Datos!$M$1:$N$23,2,FALSE)</f>
        <v>Objetivo6</v>
      </c>
      <c r="AU93" s="1" t="str">
        <f>VLOOKUP('DES -FT009'!$E93,Datos!$O$1:$P$23,2,FALSE)</f>
        <v>Iniciativa11</v>
      </c>
    </row>
    <row r="94" spans="1:52" customFormat="1" ht="60" x14ac:dyDescent="0.25">
      <c r="A94" s="7" t="s">
        <v>1122</v>
      </c>
      <c r="B94" s="7" t="s">
        <v>167</v>
      </c>
      <c r="C94" s="7" t="s">
        <v>17</v>
      </c>
      <c r="D94" s="7" t="s">
        <v>32</v>
      </c>
      <c r="E94" s="7" t="s">
        <v>71</v>
      </c>
      <c r="F94" s="7" t="s">
        <v>73</v>
      </c>
      <c r="G94" s="7" t="s">
        <v>248</v>
      </c>
      <c r="H94" s="7" t="s">
        <v>159</v>
      </c>
      <c r="I94" s="14">
        <v>45292</v>
      </c>
      <c r="J94" s="14">
        <v>45657</v>
      </c>
      <c r="K94" s="7" t="s">
        <v>1123</v>
      </c>
      <c r="L94" s="7" t="s">
        <v>156</v>
      </c>
      <c r="M94" s="7" t="s">
        <v>182</v>
      </c>
      <c r="N94" s="7" t="s">
        <v>3</v>
      </c>
      <c r="O94" s="7" t="s">
        <v>3</v>
      </c>
      <c r="P94" s="7" t="s">
        <v>3</v>
      </c>
      <c r="Q94" s="7" t="s">
        <v>137</v>
      </c>
      <c r="R94" s="7" t="s">
        <v>128</v>
      </c>
      <c r="S94" s="7" t="s">
        <v>1057</v>
      </c>
      <c r="T94" s="7" t="s">
        <v>371</v>
      </c>
      <c r="U94" s="7" t="s">
        <v>372</v>
      </c>
      <c r="V94" s="7" t="s">
        <v>416</v>
      </c>
      <c r="W94" s="7" t="s">
        <v>1058</v>
      </c>
      <c r="X94" s="7" t="s">
        <v>1059</v>
      </c>
      <c r="Y94" s="7">
        <v>0.5</v>
      </c>
      <c r="Z94" s="7">
        <v>1</v>
      </c>
      <c r="AA94" s="7">
        <v>1</v>
      </c>
      <c r="AB94" s="7" t="s">
        <v>419</v>
      </c>
      <c r="AC94" s="7" t="s">
        <v>377</v>
      </c>
      <c r="AD94" s="7" t="s">
        <v>1124</v>
      </c>
      <c r="AE94" s="7" t="s">
        <v>1125</v>
      </c>
      <c r="AF94" s="7" t="s">
        <v>1126</v>
      </c>
      <c r="AG94" s="7" t="s">
        <v>369</v>
      </c>
      <c r="AH94" s="7" t="str">
        <f>IFERROR(Tabla2[[#This Row],[Valor del indicador en Trimestre II]]/Tabla2[[#This Row],[Meta Trimestre 2]],"-")</f>
        <v>-</v>
      </c>
      <c r="AI94" s="7" t="s">
        <v>1062</v>
      </c>
      <c r="AJ94" s="7" t="s">
        <v>1062</v>
      </c>
      <c r="AK94" s="7" t="s">
        <v>369</v>
      </c>
      <c r="AL94" s="31" t="str">
        <f>IFERROR(Tabla2[[#This Row],[Valor del indicador en Trimestre III]]/Tabla2[[#This Row],[Meta Trimestre 3]],"-")</f>
        <v>-</v>
      </c>
      <c r="AM94" s="7" t="s">
        <v>748</v>
      </c>
      <c r="AN94" s="36" t="s">
        <v>748</v>
      </c>
      <c r="AO94" s="90" t="s">
        <v>369</v>
      </c>
      <c r="AP94" s="31" t="str">
        <f>IFERROR(Tabla2[[#This Row],[Valor del indicador en Trimestre IV]]/Tabla2[[#This Row],[Meta Trimestre 4]],"-")</f>
        <v>-</v>
      </c>
      <c r="AQ94" s="7" t="s">
        <v>1519</v>
      </c>
      <c r="AR94" s="88" t="s">
        <v>1435</v>
      </c>
      <c r="AS94" s="1" t="str">
        <f>VLOOKUP('DES -FT009'!$C94,Datos!$F$1:$G$4,2,FALSE)</f>
        <v>DO</v>
      </c>
      <c r="AT94" s="1" t="str">
        <f>VLOOKUP('DES -FT009'!$D94,Datos!$M$1:$N$23,2,FALSE)</f>
        <v>Objetivo6</v>
      </c>
      <c r="AU94" s="1" t="str">
        <f>VLOOKUP('DES -FT009'!$E94,Datos!$O$1:$P$23,2,FALSE)</f>
        <v>Iniciativa11</v>
      </c>
    </row>
    <row r="95" spans="1:52" customFormat="1" ht="135" x14ac:dyDescent="0.25">
      <c r="A95" s="7" t="s">
        <v>1127</v>
      </c>
      <c r="B95" s="7" t="s">
        <v>167</v>
      </c>
      <c r="C95" s="7" t="s">
        <v>17</v>
      </c>
      <c r="D95" s="7" t="s">
        <v>38</v>
      </c>
      <c r="E95" s="7" t="s">
        <v>84</v>
      </c>
      <c r="F95" s="7" t="s">
        <v>86</v>
      </c>
      <c r="G95" s="7" t="s">
        <v>284</v>
      </c>
      <c r="H95" s="7" t="s">
        <v>159</v>
      </c>
      <c r="I95" s="14">
        <v>45292</v>
      </c>
      <c r="J95" s="14">
        <v>45657</v>
      </c>
      <c r="K95" s="7" t="s">
        <v>1128</v>
      </c>
      <c r="L95" s="7" t="s">
        <v>156</v>
      </c>
      <c r="M95" s="7" t="s">
        <v>182</v>
      </c>
      <c r="N95" s="7" t="s">
        <v>183</v>
      </c>
      <c r="O95" s="7"/>
      <c r="P95" s="7" t="s">
        <v>74</v>
      </c>
      <c r="Q95" s="7" t="s">
        <v>127</v>
      </c>
      <c r="R95" s="7" t="s">
        <v>369</v>
      </c>
      <c r="S95" s="7" t="s">
        <v>1057</v>
      </c>
      <c r="T95" s="7" t="s">
        <v>371</v>
      </c>
      <c r="U95" s="7" t="s">
        <v>372</v>
      </c>
      <c r="V95" s="7" t="s">
        <v>416</v>
      </c>
      <c r="W95" s="7" t="s">
        <v>1058</v>
      </c>
      <c r="X95" s="7" t="s">
        <v>1059</v>
      </c>
      <c r="Y95" s="7">
        <v>0.5</v>
      </c>
      <c r="Z95" s="7">
        <v>0.75</v>
      </c>
      <c r="AA95" s="7">
        <v>1</v>
      </c>
      <c r="AB95" s="7" t="s">
        <v>419</v>
      </c>
      <c r="AC95" s="7" t="s">
        <v>377</v>
      </c>
      <c r="AD95" s="7" t="s">
        <v>1129</v>
      </c>
      <c r="AE95" s="7" t="s">
        <v>1130</v>
      </c>
      <c r="AF95" s="7" t="s">
        <v>1131</v>
      </c>
      <c r="AG95" s="7" t="s">
        <v>369</v>
      </c>
      <c r="AH95" s="7" t="str">
        <f>IFERROR(Tabla2[[#This Row],[Valor del indicador en Trimestre II]]/Tabla2[[#This Row],[Meta Trimestre 2]],"-")</f>
        <v>-</v>
      </c>
      <c r="AI95" s="7" t="s">
        <v>1062</v>
      </c>
      <c r="AJ95" s="7" t="s">
        <v>1062</v>
      </c>
      <c r="AK95" s="7" t="s">
        <v>369</v>
      </c>
      <c r="AL95" s="31" t="str">
        <f>IFERROR(Tabla2[[#This Row],[Valor del indicador en Trimestre III]]/Tabla2[[#This Row],[Meta Trimestre 3]],"-")</f>
        <v>-</v>
      </c>
      <c r="AM95" s="7" t="s">
        <v>748</v>
      </c>
      <c r="AN95" s="36" t="s">
        <v>748</v>
      </c>
      <c r="AO95" s="90" t="s">
        <v>369</v>
      </c>
      <c r="AP95" s="31" t="str">
        <f>IFERROR(Tabla2[[#This Row],[Valor del indicador en Trimestre IV]]/Tabla2[[#This Row],[Meta Trimestre 4]],"-")</f>
        <v>-</v>
      </c>
      <c r="AQ95" s="7" t="s">
        <v>1520</v>
      </c>
      <c r="AR95" s="88" t="s">
        <v>1436</v>
      </c>
      <c r="AS95" s="1" t="str">
        <f>VLOOKUP('DES -FT009'!$C95,Datos!$F$1:$G$4,2,FALSE)</f>
        <v>DO</v>
      </c>
      <c r="AT95" s="1" t="str">
        <f>VLOOKUP('DES -FT009'!$D95,Datos!$M$1:$N$23,2,FALSE)</f>
        <v>Objetivo7</v>
      </c>
      <c r="AU95" s="1" t="str">
        <f>VLOOKUP('DES -FT009'!$E95,Datos!$O$1:$P$23,2,FALSE)</f>
        <v>Iniciativa14</v>
      </c>
    </row>
    <row r="96" spans="1:52" customFormat="1" ht="360" x14ac:dyDescent="0.25">
      <c r="A96" s="7" t="s">
        <v>1132</v>
      </c>
      <c r="B96" s="7" t="s">
        <v>167</v>
      </c>
      <c r="C96" s="7" t="s">
        <v>17</v>
      </c>
      <c r="D96" s="7" t="s">
        <v>38</v>
      </c>
      <c r="E96" s="7" t="s">
        <v>84</v>
      </c>
      <c r="F96" s="7" t="s">
        <v>86</v>
      </c>
      <c r="G96" s="7" t="s">
        <v>280</v>
      </c>
      <c r="H96" s="7" t="s">
        <v>159</v>
      </c>
      <c r="I96" s="14">
        <v>45292</v>
      </c>
      <c r="J96" s="14">
        <v>45657</v>
      </c>
      <c r="K96" s="7" t="s">
        <v>1133</v>
      </c>
      <c r="L96" s="7" t="s">
        <v>156</v>
      </c>
      <c r="M96" s="7" t="s">
        <v>182</v>
      </c>
      <c r="N96" s="7" t="s">
        <v>3</v>
      </c>
      <c r="O96" s="7" t="s">
        <v>3</v>
      </c>
      <c r="P96" s="7" t="s">
        <v>69</v>
      </c>
      <c r="Q96" s="7" t="s">
        <v>127</v>
      </c>
      <c r="R96" s="7" t="s">
        <v>369</v>
      </c>
      <c r="S96" s="7" t="s">
        <v>1057</v>
      </c>
      <c r="T96" s="7" t="s">
        <v>371</v>
      </c>
      <c r="U96" s="7" t="s">
        <v>372</v>
      </c>
      <c r="V96" s="7" t="s">
        <v>416</v>
      </c>
      <c r="W96" s="7" t="s">
        <v>1058</v>
      </c>
      <c r="X96" s="7" t="s">
        <v>1059</v>
      </c>
      <c r="Y96" s="7">
        <v>0.71428571428571419</v>
      </c>
      <c r="Z96" s="7">
        <v>0.85714285714285698</v>
      </c>
      <c r="AA96" s="7">
        <v>0.99999999999999978</v>
      </c>
      <c r="AB96" s="7" t="s">
        <v>419</v>
      </c>
      <c r="AC96" s="7" t="s">
        <v>377</v>
      </c>
      <c r="AD96" s="7" t="s">
        <v>1134</v>
      </c>
      <c r="AE96" s="7" t="s">
        <v>1135</v>
      </c>
      <c r="AF96" s="7" t="s">
        <v>1136</v>
      </c>
      <c r="AG96" s="7" t="s">
        <v>369</v>
      </c>
      <c r="AH96" s="7" t="str">
        <f>IFERROR(Tabla2[[#This Row],[Valor del indicador en Trimestre II]]/Tabla2[[#This Row],[Meta Trimestre 2]],"-")</f>
        <v>-</v>
      </c>
      <c r="AI96" s="7" t="s">
        <v>1062</v>
      </c>
      <c r="AJ96" s="7" t="s">
        <v>1062</v>
      </c>
      <c r="AK96" s="7" t="s">
        <v>369</v>
      </c>
      <c r="AL96" s="31" t="str">
        <f>IFERROR(Tabla2[[#This Row],[Valor del indicador en Trimestre III]]/Tabla2[[#This Row],[Meta Trimestre 3]],"-")</f>
        <v>-</v>
      </c>
      <c r="AM96" s="7" t="s">
        <v>748</v>
      </c>
      <c r="AN96" s="36" t="s">
        <v>748</v>
      </c>
      <c r="AO96" s="90" t="s">
        <v>369</v>
      </c>
      <c r="AP96" s="31" t="str">
        <f>IFERROR(Tabla2[[#This Row],[Valor del indicador en Trimestre IV]]/Tabla2[[#This Row],[Meta Trimestre 4]],"-")</f>
        <v>-</v>
      </c>
      <c r="AQ96" s="7" t="s">
        <v>1521</v>
      </c>
      <c r="AR96" s="88" t="s">
        <v>1437</v>
      </c>
      <c r="AS96" s="1" t="str">
        <f>VLOOKUP('DES -FT009'!$C96,Datos!$F$1:$G$4,2,FALSE)</f>
        <v>DO</v>
      </c>
      <c r="AT96" s="1" t="str">
        <f>VLOOKUP('DES -FT009'!$D96,Datos!$M$1:$N$23,2,FALSE)</f>
        <v>Objetivo7</v>
      </c>
      <c r="AU96" s="1" t="str">
        <f>VLOOKUP('DES -FT009'!$E96,Datos!$O$1:$P$23,2,FALSE)</f>
        <v>Iniciativa14</v>
      </c>
    </row>
    <row r="97" spans="1:52" customFormat="1" ht="409.5" x14ac:dyDescent="0.25">
      <c r="A97" s="7" t="s">
        <v>1137</v>
      </c>
      <c r="B97" s="7" t="s">
        <v>167</v>
      </c>
      <c r="C97" s="7" t="s">
        <v>17</v>
      </c>
      <c r="D97" s="7" t="s">
        <v>38</v>
      </c>
      <c r="E97" s="7" t="s">
        <v>84</v>
      </c>
      <c r="F97" s="7" t="s">
        <v>86</v>
      </c>
      <c r="G97" s="7" t="s">
        <v>282</v>
      </c>
      <c r="H97" s="7" t="s">
        <v>159</v>
      </c>
      <c r="I97" s="14">
        <v>45292</v>
      </c>
      <c r="J97" s="14">
        <v>45657</v>
      </c>
      <c r="K97" s="7" t="s">
        <v>1138</v>
      </c>
      <c r="L97" s="7" t="s">
        <v>156</v>
      </c>
      <c r="M97" s="7" t="s">
        <v>182</v>
      </c>
      <c r="N97" s="7" t="s">
        <v>3</v>
      </c>
      <c r="O97" s="7" t="s">
        <v>3</v>
      </c>
      <c r="P97" s="7" t="s">
        <v>69</v>
      </c>
      <c r="Q97" s="7" t="s">
        <v>127</v>
      </c>
      <c r="R97" s="7" t="s">
        <v>369</v>
      </c>
      <c r="S97" s="7" t="s">
        <v>1057</v>
      </c>
      <c r="T97" s="7" t="s">
        <v>371</v>
      </c>
      <c r="U97" s="7" t="s">
        <v>372</v>
      </c>
      <c r="V97" s="7" t="s">
        <v>416</v>
      </c>
      <c r="W97" s="7" t="s">
        <v>1058</v>
      </c>
      <c r="X97" s="7" t="s">
        <v>1059</v>
      </c>
      <c r="Y97" s="7">
        <v>0.62962962962962954</v>
      </c>
      <c r="Z97" s="7">
        <v>0.88888888888888884</v>
      </c>
      <c r="AA97" s="7">
        <v>1</v>
      </c>
      <c r="AB97" s="7" t="s">
        <v>419</v>
      </c>
      <c r="AC97" s="7" t="s">
        <v>377</v>
      </c>
      <c r="AD97" s="7" t="s">
        <v>1139</v>
      </c>
      <c r="AE97" s="7" t="s">
        <v>1140</v>
      </c>
      <c r="AF97" s="7" t="s">
        <v>1141</v>
      </c>
      <c r="AG97" s="7" t="s">
        <v>369</v>
      </c>
      <c r="AH97" s="7" t="str">
        <f>IFERROR(Tabla2[[#This Row],[Valor del indicador en Trimestre II]]/Tabla2[[#This Row],[Meta Trimestre 2]],"-")</f>
        <v>-</v>
      </c>
      <c r="AI97" s="7" t="s">
        <v>1062</v>
      </c>
      <c r="AJ97" s="7" t="s">
        <v>1062</v>
      </c>
      <c r="AK97" s="7" t="s">
        <v>369</v>
      </c>
      <c r="AL97" s="31" t="str">
        <f>IFERROR(Tabla2[[#This Row],[Valor del indicador en Trimestre III]]/Tabla2[[#This Row],[Meta Trimestre 3]],"-")</f>
        <v>-</v>
      </c>
      <c r="AM97" s="7" t="s">
        <v>748</v>
      </c>
      <c r="AN97" s="36" t="s">
        <v>748</v>
      </c>
      <c r="AO97" s="90" t="s">
        <v>369</v>
      </c>
      <c r="AP97" s="31">
        <v>0.6</v>
      </c>
      <c r="AQ97" s="89" t="s">
        <v>1451</v>
      </c>
      <c r="AR97" s="88" t="s">
        <v>1438</v>
      </c>
      <c r="AS97" s="1" t="str">
        <f>VLOOKUP('DES -FT009'!$C97,Datos!$F$1:$G$4,2,FALSE)</f>
        <v>DO</v>
      </c>
      <c r="AT97" s="1" t="str">
        <f>VLOOKUP('DES -FT009'!$D97,Datos!$M$1:$N$23,2,FALSE)</f>
        <v>Objetivo7</v>
      </c>
      <c r="AU97" s="1" t="str">
        <f>VLOOKUP('DES -FT009'!$E97,Datos!$O$1:$P$23,2,FALSE)</f>
        <v>Iniciativa14</v>
      </c>
    </row>
    <row r="98" spans="1:52" customFormat="1" ht="409.5" x14ac:dyDescent="0.25">
      <c r="A98" s="7" t="s">
        <v>1142</v>
      </c>
      <c r="B98" s="7" t="s">
        <v>167</v>
      </c>
      <c r="C98" s="7" t="s">
        <v>17</v>
      </c>
      <c r="D98" s="7" t="s">
        <v>38</v>
      </c>
      <c r="E98" s="7" t="s">
        <v>84</v>
      </c>
      <c r="F98" s="7" t="s">
        <v>86</v>
      </c>
      <c r="G98" s="7" t="s">
        <v>283</v>
      </c>
      <c r="H98" s="7" t="s">
        <v>159</v>
      </c>
      <c r="I98" s="14">
        <v>45292</v>
      </c>
      <c r="J98" s="14">
        <v>45657</v>
      </c>
      <c r="K98" s="7" t="s">
        <v>1427</v>
      </c>
      <c r="L98" s="7" t="s">
        <v>156</v>
      </c>
      <c r="M98" s="7" t="s">
        <v>182</v>
      </c>
      <c r="N98" s="7" t="s">
        <v>3</v>
      </c>
      <c r="O98" s="7" t="s">
        <v>3</v>
      </c>
      <c r="P98" s="7" t="s">
        <v>69</v>
      </c>
      <c r="Q98" s="7" t="s">
        <v>132</v>
      </c>
      <c r="R98" s="7" t="s">
        <v>369</v>
      </c>
      <c r="S98" s="7" t="s">
        <v>1057</v>
      </c>
      <c r="T98" s="7" t="s">
        <v>371</v>
      </c>
      <c r="U98" s="7" t="s">
        <v>372</v>
      </c>
      <c r="V98" s="7" t="s">
        <v>416</v>
      </c>
      <c r="W98" s="7" t="s">
        <v>1058</v>
      </c>
      <c r="X98" s="7" t="s">
        <v>1059</v>
      </c>
      <c r="Y98" s="7">
        <v>0.5</v>
      </c>
      <c r="Z98" s="7">
        <v>0.73913043478260865</v>
      </c>
      <c r="AA98" s="7">
        <v>1</v>
      </c>
      <c r="AB98" s="7" t="s">
        <v>419</v>
      </c>
      <c r="AC98" s="7" t="s">
        <v>377</v>
      </c>
      <c r="AD98" s="7" t="s">
        <v>1143</v>
      </c>
      <c r="AE98" s="7" t="s">
        <v>1144</v>
      </c>
      <c r="AF98" s="7" t="s">
        <v>1145</v>
      </c>
      <c r="AG98" s="7" t="s">
        <v>369</v>
      </c>
      <c r="AH98" s="7" t="str">
        <f>IFERROR(Tabla2[[#This Row],[Valor del indicador en Trimestre II]]/Tabla2[[#This Row],[Meta Trimestre 2]],"-")</f>
        <v>-</v>
      </c>
      <c r="AI98" s="7" t="s">
        <v>1062</v>
      </c>
      <c r="AJ98" s="7" t="s">
        <v>1062</v>
      </c>
      <c r="AK98" s="7" t="s">
        <v>369</v>
      </c>
      <c r="AL98" s="31" t="str">
        <f>IFERROR(Tabla2[[#This Row],[Valor del indicador en Trimestre III]]/Tabla2[[#This Row],[Meta Trimestre 3]],"-")</f>
        <v>-</v>
      </c>
      <c r="AM98" s="7" t="s">
        <v>748</v>
      </c>
      <c r="AN98" s="36" t="s">
        <v>748</v>
      </c>
      <c r="AO98" s="90" t="s">
        <v>369</v>
      </c>
      <c r="AP98" s="31">
        <v>0.6</v>
      </c>
      <c r="AQ98" s="80" t="s">
        <v>1522</v>
      </c>
      <c r="AR98" s="87" t="s">
        <v>382</v>
      </c>
      <c r="AS98" s="1" t="str">
        <f>VLOOKUP('DES -FT009'!$C98,Datos!$F$1:$G$4,2,FALSE)</f>
        <v>DO</v>
      </c>
      <c r="AT98" s="1" t="str">
        <f>VLOOKUP('DES -FT009'!$D98,Datos!$M$1:$N$23,2,FALSE)</f>
        <v>Objetivo7</v>
      </c>
      <c r="AU98" s="1" t="str">
        <f>VLOOKUP('DES -FT009'!$E98,Datos!$O$1:$P$23,2,FALSE)</f>
        <v>Iniciativa14</v>
      </c>
    </row>
    <row r="99" spans="1:52" customFormat="1" ht="390" x14ac:dyDescent="0.25">
      <c r="A99" s="7" t="s">
        <v>1146</v>
      </c>
      <c r="B99" s="7" t="s">
        <v>167</v>
      </c>
      <c r="C99" s="7" t="s">
        <v>17</v>
      </c>
      <c r="D99" s="7" t="s">
        <v>38</v>
      </c>
      <c r="E99" s="7" t="s">
        <v>84</v>
      </c>
      <c r="F99" s="7" t="s">
        <v>86</v>
      </c>
      <c r="G99" s="7" t="s">
        <v>281</v>
      </c>
      <c r="H99" s="7" t="s">
        <v>159</v>
      </c>
      <c r="I99" s="14">
        <v>45292</v>
      </c>
      <c r="J99" s="14">
        <v>45657</v>
      </c>
      <c r="K99" s="7" t="s">
        <v>1147</v>
      </c>
      <c r="L99" s="7" t="s">
        <v>156</v>
      </c>
      <c r="M99" s="7" t="s">
        <v>182</v>
      </c>
      <c r="N99" s="7" t="s">
        <v>3</v>
      </c>
      <c r="O99" s="7" t="s">
        <v>3</v>
      </c>
      <c r="P99" s="7" t="s">
        <v>69</v>
      </c>
      <c r="Q99" s="7" t="s">
        <v>127</v>
      </c>
      <c r="R99" s="7" t="s">
        <v>369</v>
      </c>
      <c r="S99" s="7" t="s">
        <v>1057</v>
      </c>
      <c r="T99" s="7" t="s">
        <v>371</v>
      </c>
      <c r="U99" s="7" t="s">
        <v>372</v>
      </c>
      <c r="V99" s="7" t="s">
        <v>416</v>
      </c>
      <c r="W99" s="7" t="s">
        <v>1058</v>
      </c>
      <c r="X99" s="7" t="s">
        <v>1059</v>
      </c>
      <c r="Y99" s="7">
        <v>0.5</v>
      </c>
      <c r="Z99" s="7">
        <v>0.7</v>
      </c>
      <c r="AA99" s="7">
        <v>1</v>
      </c>
      <c r="AB99" s="7" t="s">
        <v>419</v>
      </c>
      <c r="AC99" s="7" t="s">
        <v>377</v>
      </c>
      <c r="AD99" s="7" t="s">
        <v>1148</v>
      </c>
      <c r="AE99" s="7" t="s">
        <v>1149</v>
      </c>
      <c r="AF99" s="7" t="s">
        <v>1150</v>
      </c>
      <c r="AG99" s="7" t="s">
        <v>369</v>
      </c>
      <c r="AH99" s="7" t="str">
        <f>IFERROR(Tabla2[[#This Row],[Valor del indicador en Trimestre II]]/Tabla2[[#This Row],[Meta Trimestre 2]],"-")</f>
        <v>-</v>
      </c>
      <c r="AI99" s="7" t="s">
        <v>1062</v>
      </c>
      <c r="AJ99" s="7" t="s">
        <v>1062</v>
      </c>
      <c r="AK99" s="7" t="s">
        <v>369</v>
      </c>
      <c r="AL99" s="31" t="str">
        <f>IFERROR(Tabla2[[#This Row],[Valor del indicador en Trimestre III]]/Tabla2[[#This Row],[Meta Trimestre 3]],"-")</f>
        <v>-</v>
      </c>
      <c r="AM99" s="7" t="s">
        <v>748</v>
      </c>
      <c r="AN99" s="36" t="s">
        <v>748</v>
      </c>
      <c r="AO99" s="90" t="s">
        <v>369</v>
      </c>
      <c r="AP99" s="31" t="str">
        <f>IFERROR(Tabla2[[#This Row],[Valor del indicador en Trimestre IV]]/Tabla2[[#This Row],[Meta Trimestre 4]],"-")</f>
        <v>-</v>
      </c>
      <c r="AQ99" s="89"/>
      <c r="AR99" s="88" t="s">
        <v>1439</v>
      </c>
      <c r="AS99" s="1" t="str">
        <f>VLOOKUP('DES -FT009'!$C99,Datos!$F$1:$G$4,2,FALSE)</f>
        <v>DO</v>
      </c>
      <c r="AT99" s="1" t="str">
        <f>VLOOKUP('DES -FT009'!$D99,Datos!$M$1:$N$23,2,FALSE)</f>
        <v>Objetivo7</v>
      </c>
      <c r="AU99" s="1" t="str">
        <f>VLOOKUP('DES -FT009'!$E99,Datos!$O$1:$P$23,2,FALSE)</f>
        <v>Iniciativa14</v>
      </c>
    </row>
    <row r="100" spans="1:52" customFormat="1" ht="87.75" customHeight="1" x14ac:dyDescent="0.25">
      <c r="A100" s="7" t="s">
        <v>1151</v>
      </c>
      <c r="B100" s="7" t="s">
        <v>160</v>
      </c>
      <c r="C100" s="7" t="s">
        <v>9</v>
      </c>
      <c r="D100" s="7" t="s">
        <v>21</v>
      </c>
      <c r="E100" s="7" t="s">
        <v>45</v>
      </c>
      <c r="F100" s="7" t="s">
        <v>47</v>
      </c>
      <c r="G100" s="7" t="s">
        <v>232</v>
      </c>
      <c r="H100" s="7" t="s">
        <v>1152</v>
      </c>
      <c r="I100" s="14">
        <v>45295</v>
      </c>
      <c r="J100" s="14">
        <v>45657</v>
      </c>
      <c r="K100" s="7" t="s">
        <v>1153</v>
      </c>
      <c r="L100" s="7" t="s">
        <v>156</v>
      </c>
      <c r="M100" s="7" t="s">
        <v>172</v>
      </c>
      <c r="N100" s="7" t="s">
        <v>179</v>
      </c>
      <c r="O100" s="7" t="s">
        <v>178</v>
      </c>
      <c r="P100" s="7" t="s">
        <v>3</v>
      </c>
      <c r="Q100" s="7" t="s">
        <v>127</v>
      </c>
      <c r="R100" s="7" t="s">
        <v>369</v>
      </c>
      <c r="S100" s="7" t="s">
        <v>1154</v>
      </c>
      <c r="T100" s="7" t="s">
        <v>371</v>
      </c>
      <c r="U100" s="7" t="s">
        <v>372</v>
      </c>
      <c r="V100" s="7" t="s">
        <v>416</v>
      </c>
      <c r="W100" s="7" t="s">
        <v>1155</v>
      </c>
      <c r="X100" s="7" t="s">
        <v>1156</v>
      </c>
      <c r="Y100" s="7">
        <v>0.5</v>
      </c>
      <c r="Z100" s="7">
        <v>0.75</v>
      </c>
      <c r="AA100" s="7">
        <v>1</v>
      </c>
      <c r="AB100" s="7" t="s">
        <v>376</v>
      </c>
      <c r="AC100" s="7" t="s">
        <v>377</v>
      </c>
      <c r="AD100" s="7" t="s">
        <v>1157</v>
      </c>
      <c r="AE100" s="7" t="s">
        <v>1158</v>
      </c>
      <c r="AF100" s="7" t="s">
        <v>1159</v>
      </c>
      <c r="AG100" s="7">
        <v>0.5</v>
      </c>
      <c r="AH100" s="7">
        <f>IFERROR(Tabla2[[#This Row],[Valor del indicador en Trimestre II]]/Tabla2[[#This Row],[Meta Trimestre 2]],"-")</f>
        <v>1</v>
      </c>
      <c r="AI100" s="7" t="s">
        <v>1160</v>
      </c>
      <c r="AJ100" s="7" t="s">
        <v>1161</v>
      </c>
      <c r="AK100" s="31">
        <v>0.75</v>
      </c>
      <c r="AL100" s="31">
        <f>IFERROR(Tabla2[[#This Row],[Valor del indicador en Trimestre III]]/Tabla2[[#This Row],[Meta Trimestre 3]],"-")</f>
        <v>1</v>
      </c>
      <c r="AM100" s="7" t="s">
        <v>1162</v>
      </c>
      <c r="AN100" s="36" t="s">
        <v>1161</v>
      </c>
      <c r="AO100" s="92">
        <v>1</v>
      </c>
      <c r="AP100" s="31">
        <f>IFERROR(Tabla2[[#This Row],[Valor del indicador en Trimestre IV]]/Tabla2[[#This Row],[Meta Trimestre 4]],"-")</f>
        <v>1</v>
      </c>
      <c r="AQ100" s="111" t="s">
        <v>1523</v>
      </c>
      <c r="AR100" s="101" t="s">
        <v>1161</v>
      </c>
      <c r="AS100" s="1" t="str">
        <f>VLOOKUP('DES -FT009'!$C100,Datos!$F$1:$G$4,2,FALSE)</f>
        <v>MS</v>
      </c>
      <c r="AT100" s="1" t="str">
        <f>VLOOKUP('DES -FT009'!$D100,Datos!$M$1:$N$23,2,FALSE)</f>
        <v>Objetivo4</v>
      </c>
      <c r="AU100" s="1" t="str">
        <f>VLOOKUP('DES -FT009'!$E100,Datos!$O$1:$P$23,2,FALSE)</f>
        <v>Iniciativa6</v>
      </c>
    </row>
    <row r="101" spans="1:52" customFormat="1" ht="75" x14ac:dyDescent="0.25">
      <c r="A101" s="7" t="s">
        <v>1163</v>
      </c>
      <c r="B101" s="7" t="s">
        <v>160</v>
      </c>
      <c r="C101" s="7" t="s">
        <v>9</v>
      </c>
      <c r="D101" s="7" t="s">
        <v>21</v>
      </c>
      <c r="E101" s="7" t="s">
        <v>45</v>
      </c>
      <c r="F101" s="7" t="s">
        <v>47</v>
      </c>
      <c r="G101" s="7" t="s">
        <v>231</v>
      </c>
      <c r="H101" s="7" t="s">
        <v>1152</v>
      </c>
      <c r="I101" s="14">
        <v>45295</v>
      </c>
      <c r="J101" s="14">
        <v>45657</v>
      </c>
      <c r="K101" s="7" t="s">
        <v>1164</v>
      </c>
      <c r="L101" s="7" t="s">
        <v>156</v>
      </c>
      <c r="M101" s="7" t="s">
        <v>172</v>
      </c>
      <c r="N101" s="7" t="s">
        <v>179</v>
      </c>
      <c r="O101" s="7" t="s">
        <v>178</v>
      </c>
      <c r="P101" s="7" t="s">
        <v>3</v>
      </c>
      <c r="Q101" s="7" t="s">
        <v>127</v>
      </c>
      <c r="R101" s="7" t="s">
        <v>369</v>
      </c>
      <c r="S101" s="7" t="s">
        <v>1165</v>
      </c>
      <c r="T101" s="7" t="s">
        <v>371</v>
      </c>
      <c r="U101" s="7" t="s">
        <v>372</v>
      </c>
      <c r="V101" s="7" t="s">
        <v>416</v>
      </c>
      <c r="W101" s="7" t="s">
        <v>1155</v>
      </c>
      <c r="X101" s="7" t="s">
        <v>1156</v>
      </c>
      <c r="Y101" s="7">
        <v>0.25</v>
      </c>
      <c r="Z101" s="7">
        <v>0.7</v>
      </c>
      <c r="AA101" s="7">
        <v>1</v>
      </c>
      <c r="AB101" s="7" t="s">
        <v>376</v>
      </c>
      <c r="AC101" s="7" t="s">
        <v>377</v>
      </c>
      <c r="AD101" s="7" t="s">
        <v>1166</v>
      </c>
      <c r="AE101" s="7" t="s">
        <v>446</v>
      </c>
      <c r="AF101" s="7" t="s">
        <v>1167</v>
      </c>
      <c r="AG101" s="7">
        <v>0.25</v>
      </c>
      <c r="AH101" s="7">
        <f>IFERROR(Tabla2[[#This Row],[Valor del indicador en Trimestre II]]/Tabla2[[#This Row],[Meta Trimestre 2]],"-")</f>
        <v>1</v>
      </c>
      <c r="AI101" s="7" t="s">
        <v>1168</v>
      </c>
      <c r="AJ101" s="7" t="s">
        <v>1161</v>
      </c>
      <c r="AK101" s="31">
        <v>0.7</v>
      </c>
      <c r="AL101" s="31">
        <f>IFERROR(Tabla2[[#This Row],[Valor del indicador en Trimestre III]]/Tabla2[[#This Row],[Meta Trimestre 3]],"-")</f>
        <v>1</v>
      </c>
      <c r="AM101" s="7" t="s">
        <v>1169</v>
      </c>
      <c r="AN101" s="36" t="s">
        <v>1161</v>
      </c>
      <c r="AO101" s="92">
        <v>1</v>
      </c>
      <c r="AP101" s="31">
        <f>IFERROR(Tabla2[[#This Row],[Valor del indicador en Trimestre IV]]/Tabla2[[#This Row],[Meta Trimestre 4]],"-")</f>
        <v>1</v>
      </c>
      <c r="AQ101" s="111" t="s">
        <v>1447</v>
      </c>
      <c r="AR101" s="101" t="s">
        <v>1161</v>
      </c>
      <c r="AS101" s="1" t="str">
        <f>VLOOKUP('DES -FT009'!$C101,Datos!$F$1:$G$4,2,FALSE)</f>
        <v>MS</v>
      </c>
      <c r="AT101" s="1" t="str">
        <f>VLOOKUP('DES -FT009'!$D101,Datos!$M$1:$N$23,2,FALSE)</f>
        <v>Objetivo4</v>
      </c>
      <c r="AU101" s="1" t="str">
        <f>VLOOKUP('DES -FT009'!$E101,Datos!$O$1:$P$23,2,FALSE)</f>
        <v>Iniciativa6</v>
      </c>
    </row>
    <row r="102" spans="1:52" customFormat="1" ht="328.5" customHeight="1" x14ac:dyDescent="0.25">
      <c r="A102" s="7" t="s">
        <v>1170</v>
      </c>
      <c r="B102" s="7" t="s">
        <v>93</v>
      </c>
      <c r="C102" s="7" t="s">
        <v>17</v>
      </c>
      <c r="D102" s="7" t="s">
        <v>38</v>
      </c>
      <c r="E102" s="7" t="s">
        <v>84</v>
      </c>
      <c r="F102" s="7" t="s">
        <v>86</v>
      </c>
      <c r="G102" s="7" t="s">
        <v>263</v>
      </c>
      <c r="H102" s="7" t="s">
        <v>162</v>
      </c>
      <c r="I102" s="14">
        <v>45292</v>
      </c>
      <c r="J102" s="14">
        <v>45657</v>
      </c>
      <c r="K102" s="7" t="s">
        <v>1171</v>
      </c>
      <c r="L102" s="7" t="s">
        <v>156</v>
      </c>
      <c r="M102" s="7" t="s">
        <v>175</v>
      </c>
      <c r="N102" s="7" t="s">
        <v>175</v>
      </c>
      <c r="O102" s="7" t="s">
        <v>175</v>
      </c>
      <c r="P102" s="7" t="s">
        <v>11</v>
      </c>
      <c r="Q102" s="7" t="s">
        <v>132</v>
      </c>
      <c r="R102" s="7" t="s">
        <v>369</v>
      </c>
      <c r="S102" s="7" t="s">
        <v>1172</v>
      </c>
      <c r="T102" s="7" t="s">
        <v>371</v>
      </c>
      <c r="U102" s="7" t="s">
        <v>372</v>
      </c>
      <c r="V102" s="7" t="s">
        <v>416</v>
      </c>
      <c r="W102" s="7" t="s">
        <v>1173</v>
      </c>
      <c r="X102" s="7" t="s">
        <v>1174</v>
      </c>
      <c r="Y102" s="7">
        <v>1</v>
      </c>
      <c r="Z102" s="7">
        <v>1</v>
      </c>
      <c r="AA102" s="7">
        <v>1</v>
      </c>
      <c r="AB102" s="7" t="s">
        <v>419</v>
      </c>
      <c r="AC102" s="7" t="s">
        <v>377</v>
      </c>
      <c r="AD102" s="7" t="s">
        <v>1175</v>
      </c>
      <c r="AE102" s="7" t="s">
        <v>1176</v>
      </c>
      <c r="AF102" s="7" t="s">
        <v>1177</v>
      </c>
      <c r="AG102" s="7" t="s">
        <v>1178</v>
      </c>
      <c r="AH102" s="45">
        <v>1</v>
      </c>
      <c r="AI102" s="7" t="s">
        <v>1179</v>
      </c>
      <c r="AJ102" s="7" t="s">
        <v>1180</v>
      </c>
      <c r="AK102" s="31">
        <v>1</v>
      </c>
      <c r="AL102" s="31">
        <f>IFERROR(Tabla2[[#This Row],[Valor del indicador en Trimestre III]]/Tabla2[[#This Row],[Meta Trimestre 3]],"-")</f>
        <v>1</v>
      </c>
      <c r="AM102" s="40" t="s">
        <v>1453</v>
      </c>
      <c r="AN102" s="36" t="s">
        <v>1180</v>
      </c>
      <c r="AO102" s="90" t="s">
        <v>369</v>
      </c>
      <c r="AP102" s="31" t="str">
        <f>IFERROR(Tabla2[[#This Row],[Valor del indicador en Trimestre IV]]/Tabla2[[#This Row],[Meta Trimestre 4]],"-")</f>
        <v>-</v>
      </c>
      <c r="AQ102" s="111" t="s">
        <v>1441</v>
      </c>
      <c r="AR102" s="36" t="s">
        <v>1180</v>
      </c>
      <c r="AS102" s="1" t="str">
        <f>VLOOKUP('DES -FT009'!$C102,Datos!$F$1:$G$4,2,FALSE)</f>
        <v>DO</v>
      </c>
      <c r="AT102" s="1" t="str">
        <f>VLOOKUP('DES -FT009'!$D102,Datos!$M$1:$N$23,2,FALSE)</f>
        <v>Objetivo7</v>
      </c>
      <c r="AU102" s="1" t="str">
        <f>VLOOKUP('DES -FT009'!$E102,Datos!$O$1:$P$23,2,FALSE)</f>
        <v>Iniciativa14</v>
      </c>
    </row>
    <row r="103" spans="1:52" customFormat="1" ht="113.25" customHeight="1" x14ac:dyDescent="0.25">
      <c r="A103" s="7" t="s">
        <v>1181</v>
      </c>
      <c r="B103" s="7" t="s">
        <v>93</v>
      </c>
      <c r="C103" s="7" t="s">
        <v>17</v>
      </c>
      <c r="D103" s="7" t="s">
        <v>38</v>
      </c>
      <c r="E103" s="7" t="s">
        <v>84</v>
      </c>
      <c r="F103" s="7" t="s">
        <v>86</v>
      </c>
      <c r="G103" s="7" t="s">
        <v>268</v>
      </c>
      <c r="H103" s="7" t="s">
        <v>162</v>
      </c>
      <c r="I103" s="14">
        <v>45292</v>
      </c>
      <c r="J103" s="14">
        <v>45473</v>
      </c>
      <c r="K103" s="7" t="s">
        <v>1182</v>
      </c>
      <c r="L103" s="7" t="s">
        <v>156</v>
      </c>
      <c r="M103" s="7" t="s">
        <v>175</v>
      </c>
      <c r="N103" s="7" t="s">
        <v>175</v>
      </c>
      <c r="O103" s="7" t="s">
        <v>175</v>
      </c>
      <c r="P103" s="7" t="s">
        <v>19</v>
      </c>
      <c r="Q103" s="7" t="s">
        <v>132</v>
      </c>
      <c r="R103" s="7" t="s">
        <v>369</v>
      </c>
      <c r="S103" s="7" t="s">
        <v>1183</v>
      </c>
      <c r="T103" s="7" t="s">
        <v>371</v>
      </c>
      <c r="U103" s="7" t="s">
        <v>372</v>
      </c>
      <c r="V103" s="7" t="s">
        <v>416</v>
      </c>
      <c r="W103" s="7" t="s">
        <v>1173</v>
      </c>
      <c r="X103" s="7" t="s">
        <v>1184</v>
      </c>
      <c r="Y103" s="7">
        <v>1</v>
      </c>
      <c r="Z103" s="7">
        <v>0</v>
      </c>
      <c r="AA103" s="7">
        <v>0</v>
      </c>
      <c r="AB103" s="7" t="s">
        <v>419</v>
      </c>
      <c r="AC103" s="7" t="s">
        <v>431</v>
      </c>
      <c r="AD103" s="7" t="s">
        <v>1185</v>
      </c>
      <c r="AE103" s="7" t="s">
        <v>1186</v>
      </c>
      <c r="AF103" s="7" t="s">
        <v>1187</v>
      </c>
      <c r="AG103" s="7" t="s">
        <v>1188</v>
      </c>
      <c r="AH103" s="45">
        <v>1</v>
      </c>
      <c r="AI103" s="7" t="s">
        <v>1185</v>
      </c>
      <c r="AJ103" s="7" t="s">
        <v>1186</v>
      </c>
      <c r="AK103" s="44">
        <v>1</v>
      </c>
      <c r="AL103" s="44">
        <v>1</v>
      </c>
      <c r="AM103" s="7" t="s">
        <v>1185</v>
      </c>
      <c r="AN103" s="36" t="s">
        <v>1186</v>
      </c>
      <c r="AO103" s="31">
        <v>1</v>
      </c>
      <c r="AP103" s="31">
        <v>1</v>
      </c>
      <c r="AQ103" s="111" t="s">
        <v>1524</v>
      </c>
      <c r="AR103" s="36" t="s">
        <v>1186</v>
      </c>
      <c r="AS103" s="1" t="str">
        <f>VLOOKUP('DES -FT009'!$C103,Datos!$F$1:$G$4,2,FALSE)</f>
        <v>DO</v>
      </c>
      <c r="AT103" s="1" t="str">
        <f>VLOOKUP('DES -FT009'!$D103,Datos!$M$1:$N$23,2,FALSE)</f>
        <v>Objetivo7</v>
      </c>
      <c r="AU103" s="1" t="str">
        <f>VLOOKUP('DES -FT009'!$E103,Datos!$O$1:$P$23,2,FALSE)</f>
        <v>Iniciativa14</v>
      </c>
    </row>
    <row r="104" spans="1:52" customFormat="1" ht="107.25" customHeight="1" x14ac:dyDescent="0.25">
      <c r="A104" s="7" t="s">
        <v>1189</v>
      </c>
      <c r="B104" s="7" t="s">
        <v>93</v>
      </c>
      <c r="C104" s="7" t="s">
        <v>17</v>
      </c>
      <c r="D104" s="7" t="s">
        <v>38</v>
      </c>
      <c r="E104" s="7" t="s">
        <v>84</v>
      </c>
      <c r="F104" s="7" t="s">
        <v>86</v>
      </c>
      <c r="G104" s="7" t="s">
        <v>264</v>
      </c>
      <c r="H104" s="7" t="s">
        <v>162</v>
      </c>
      <c r="I104" s="14">
        <v>45292</v>
      </c>
      <c r="J104" s="14">
        <v>45657</v>
      </c>
      <c r="K104" s="7" t="s">
        <v>1190</v>
      </c>
      <c r="L104" s="7" t="s">
        <v>156</v>
      </c>
      <c r="M104" s="7" t="s">
        <v>175</v>
      </c>
      <c r="N104" s="7" t="s">
        <v>175</v>
      </c>
      <c r="O104" s="7" t="s">
        <v>175</v>
      </c>
      <c r="P104" s="7" t="s">
        <v>24</v>
      </c>
      <c r="Q104" s="7" t="s">
        <v>132</v>
      </c>
      <c r="R104" s="7" t="s">
        <v>369</v>
      </c>
      <c r="S104" s="7" t="s">
        <v>1191</v>
      </c>
      <c r="T104" s="7" t="s">
        <v>371</v>
      </c>
      <c r="U104" s="7" t="s">
        <v>372</v>
      </c>
      <c r="V104" s="7" t="s">
        <v>416</v>
      </c>
      <c r="W104" s="7" t="s">
        <v>1173</v>
      </c>
      <c r="X104" s="7" t="s">
        <v>1192</v>
      </c>
      <c r="Y104" s="7">
        <v>1</v>
      </c>
      <c r="Z104" s="7">
        <v>0</v>
      </c>
      <c r="AA104" s="7">
        <v>0</v>
      </c>
      <c r="AB104" s="7" t="s">
        <v>419</v>
      </c>
      <c r="AC104" s="7" t="s">
        <v>431</v>
      </c>
      <c r="AD104" s="7" t="s">
        <v>1193</v>
      </c>
      <c r="AE104" s="7" t="s">
        <v>1186</v>
      </c>
      <c r="AF104" s="7" t="s">
        <v>1187</v>
      </c>
      <c r="AG104" s="7" t="s">
        <v>1194</v>
      </c>
      <c r="AH104" s="45">
        <v>1</v>
      </c>
      <c r="AI104" s="7" t="s">
        <v>1193</v>
      </c>
      <c r="AJ104" s="7" t="s">
        <v>1186</v>
      </c>
      <c r="AK104" s="44">
        <v>1</v>
      </c>
      <c r="AL104" s="44">
        <v>1</v>
      </c>
      <c r="AM104" s="7" t="s">
        <v>1193</v>
      </c>
      <c r="AN104" s="36" t="s">
        <v>1186</v>
      </c>
      <c r="AO104" s="31">
        <v>1</v>
      </c>
      <c r="AP104" s="31">
        <v>1</v>
      </c>
      <c r="AQ104" s="111" t="s">
        <v>1442</v>
      </c>
      <c r="AR104" s="36" t="s">
        <v>1186</v>
      </c>
      <c r="AS104" s="1" t="str">
        <f>VLOOKUP('DES -FT009'!$C104,Datos!$F$1:$G$4,2,FALSE)</f>
        <v>DO</v>
      </c>
      <c r="AT104" s="1" t="str">
        <f>VLOOKUP('DES -FT009'!$D104,Datos!$M$1:$N$23,2,FALSE)</f>
        <v>Objetivo7</v>
      </c>
      <c r="AU104" s="1" t="str">
        <f>VLOOKUP('DES -FT009'!$E104,Datos!$O$1:$P$23,2,FALSE)</f>
        <v>Iniciativa14</v>
      </c>
    </row>
    <row r="105" spans="1:52" customFormat="1" ht="189.75" customHeight="1" x14ac:dyDescent="0.25">
      <c r="A105" s="7" t="s">
        <v>1195</v>
      </c>
      <c r="B105" s="7" t="s">
        <v>93</v>
      </c>
      <c r="C105" s="7" t="s">
        <v>17</v>
      </c>
      <c r="D105" s="7" t="s">
        <v>38</v>
      </c>
      <c r="E105" s="7" t="s">
        <v>84</v>
      </c>
      <c r="F105" s="7" t="s">
        <v>86</v>
      </c>
      <c r="G105" s="7" t="s">
        <v>265</v>
      </c>
      <c r="H105" s="7" t="s">
        <v>162</v>
      </c>
      <c r="I105" s="14">
        <v>45292</v>
      </c>
      <c r="J105" s="14">
        <v>45657</v>
      </c>
      <c r="K105" s="7" t="s">
        <v>1196</v>
      </c>
      <c r="L105" s="7" t="s">
        <v>156</v>
      </c>
      <c r="M105" s="7" t="s">
        <v>175</v>
      </c>
      <c r="N105" s="7" t="s">
        <v>175</v>
      </c>
      <c r="O105" s="7" t="s">
        <v>175</v>
      </c>
      <c r="P105" s="7" t="s">
        <v>30</v>
      </c>
      <c r="Q105" s="7" t="s">
        <v>132</v>
      </c>
      <c r="R105" s="7" t="s">
        <v>369</v>
      </c>
      <c r="S105" s="7" t="s">
        <v>1197</v>
      </c>
      <c r="T105" s="7" t="s">
        <v>371</v>
      </c>
      <c r="U105" s="7" t="s">
        <v>372</v>
      </c>
      <c r="V105" s="7" t="s">
        <v>416</v>
      </c>
      <c r="W105" s="7" t="s">
        <v>1198</v>
      </c>
      <c r="X105" s="7" t="s">
        <v>1199</v>
      </c>
      <c r="Y105" s="7">
        <v>0.25</v>
      </c>
      <c r="Z105" s="7">
        <v>0.25</v>
      </c>
      <c r="AA105" s="7">
        <v>0.25</v>
      </c>
      <c r="AB105" s="7" t="s">
        <v>376</v>
      </c>
      <c r="AC105" s="7" t="s">
        <v>377</v>
      </c>
      <c r="AD105" s="7" t="s">
        <v>1200</v>
      </c>
      <c r="AE105" s="7" t="s">
        <v>1201</v>
      </c>
      <c r="AF105" s="7" t="s">
        <v>1202</v>
      </c>
      <c r="AG105" s="7" t="s">
        <v>1203</v>
      </c>
      <c r="AH105" s="45">
        <v>1</v>
      </c>
      <c r="AI105" s="7" t="s">
        <v>1204</v>
      </c>
      <c r="AJ105" s="7" t="s">
        <v>1201</v>
      </c>
      <c r="AK105" s="44">
        <v>0.25</v>
      </c>
      <c r="AL105" s="44">
        <f>IFERROR(Tabla2[[#This Row],[Valor del indicador en Trimestre III]]/Tabla2[[#This Row],[Meta Trimestre 3]],"-")</f>
        <v>1</v>
      </c>
      <c r="AM105" s="7" t="s">
        <v>1205</v>
      </c>
      <c r="AN105" s="36" t="s">
        <v>1201</v>
      </c>
      <c r="AO105" s="31">
        <v>1</v>
      </c>
      <c r="AP105" s="31">
        <v>1</v>
      </c>
      <c r="AQ105" s="111" t="s">
        <v>1443</v>
      </c>
      <c r="AR105" s="36" t="s">
        <v>1201</v>
      </c>
      <c r="AS105" s="1" t="str">
        <f>VLOOKUP('DES -FT009'!$C105,Datos!$F$1:$G$4,2,FALSE)</f>
        <v>DO</v>
      </c>
      <c r="AT105" s="1" t="str">
        <f>VLOOKUP('DES -FT009'!$D105,Datos!$M$1:$N$23,2,FALSE)</f>
        <v>Objetivo7</v>
      </c>
      <c r="AU105" s="1" t="str">
        <f>VLOOKUP('DES -FT009'!$E105,Datos!$O$1:$P$23,2,FALSE)</f>
        <v>Iniciativa14</v>
      </c>
    </row>
    <row r="106" spans="1:52" customFormat="1" ht="270" x14ac:dyDescent="0.25">
      <c r="A106" s="7" t="s">
        <v>1206</v>
      </c>
      <c r="B106" s="7" t="s">
        <v>93</v>
      </c>
      <c r="C106" s="7" t="s">
        <v>17</v>
      </c>
      <c r="D106" s="7" t="s">
        <v>38</v>
      </c>
      <c r="E106" s="7" t="s">
        <v>84</v>
      </c>
      <c r="F106" s="7" t="s">
        <v>86</v>
      </c>
      <c r="G106" s="7" t="s">
        <v>267</v>
      </c>
      <c r="H106" s="7" t="s">
        <v>162</v>
      </c>
      <c r="I106" s="14">
        <v>45292</v>
      </c>
      <c r="J106" s="14">
        <v>45657</v>
      </c>
      <c r="K106" s="7" t="s">
        <v>1207</v>
      </c>
      <c r="L106" s="7" t="s">
        <v>156</v>
      </c>
      <c r="M106" s="7" t="s">
        <v>175</v>
      </c>
      <c r="N106" s="7" t="s">
        <v>175</v>
      </c>
      <c r="O106" s="7" t="s">
        <v>175</v>
      </c>
      <c r="P106" s="7" t="s">
        <v>33</v>
      </c>
      <c r="Q106" s="7" t="s">
        <v>132</v>
      </c>
      <c r="R106" s="7" t="s">
        <v>369</v>
      </c>
      <c r="S106" s="7" t="s">
        <v>1208</v>
      </c>
      <c r="T106" s="7" t="s">
        <v>371</v>
      </c>
      <c r="U106" s="7" t="s">
        <v>372</v>
      </c>
      <c r="V106" s="7" t="s">
        <v>416</v>
      </c>
      <c r="W106" s="7" t="s">
        <v>1209</v>
      </c>
      <c r="X106" s="7" t="s">
        <v>1210</v>
      </c>
      <c r="Y106" s="7">
        <v>0.25</v>
      </c>
      <c r="Z106" s="7">
        <v>0.25</v>
      </c>
      <c r="AA106" s="7">
        <v>0.25</v>
      </c>
      <c r="AB106" s="7" t="s">
        <v>376</v>
      </c>
      <c r="AC106" s="7" t="s">
        <v>377</v>
      </c>
      <c r="AD106" s="7" t="s">
        <v>1211</v>
      </c>
      <c r="AE106" s="7" t="s">
        <v>1212</v>
      </c>
      <c r="AF106" s="7" t="s">
        <v>1213</v>
      </c>
      <c r="AG106" s="7" t="s">
        <v>1214</v>
      </c>
      <c r="AH106" s="45">
        <v>1.19</v>
      </c>
      <c r="AI106" s="7" t="s">
        <v>1215</v>
      </c>
      <c r="AJ106" s="7" t="s">
        <v>1212</v>
      </c>
      <c r="AK106" s="44">
        <v>0.25</v>
      </c>
      <c r="AL106" s="44">
        <f>IFERROR(Tabla2[[#This Row],[Valor del indicador en Trimestre III]]/Tabla2[[#This Row],[Meta Trimestre 3]],"-")</f>
        <v>1</v>
      </c>
      <c r="AM106" s="7" t="s">
        <v>1216</v>
      </c>
      <c r="AN106" s="36" t="s">
        <v>1217</v>
      </c>
      <c r="AO106" s="31">
        <v>0.25</v>
      </c>
      <c r="AP106" s="31">
        <v>1</v>
      </c>
      <c r="AQ106" s="111" t="s">
        <v>1444</v>
      </c>
      <c r="AR106" s="36" t="s">
        <v>1217</v>
      </c>
      <c r="AS106" s="1" t="str">
        <f>VLOOKUP('DES -FT009'!$C106,Datos!$F$1:$G$4,2,FALSE)</f>
        <v>DO</v>
      </c>
      <c r="AT106" s="1" t="str">
        <f>VLOOKUP('DES -FT009'!$D106,Datos!$M$1:$N$23,2,FALSE)</f>
        <v>Objetivo7</v>
      </c>
      <c r="AU106" s="1" t="str">
        <f>VLOOKUP('DES -FT009'!$E106,Datos!$O$1:$P$23,2,FALSE)</f>
        <v>Iniciativa14</v>
      </c>
    </row>
    <row r="107" spans="1:52" customFormat="1" ht="330.75" customHeight="1" x14ac:dyDescent="0.25">
      <c r="A107" s="7" t="s">
        <v>1218</v>
      </c>
      <c r="B107" s="7" t="s">
        <v>93</v>
      </c>
      <c r="C107" s="7" t="s">
        <v>17</v>
      </c>
      <c r="D107" s="7" t="s">
        <v>38</v>
      </c>
      <c r="E107" s="7" t="s">
        <v>84</v>
      </c>
      <c r="F107" s="7" t="s">
        <v>86</v>
      </c>
      <c r="G107" s="7" t="s">
        <v>266</v>
      </c>
      <c r="H107" s="7" t="s">
        <v>162</v>
      </c>
      <c r="I107" s="14">
        <v>45292</v>
      </c>
      <c r="J107" s="14">
        <v>45657</v>
      </c>
      <c r="K107" s="7" t="s">
        <v>1219</v>
      </c>
      <c r="L107" s="7" t="s">
        <v>156</v>
      </c>
      <c r="M107" s="7" t="s">
        <v>175</v>
      </c>
      <c r="N107" s="7" t="s">
        <v>175</v>
      </c>
      <c r="O107" s="7" t="s">
        <v>175</v>
      </c>
      <c r="P107" s="7" t="s">
        <v>39</v>
      </c>
      <c r="Q107" s="7" t="s">
        <v>132</v>
      </c>
      <c r="R107" s="7" t="s">
        <v>369</v>
      </c>
      <c r="S107" s="7" t="s">
        <v>1220</v>
      </c>
      <c r="T107" s="7" t="s">
        <v>371</v>
      </c>
      <c r="U107" s="7" t="s">
        <v>372</v>
      </c>
      <c r="V107" s="7" t="s">
        <v>416</v>
      </c>
      <c r="W107" s="7" t="s">
        <v>1209</v>
      </c>
      <c r="X107" s="7" t="s">
        <v>1210</v>
      </c>
      <c r="Y107" s="7">
        <v>0.25</v>
      </c>
      <c r="Z107" s="7">
        <v>0.25</v>
      </c>
      <c r="AA107" s="7">
        <v>0.25</v>
      </c>
      <c r="AB107" s="7" t="s">
        <v>376</v>
      </c>
      <c r="AC107" s="7" t="s">
        <v>377</v>
      </c>
      <c r="AD107" s="7" t="s">
        <v>1221</v>
      </c>
      <c r="AE107" s="7" t="s">
        <v>1222</v>
      </c>
      <c r="AF107" s="7" t="s">
        <v>1223</v>
      </c>
      <c r="AG107" s="7" t="s">
        <v>1224</v>
      </c>
      <c r="AH107" s="45">
        <v>1</v>
      </c>
      <c r="AI107" s="7" t="s">
        <v>1225</v>
      </c>
      <c r="AJ107" s="7" t="s">
        <v>1222</v>
      </c>
      <c r="AK107" s="44">
        <v>0.25</v>
      </c>
      <c r="AL107" s="44">
        <f>IFERROR(Tabla2[[#This Row],[Valor del indicador en Trimestre III]]/Tabla2[[#This Row],[Meta Trimestre 3]],"-")</f>
        <v>1</v>
      </c>
      <c r="AM107" s="7" t="s">
        <v>1226</v>
      </c>
      <c r="AN107" s="34" t="s">
        <v>1227</v>
      </c>
      <c r="AO107" s="31">
        <v>0.25</v>
      </c>
      <c r="AP107" s="31">
        <f>IFERROR(Tabla2[[#This Row],[Valor del indicador en Trimestre IV]]/Tabla2[[#This Row],[Meta Trimestre 4]],"-")</f>
        <v>1</v>
      </c>
      <c r="AQ107" s="7" t="s">
        <v>1228</v>
      </c>
      <c r="AR107" s="34" t="s">
        <v>1227</v>
      </c>
      <c r="AS107" s="1" t="str">
        <f>VLOOKUP('DES -FT009'!$C107,Datos!$F$1:$G$4,2,FALSE)</f>
        <v>DO</v>
      </c>
      <c r="AT107" s="1" t="str">
        <f>VLOOKUP('DES -FT009'!$D107,Datos!$M$1:$N$23,2,FALSE)</f>
        <v>Objetivo7</v>
      </c>
      <c r="AU107" s="1" t="str">
        <f>VLOOKUP('DES -FT009'!$E107,Datos!$O$1:$P$23,2,FALSE)</f>
        <v>Iniciativa14</v>
      </c>
    </row>
    <row r="108" spans="1:52" s="15" customFormat="1" ht="408" customHeight="1" x14ac:dyDescent="0.25">
      <c r="A108" s="81" t="s">
        <v>1229</v>
      </c>
      <c r="B108" s="81" t="s">
        <v>99</v>
      </c>
      <c r="C108" s="81" t="s">
        <v>17</v>
      </c>
      <c r="D108" s="81" t="s">
        <v>32</v>
      </c>
      <c r="E108" s="81" t="s">
        <v>487</v>
      </c>
      <c r="F108" s="81" t="s">
        <v>77</v>
      </c>
      <c r="G108" s="81" t="s">
        <v>243</v>
      </c>
      <c r="H108" s="81" t="s">
        <v>166</v>
      </c>
      <c r="I108" s="82">
        <v>45292</v>
      </c>
      <c r="J108" s="82">
        <v>45657</v>
      </c>
      <c r="K108" s="81" t="s">
        <v>1230</v>
      </c>
      <c r="L108" s="81" t="s">
        <v>156</v>
      </c>
      <c r="M108" s="81" t="s">
        <v>173</v>
      </c>
      <c r="N108" s="81" t="s">
        <v>3</v>
      </c>
      <c r="O108" s="81" t="s">
        <v>3</v>
      </c>
      <c r="P108" s="81" t="s">
        <v>3</v>
      </c>
      <c r="Q108" s="81" t="s">
        <v>137</v>
      </c>
      <c r="R108" s="81" t="s">
        <v>138</v>
      </c>
      <c r="S108" s="81" t="s">
        <v>1231</v>
      </c>
      <c r="T108" s="81" t="s">
        <v>371</v>
      </c>
      <c r="U108" s="81" t="s">
        <v>372</v>
      </c>
      <c r="V108" s="81" t="s">
        <v>464</v>
      </c>
      <c r="W108" s="81" t="s">
        <v>1232</v>
      </c>
      <c r="X108" s="81" t="s">
        <v>1233</v>
      </c>
      <c r="Y108" s="81">
        <v>0.33</v>
      </c>
      <c r="Z108" s="81">
        <v>0.66</v>
      </c>
      <c r="AA108" s="81">
        <v>0.2</v>
      </c>
      <c r="AB108" s="81" t="s">
        <v>376</v>
      </c>
      <c r="AC108" s="81" t="s">
        <v>431</v>
      </c>
      <c r="AD108" s="81" t="s">
        <v>1234</v>
      </c>
      <c r="AE108" s="81" t="s">
        <v>433</v>
      </c>
      <c r="AF108" s="81" t="s">
        <v>1235</v>
      </c>
      <c r="AG108" s="81">
        <v>0.33</v>
      </c>
      <c r="AH108" s="83">
        <f>IFERROR(Tabla2[[#This Row],[Valor del indicador en Trimestre II]]/Tabla2[[#This Row],[Meta Trimestre 2]],"-")</f>
        <v>1</v>
      </c>
      <c r="AI108" s="81" t="s">
        <v>1234</v>
      </c>
      <c r="AJ108" s="79" t="s">
        <v>1236</v>
      </c>
      <c r="AK108" s="47">
        <v>0.66</v>
      </c>
      <c r="AL108" s="31">
        <f>IFERROR(Tabla2[[#This Row],[Valor del indicador en Trimestre III]]/Tabla2[[#This Row],[Meta Trimestre 3]],"-")</f>
        <v>1</v>
      </c>
      <c r="AM108" s="38" t="s">
        <v>1237</v>
      </c>
      <c r="AN108" s="35" t="s">
        <v>433</v>
      </c>
      <c r="AO108" s="47">
        <v>0.2</v>
      </c>
      <c r="AP108" s="31">
        <f>IFERROR(Tabla2[[#This Row],[Valor del indicador en Trimestre IV]]/Tabla2[[#This Row],[Meta Trimestre 4]],"-")</f>
        <v>1</v>
      </c>
      <c r="AQ108" s="40" t="s">
        <v>1525</v>
      </c>
      <c r="AR108" s="87" t="s">
        <v>1462</v>
      </c>
      <c r="AS108" s="16" t="str">
        <f>VLOOKUP('DES -FT009'!$C108,Datos!$F$1:$G$4,2,FALSE)</f>
        <v>DO</v>
      </c>
      <c r="AT108" s="16" t="str">
        <f>VLOOKUP('DES -FT009'!$D108,Datos!$M$1:$N$23,2,FALSE)</f>
        <v>Objetivo6</v>
      </c>
      <c r="AU108" s="16" t="str">
        <f>VLOOKUP('DES -FT009'!$E108,Datos!$O$1:$P$23,2,FALSE)</f>
        <v>Iniciativa12</v>
      </c>
      <c r="AX108"/>
      <c r="AY108"/>
      <c r="AZ108"/>
    </row>
    <row r="109" spans="1:52" customFormat="1" ht="120" x14ac:dyDescent="0.25">
      <c r="A109" s="7" t="s">
        <v>1238</v>
      </c>
      <c r="B109" s="7" t="s">
        <v>111</v>
      </c>
      <c r="C109" s="7" t="s">
        <v>9</v>
      </c>
      <c r="D109" s="7" t="s">
        <v>21</v>
      </c>
      <c r="E109" s="7" t="s">
        <v>49</v>
      </c>
      <c r="F109" s="7" t="s">
        <v>53</v>
      </c>
      <c r="G109" s="7" t="s">
        <v>230</v>
      </c>
      <c r="H109" s="7" t="s">
        <v>113</v>
      </c>
      <c r="I109" s="14">
        <v>45293</v>
      </c>
      <c r="J109" s="14">
        <v>45657</v>
      </c>
      <c r="K109" s="7" t="s">
        <v>651</v>
      </c>
      <c r="L109" s="7" t="s">
        <v>156</v>
      </c>
      <c r="M109" s="7" t="s">
        <v>179</v>
      </c>
      <c r="N109" s="7" t="s">
        <v>180</v>
      </c>
      <c r="O109" s="7" t="s">
        <v>3</v>
      </c>
      <c r="P109" s="7" t="s">
        <v>3</v>
      </c>
      <c r="Q109" s="7" t="s">
        <v>132</v>
      </c>
      <c r="R109" s="7" t="s">
        <v>369</v>
      </c>
      <c r="S109" s="7" t="s">
        <v>1239</v>
      </c>
      <c r="T109" s="7" t="s">
        <v>1240</v>
      </c>
      <c r="U109" s="7" t="s">
        <v>372</v>
      </c>
      <c r="V109" s="7" t="s">
        <v>416</v>
      </c>
      <c r="W109" s="7" t="s">
        <v>1241</v>
      </c>
      <c r="X109" s="7" t="s">
        <v>1242</v>
      </c>
      <c r="Y109" s="7">
        <v>0.25</v>
      </c>
      <c r="Z109" s="7">
        <v>0.25</v>
      </c>
      <c r="AA109" s="7">
        <v>0.25</v>
      </c>
      <c r="AB109" s="7" t="s">
        <v>376</v>
      </c>
      <c r="AC109" s="7" t="s">
        <v>377</v>
      </c>
      <c r="AD109" s="7" t="s">
        <v>1243</v>
      </c>
      <c r="AE109" s="7" t="s">
        <v>433</v>
      </c>
      <c r="AF109" s="7" t="s">
        <v>1244</v>
      </c>
      <c r="AG109" s="7">
        <v>0.25</v>
      </c>
      <c r="AH109" s="7">
        <f>IFERROR(Tabla2[[#This Row],[Valor del indicador en Trimestre II]]/Tabla2[[#This Row],[Meta Trimestre 2]],"-")</f>
        <v>1</v>
      </c>
      <c r="AI109" s="7" t="s">
        <v>1245</v>
      </c>
      <c r="AJ109" s="7" t="s">
        <v>433</v>
      </c>
      <c r="AK109" s="31">
        <v>0.25</v>
      </c>
      <c r="AL109" s="31">
        <f>IFERROR(Tabla2[[#This Row],[Valor del indicador en Trimestre III]]/Tabla2[[#This Row],[Meta Trimestre 3]],"-")</f>
        <v>1</v>
      </c>
      <c r="AM109" s="7" t="s">
        <v>1246</v>
      </c>
      <c r="AN109" s="36" t="s">
        <v>433</v>
      </c>
      <c r="AO109" s="90">
        <v>0.25</v>
      </c>
      <c r="AP109" s="31">
        <f>IFERROR(Tabla2[[#This Row],[Valor del indicador en Trimestre IV]]/Tabla2[[#This Row],[Meta Trimestre 4]],"-")</f>
        <v>1</v>
      </c>
      <c r="AQ109" s="7" t="s">
        <v>1247</v>
      </c>
      <c r="AR109" s="102" t="s">
        <v>1462</v>
      </c>
      <c r="AS109" s="1" t="str">
        <f>VLOOKUP('DES -FT009'!$C109,Datos!$F$1:$G$4,2,FALSE)</f>
        <v>MS</v>
      </c>
      <c r="AT109" s="1" t="str">
        <f>VLOOKUP('DES -FT009'!$D109,Datos!$M$1:$N$23,2,FALSE)</f>
        <v>Objetivo4</v>
      </c>
      <c r="AU109" s="1" t="str">
        <f>VLOOKUP('DES -FT009'!$E109,Datos!$O$1:$P$23,2,FALSE)</f>
        <v>Iniciativa7</v>
      </c>
    </row>
    <row r="110" spans="1:52" customFormat="1" ht="225" x14ac:dyDescent="0.25">
      <c r="A110" s="7" t="s">
        <v>1248</v>
      </c>
      <c r="B110" s="7" t="s">
        <v>111</v>
      </c>
      <c r="C110" s="7" t="s">
        <v>17</v>
      </c>
      <c r="D110" s="7" t="s">
        <v>38</v>
      </c>
      <c r="E110" s="7" t="s">
        <v>84</v>
      </c>
      <c r="F110" s="7" t="s">
        <v>86</v>
      </c>
      <c r="G110" s="7" t="s">
        <v>290</v>
      </c>
      <c r="H110" s="7" t="s">
        <v>113</v>
      </c>
      <c r="I110" s="14">
        <v>45293</v>
      </c>
      <c r="J110" s="14">
        <v>45657</v>
      </c>
      <c r="K110" s="7" t="s">
        <v>1249</v>
      </c>
      <c r="L110" s="7" t="s">
        <v>156</v>
      </c>
      <c r="M110" s="7" t="s">
        <v>179</v>
      </c>
      <c r="N110" s="7" t="s">
        <v>180</v>
      </c>
      <c r="O110" s="7"/>
      <c r="P110" s="7" t="s">
        <v>44</v>
      </c>
      <c r="Q110" s="7" t="s">
        <v>132</v>
      </c>
      <c r="R110" s="7" t="s">
        <v>369</v>
      </c>
      <c r="S110" s="7" t="s">
        <v>1250</v>
      </c>
      <c r="T110" s="7" t="s">
        <v>1251</v>
      </c>
      <c r="U110" s="7" t="s">
        <v>372</v>
      </c>
      <c r="V110" s="7" t="s">
        <v>416</v>
      </c>
      <c r="W110" s="7" t="s">
        <v>1252</v>
      </c>
      <c r="X110" s="7" t="s">
        <v>1242</v>
      </c>
      <c r="Y110" s="7">
        <v>0.33</v>
      </c>
      <c r="Z110" s="7">
        <v>0.33</v>
      </c>
      <c r="AA110" s="7">
        <v>0.34</v>
      </c>
      <c r="AB110" s="7" t="s">
        <v>419</v>
      </c>
      <c r="AC110" s="7" t="s">
        <v>377</v>
      </c>
      <c r="AD110" s="7" t="s">
        <v>1253</v>
      </c>
      <c r="AE110" s="7" t="s">
        <v>433</v>
      </c>
      <c r="AF110" s="7" t="s">
        <v>1254</v>
      </c>
      <c r="AG110" s="7">
        <v>0.33</v>
      </c>
      <c r="AH110" s="7">
        <f>IFERROR(Tabla2[[#This Row],[Valor del indicador en Trimestre II]]/Tabla2[[#This Row],[Meta Trimestre 2]],"-")</f>
        <v>1</v>
      </c>
      <c r="AI110" s="7" t="s">
        <v>1255</v>
      </c>
      <c r="AJ110" s="7" t="s">
        <v>433</v>
      </c>
      <c r="AK110" s="31">
        <v>0.33</v>
      </c>
      <c r="AL110" s="31">
        <f>IFERROR(Tabla2[[#This Row],[Valor del indicador en Trimestre III]]/Tabla2[[#This Row],[Meta Trimestre 3]],"-")</f>
        <v>1</v>
      </c>
      <c r="AM110" s="7" t="s">
        <v>1256</v>
      </c>
      <c r="AN110" s="36" t="s">
        <v>433</v>
      </c>
      <c r="AO110" s="90">
        <v>0.34</v>
      </c>
      <c r="AP110" s="31">
        <f>IFERROR(Tabla2[[#This Row],[Valor del indicador en Trimestre IV]]/Tabla2[[#This Row],[Meta Trimestre 4]],"-")</f>
        <v>1</v>
      </c>
      <c r="AQ110" s="7" t="s">
        <v>1256</v>
      </c>
      <c r="AR110" s="85" t="s">
        <v>1462</v>
      </c>
      <c r="AS110" s="1" t="str">
        <f>VLOOKUP('DES -FT009'!$C110,Datos!$F$1:$G$4,2,FALSE)</f>
        <v>DO</v>
      </c>
      <c r="AT110" s="1" t="str">
        <f>VLOOKUP('DES -FT009'!$D110,Datos!$M$1:$N$23,2,FALSE)</f>
        <v>Objetivo7</v>
      </c>
      <c r="AU110" s="1" t="str">
        <f>VLOOKUP('DES -FT009'!$E110,Datos!$O$1:$P$23,2,FALSE)</f>
        <v>Iniciativa14</v>
      </c>
    </row>
    <row r="111" spans="1:52" customFormat="1" ht="105" x14ac:dyDescent="0.25">
      <c r="A111" s="7" t="s">
        <v>1257</v>
      </c>
      <c r="B111" s="7" t="s">
        <v>111</v>
      </c>
      <c r="C111" s="7" t="s">
        <v>17</v>
      </c>
      <c r="D111" s="7" t="s">
        <v>38</v>
      </c>
      <c r="E111" s="7" t="s">
        <v>90</v>
      </c>
      <c r="F111" s="7" t="s">
        <v>92</v>
      </c>
      <c r="G111" s="7" t="s">
        <v>262</v>
      </c>
      <c r="H111" s="7" t="s">
        <v>113</v>
      </c>
      <c r="I111" s="14">
        <v>45293</v>
      </c>
      <c r="J111" s="14">
        <v>45657</v>
      </c>
      <c r="K111" s="7" t="s">
        <v>1258</v>
      </c>
      <c r="L111" s="7" t="s">
        <v>151</v>
      </c>
      <c r="M111" s="7" t="s">
        <v>184</v>
      </c>
      <c r="N111" s="7" t="s">
        <v>184</v>
      </c>
      <c r="O111" s="7"/>
      <c r="P111" s="7" t="s">
        <v>3</v>
      </c>
      <c r="Q111" s="7" t="s">
        <v>132</v>
      </c>
      <c r="R111" s="7" t="s">
        <v>369</v>
      </c>
      <c r="S111" s="7" t="s">
        <v>1239</v>
      </c>
      <c r="T111" s="7" t="s">
        <v>536</v>
      </c>
      <c r="U111" s="7" t="s">
        <v>372</v>
      </c>
      <c r="V111" s="7" t="s">
        <v>416</v>
      </c>
      <c r="W111" s="7" t="s">
        <v>1259</v>
      </c>
      <c r="X111" s="7" t="s">
        <v>1242</v>
      </c>
      <c r="Y111" s="7">
        <v>0.25</v>
      </c>
      <c r="Z111" s="7">
        <v>0.25</v>
      </c>
      <c r="AA111" s="7">
        <v>0.25</v>
      </c>
      <c r="AB111" s="7" t="s">
        <v>376</v>
      </c>
      <c r="AC111" s="7" t="s">
        <v>377</v>
      </c>
      <c r="AD111" s="7" t="s">
        <v>1260</v>
      </c>
      <c r="AE111" s="7" t="s">
        <v>433</v>
      </c>
      <c r="AF111" s="7" t="s">
        <v>1261</v>
      </c>
      <c r="AG111" s="7">
        <v>0.25</v>
      </c>
      <c r="AH111" s="7">
        <f>IFERROR(Tabla2[[#This Row],[Valor del indicador en Trimestre II]]/Tabla2[[#This Row],[Meta Trimestre 2]],"-")</f>
        <v>1</v>
      </c>
      <c r="AI111" s="7" t="s">
        <v>1260</v>
      </c>
      <c r="AJ111" s="7" t="s">
        <v>433</v>
      </c>
      <c r="AK111" s="31">
        <v>0.25</v>
      </c>
      <c r="AL111" s="31">
        <f>IFERROR(Tabla2[[#This Row],[Valor del indicador en Trimestre III]]/Tabla2[[#This Row],[Meta Trimestre 3]],"-")</f>
        <v>1</v>
      </c>
      <c r="AM111" s="7" t="s">
        <v>1260</v>
      </c>
      <c r="AN111" s="36" t="s">
        <v>433</v>
      </c>
      <c r="AO111" s="90">
        <v>0.25</v>
      </c>
      <c r="AP111" s="31">
        <f>IFERROR(Tabla2[[#This Row],[Valor del indicador en Trimestre IV]]/Tabla2[[#This Row],[Meta Trimestre 4]],"-")</f>
        <v>1</v>
      </c>
      <c r="AQ111" s="7" t="s">
        <v>1260</v>
      </c>
      <c r="AR111" s="85" t="s">
        <v>1462</v>
      </c>
      <c r="AS111" s="1" t="str">
        <f>VLOOKUP('DES -FT009'!$C111,Datos!$F$1:$G$4,2,FALSE)</f>
        <v>DO</v>
      </c>
      <c r="AT111" s="1" t="str">
        <f>VLOOKUP('DES -FT009'!$D111,Datos!$M$1:$N$23,2,FALSE)</f>
        <v>Objetivo7</v>
      </c>
      <c r="AU111" s="1" t="str">
        <f>VLOOKUP('DES -FT009'!$E111,Datos!$O$1:$P$23,2,FALSE)</f>
        <v>Iniciativa15</v>
      </c>
    </row>
    <row r="112" spans="1:52" customFormat="1" ht="105" x14ac:dyDescent="0.25">
      <c r="A112" s="7" t="s">
        <v>1262</v>
      </c>
      <c r="B112" s="7" t="s">
        <v>111</v>
      </c>
      <c r="C112" s="7" t="s">
        <v>17</v>
      </c>
      <c r="D112" s="7" t="s">
        <v>38</v>
      </c>
      <c r="E112" s="7" t="s">
        <v>90</v>
      </c>
      <c r="F112" s="7" t="s">
        <v>92</v>
      </c>
      <c r="G112" s="7" t="s">
        <v>288</v>
      </c>
      <c r="H112" s="7" t="s">
        <v>113</v>
      </c>
      <c r="I112" s="14">
        <v>45293</v>
      </c>
      <c r="J112" s="14">
        <v>45657</v>
      </c>
      <c r="K112" s="7" t="s">
        <v>1263</v>
      </c>
      <c r="L112" s="7" t="s">
        <v>151</v>
      </c>
      <c r="M112" s="7" t="s">
        <v>184</v>
      </c>
      <c r="N112" s="7" t="s">
        <v>184</v>
      </c>
      <c r="O112" s="7"/>
      <c r="P112" s="7" t="s">
        <v>3</v>
      </c>
      <c r="Q112" s="7" t="s">
        <v>132</v>
      </c>
      <c r="R112" s="7" t="s">
        <v>369</v>
      </c>
      <c r="S112" s="7" t="s">
        <v>1239</v>
      </c>
      <c r="T112" s="7" t="s">
        <v>536</v>
      </c>
      <c r="U112" s="7" t="s">
        <v>372</v>
      </c>
      <c r="V112" s="7" t="s">
        <v>416</v>
      </c>
      <c r="W112" s="7" t="s">
        <v>1259</v>
      </c>
      <c r="X112" s="7" t="s">
        <v>1242</v>
      </c>
      <c r="Y112" s="7">
        <v>0.25</v>
      </c>
      <c r="Z112" s="7">
        <v>0.25</v>
      </c>
      <c r="AA112" s="7">
        <v>0.25</v>
      </c>
      <c r="AB112" s="7" t="s">
        <v>376</v>
      </c>
      <c r="AC112" s="7" t="s">
        <v>377</v>
      </c>
      <c r="AD112" s="7" t="s">
        <v>1260</v>
      </c>
      <c r="AE112" s="7" t="s">
        <v>433</v>
      </c>
      <c r="AF112" s="7" t="s">
        <v>1261</v>
      </c>
      <c r="AG112" s="7">
        <v>0.25</v>
      </c>
      <c r="AH112" s="7">
        <f>IFERROR(Tabla2[[#This Row],[Valor del indicador en Trimestre II]]/Tabla2[[#This Row],[Meta Trimestre 2]],"-")</f>
        <v>1</v>
      </c>
      <c r="AI112" s="7" t="s">
        <v>1260</v>
      </c>
      <c r="AJ112" s="7" t="s">
        <v>433</v>
      </c>
      <c r="AK112" s="31">
        <v>0.25</v>
      </c>
      <c r="AL112" s="31">
        <f>IFERROR(Tabla2[[#This Row],[Valor del indicador en Trimestre III]]/Tabla2[[#This Row],[Meta Trimestre 3]],"-")</f>
        <v>1</v>
      </c>
      <c r="AM112" s="7" t="s">
        <v>1260</v>
      </c>
      <c r="AN112" s="36" t="s">
        <v>433</v>
      </c>
      <c r="AO112" s="90">
        <v>0.25</v>
      </c>
      <c r="AP112" s="31">
        <f>IFERROR(Tabla2[[#This Row],[Valor del indicador en Trimestre IV]]/Tabla2[[#This Row],[Meta Trimestre 4]],"-")</f>
        <v>1</v>
      </c>
      <c r="AQ112" s="7" t="s">
        <v>1260</v>
      </c>
      <c r="AR112" s="85" t="s">
        <v>1462</v>
      </c>
      <c r="AS112" s="1" t="str">
        <f>VLOOKUP('DES -FT009'!$C112,Datos!$F$1:$G$4,2,FALSE)</f>
        <v>DO</v>
      </c>
      <c r="AT112" s="1" t="str">
        <f>VLOOKUP('DES -FT009'!$D112,Datos!$M$1:$N$23,2,FALSE)</f>
        <v>Objetivo7</v>
      </c>
      <c r="AU112" s="1" t="str">
        <f>VLOOKUP('DES -FT009'!$E112,Datos!$O$1:$P$23,2,FALSE)</f>
        <v>Iniciativa15</v>
      </c>
    </row>
    <row r="113" spans="1:47" customFormat="1" ht="75" x14ac:dyDescent="0.25">
      <c r="A113" s="7" t="s">
        <v>1264</v>
      </c>
      <c r="B113" s="7" t="s">
        <v>111</v>
      </c>
      <c r="C113" s="7" t="s">
        <v>17</v>
      </c>
      <c r="D113" s="7" t="s">
        <v>38</v>
      </c>
      <c r="E113" s="7" t="s">
        <v>90</v>
      </c>
      <c r="F113" s="7" t="s">
        <v>92</v>
      </c>
      <c r="G113" s="7" t="s">
        <v>291</v>
      </c>
      <c r="H113" s="7" t="s">
        <v>113</v>
      </c>
      <c r="I113" s="14">
        <v>45293</v>
      </c>
      <c r="J113" s="14">
        <v>45657</v>
      </c>
      <c r="K113" s="7" t="s">
        <v>1249</v>
      </c>
      <c r="L113" s="7" t="s">
        <v>156</v>
      </c>
      <c r="M113" s="7" t="s">
        <v>179</v>
      </c>
      <c r="N113" s="7" t="s">
        <v>180</v>
      </c>
      <c r="O113" s="7"/>
      <c r="P113" s="7" t="s">
        <v>63</v>
      </c>
      <c r="Q113" s="7" t="s">
        <v>132</v>
      </c>
      <c r="R113" s="7" t="s">
        <v>369</v>
      </c>
      <c r="S113" s="7" t="s">
        <v>1239</v>
      </c>
      <c r="T113" s="7" t="s">
        <v>1265</v>
      </c>
      <c r="U113" s="7" t="s">
        <v>372</v>
      </c>
      <c r="V113" s="7" t="s">
        <v>416</v>
      </c>
      <c r="W113" s="7" t="s">
        <v>1252</v>
      </c>
      <c r="X113" s="7" t="s">
        <v>1242</v>
      </c>
      <c r="Y113" s="7">
        <v>0.33</v>
      </c>
      <c r="Z113" s="7">
        <v>0.33</v>
      </c>
      <c r="AA113" s="7">
        <v>0.34</v>
      </c>
      <c r="AB113" s="7" t="s">
        <v>419</v>
      </c>
      <c r="AC113" s="7" t="s">
        <v>377</v>
      </c>
      <c r="AD113" s="7" t="s">
        <v>1266</v>
      </c>
      <c r="AE113" s="7" t="s">
        <v>433</v>
      </c>
      <c r="AF113" s="7" t="s">
        <v>1254</v>
      </c>
      <c r="AG113" s="7">
        <v>0.33</v>
      </c>
      <c r="AH113" s="7">
        <f>IFERROR(Tabla2[[#This Row],[Valor del indicador en Trimestre II]]/Tabla2[[#This Row],[Meta Trimestre 2]],"-")</f>
        <v>1</v>
      </c>
      <c r="AI113" s="7" t="s">
        <v>1267</v>
      </c>
      <c r="AJ113" s="7" t="s">
        <v>433</v>
      </c>
      <c r="AK113" s="31">
        <v>0.33</v>
      </c>
      <c r="AL113" s="31">
        <f>IFERROR(Tabla2[[#This Row],[Valor del indicador en Trimestre III]]/Tabla2[[#This Row],[Meta Trimestre 3]],"-")</f>
        <v>1</v>
      </c>
      <c r="AM113" s="7" t="s">
        <v>1268</v>
      </c>
      <c r="AN113" s="36" t="s">
        <v>433</v>
      </c>
      <c r="AO113" s="90">
        <v>0.34</v>
      </c>
      <c r="AP113" s="31">
        <f>IFERROR(Tabla2[[#This Row],[Valor del indicador en Trimestre IV]]/Tabla2[[#This Row],[Meta Trimestre 4]],"-")</f>
        <v>1</v>
      </c>
      <c r="AQ113" s="7" t="s">
        <v>1268</v>
      </c>
      <c r="AR113" s="85" t="s">
        <v>1462</v>
      </c>
      <c r="AS113" s="1" t="str">
        <f>VLOOKUP('DES -FT009'!$C113,Datos!$F$1:$G$4,2,FALSE)</f>
        <v>DO</v>
      </c>
      <c r="AT113" s="1" t="str">
        <f>VLOOKUP('DES -FT009'!$D113,Datos!$M$1:$N$23,2,FALSE)</f>
        <v>Objetivo7</v>
      </c>
      <c r="AU113" s="1" t="str">
        <f>VLOOKUP('DES -FT009'!$E113,Datos!$O$1:$P$23,2,FALSE)</f>
        <v>Iniciativa15</v>
      </c>
    </row>
    <row r="114" spans="1:47" customFormat="1" ht="180" x14ac:dyDescent="0.25">
      <c r="A114" s="7" t="s">
        <v>1269</v>
      </c>
      <c r="B114" s="7" t="s">
        <v>111</v>
      </c>
      <c r="C114" s="7" t="s">
        <v>17</v>
      </c>
      <c r="D114" s="7" t="s">
        <v>38</v>
      </c>
      <c r="E114" s="7" t="s">
        <v>90</v>
      </c>
      <c r="F114" s="7" t="s">
        <v>92</v>
      </c>
      <c r="G114" s="7" t="s">
        <v>275</v>
      </c>
      <c r="H114" s="7" t="s">
        <v>113</v>
      </c>
      <c r="I114" s="14">
        <v>45293</v>
      </c>
      <c r="J114" s="14">
        <v>45657</v>
      </c>
      <c r="K114" s="7" t="s">
        <v>1270</v>
      </c>
      <c r="L114" s="7" t="s">
        <v>156</v>
      </c>
      <c r="M114" s="7" t="s">
        <v>179</v>
      </c>
      <c r="N114" s="7" t="s">
        <v>3</v>
      </c>
      <c r="O114" s="7" t="s">
        <v>3</v>
      </c>
      <c r="P114" s="7" t="s">
        <v>3</v>
      </c>
      <c r="Q114" s="7" t="s">
        <v>132</v>
      </c>
      <c r="R114" s="7" t="s">
        <v>369</v>
      </c>
      <c r="S114" s="7" t="s">
        <v>1239</v>
      </c>
      <c r="T114" s="7" t="s">
        <v>1271</v>
      </c>
      <c r="U114" s="7" t="s">
        <v>372</v>
      </c>
      <c r="V114" s="7" t="s">
        <v>416</v>
      </c>
      <c r="W114" s="7" t="s">
        <v>1272</v>
      </c>
      <c r="X114" s="7" t="s">
        <v>1242</v>
      </c>
      <c r="Y114" s="7">
        <v>0.25</v>
      </c>
      <c r="Z114" s="7">
        <v>0.5</v>
      </c>
      <c r="AA114" s="7">
        <v>0.25</v>
      </c>
      <c r="AB114" s="7" t="s">
        <v>376</v>
      </c>
      <c r="AC114" s="7" t="s">
        <v>377</v>
      </c>
      <c r="AD114" s="7" t="s">
        <v>1273</v>
      </c>
      <c r="AE114" s="7" t="s">
        <v>433</v>
      </c>
      <c r="AF114" s="7" t="s">
        <v>1274</v>
      </c>
      <c r="AG114" s="7">
        <v>0.25</v>
      </c>
      <c r="AH114" s="7">
        <f>IFERROR(Tabla2[[#This Row],[Valor del indicador en Trimestre II]]/Tabla2[[#This Row],[Meta Trimestre 2]],"-")</f>
        <v>1</v>
      </c>
      <c r="AI114" s="7" t="s">
        <v>1273</v>
      </c>
      <c r="AJ114" s="7" t="s">
        <v>433</v>
      </c>
      <c r="AK114" s="31">
        <v>0.25</v>
      </c>
      <c r="AL114" s="31">
        <f>IFERROR(Tabla2[[#This Row],[Valor del indicador en Trimestre III]]/Tabla2[[#This Row],[Meta Trimestre 3]],"-")</f>
        <v>0.5</v>
      </c>
      <c r="AM114" s="7" t="s">
        <v>1273</v>
      </c>
      <c r="AN114" s="36" t="s">
        <v>433</v>
      </c>
      <c r="AO114" s="90">
        <v>0.25</v>
      </c>
      <c r="AP114" s="31">
        <f>IFERROR(Tabla2[[#This Row],[Valor del indicador en Trimestre IV]]/Tabla2[[#This Row],[Meta Trimestre 4]],"-")</f>
        <v>1</v>
      </c>
      <c r="AQ114" s="7" t="s">
        <v>1273</v>
      </c>
      <c r="AR114" s="85" t="s">
        <v>1462</v>
      </c>
      <c r="AS114" s="1" t="str">
        <f>VLOOKUP('DES -FT009'!$C114,Datos!$F$1:$G$4,2,FALSE)</f>
        <v>DO</v>
      </c>
      <c r="AT114" s="1" t="str">
        <f>VLOOKUP('DES -FT009'!$D114,Datos!$M$1:$N$23,2,FALSE)</f>
        <v>Objetivo7</v>
      </c>
      <c r="AU114" s="1" t="str">
        <f>VLOOKUP('DES -FT009'!$E114,Datos!$O$1:$P$23,2,FALSE)</f>
        <v>Iniciativa15</v>
      </c>
    </row>
    <row r="115" spans="1:47" customFormat="1" ht="15"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t="str">
        <f>IFERROR(Tabla2[[#This Row],[Valor del indicador en Trimestre II]]/Tabla2[[#This Row],[Meta Trimestre 2]],"-")</f>
        <v>-</v>
      </c>
      <c r="AI115" s="4"/>
      <c r="AJ115" s="4"/>
      <c r="AK115" s="4"/>
      <c r="AL115" s="4"/>
      <c r="AM115" s="4"/>
      <c r="AN115" s="4"/>
      <c r="AS115" s="1" t="e">
        <f>VLOOKUP('DES -FT009'!$C115,Datos!$F$1:$G$4,2,FALSE)</f>
        <v>#N/A</v>
      </c>
      <c r="AT115" s="1" t="e">
        <f>VLOOKUP('DES -FT009'!$D115,Datos!$M$1:$N$23,2,FALSE)</f>
        <v>#N/A</v>
      </c>
      <c r="AU115" s="1" t="e">
        <f>VLOOKUP('DES -FT009'!$E115,Datos!$O$1:$P$23,2,FALSE)</f>
        <v>#N/A</v>
      </c>
    </row>
    <row r="116" spans="1:47" x14ac:dyDescent="0.3">
      <c r="A116" s="3"/>
      <c r="B116" s="3"/>
      <c r="C116" s="3"/>
      <c r="D116" s="3"/>
      <c r="E116" s="3"/>
      <c r="F116" s="3"/>
      <c r="G116" s="3"/>
      <c r="H116" s="3"/>
      <c r="I116" s="3"/>
      <c r="J116" s="3"/>
      <c r="K116" s="3"/>
      <c r="L116" s="3"/>
      <c r="M116" s="3"/>
      <c r="N116" s="3"/>
      <c r="O116" s="3"/>
      <c r="P116" s="3"/>
      <c r="Q116" s="3"/>
      <c r="R116" s="3"/>
    </row>
    <row r="117" spans="1:47" ht="52.5" customHeight="1" x14ac:dyDescent="0.3">
      <c r="A117" s="11" t="s">
        <v>1275</v>
      </c>
      <c r="B117" s="11" t="s">
        <v>1276</v>
      </c>
      <c r="C117" s="52" t="s">
        <v>1277</v>
      </c>
      <c r="D117" s="52"/>
      <c r="E117" s="52"/>
      <c r="F117" s="52"/>
      <c r="G117" s="52"/>
      <c r="H117" s="52"/>
      <c r="I117" s="52"/>
      <c r="J117" s="52"/>
      <c r="K117" s="52"/>
      <c r="L117" s="52"/>
      <c r="M117" s="52"/>
      <c r="N117" s="52"/>
      <c r="O117" s="52"/>
      <c r="P117" s="52"/>
      <c r="Q117" s="52"/>
      <c r="R117" s="52"/>
    </row>
    <row r="118" spans="1:47" x14ac:dyDescent="0.3">
      <c r="A118" s="8">
        <v>1</v>
      </c>
      <c r="B118" s="37">
        <v>45290</v>
      </c>
      <c r="C118" s="51" t="s">
        <v>1278</v>
      </c>
      <c r="D118" s="51"/>
      <c r="E118" s="51"/>
      <c r="F118" s="51"/>
      <c r="G118" s="51"/>
      <c r="H118" s="51"/>
      <c r="I118" s="51"/>
      <c r="J118" s="51"/>
      <c r="K118" s="51"/>
      <c r="L118" s="51"/>
      <c r="M118" s="51"/>
      <c r="N118" s="51"/>
      <c r="O118" s="51"/>
      <c r="P118" s="51"/>
      <c r="Q118" s="51"/>
      <c r="R118" s="51"/>
    </row>
    <row r="119" spans="1:47" x14ac:dyDescent="0.3">
      <c r="A119" s="8">
        <v>2</v>
      </c>
      <c r="B119" s="37">
        <v>45321</v>
      </c>
      <c r="C119" s="51" t="s">
        <v>1279</v>
      </c>
      <c r="D119" s="51"/>
      <c r="E119" s="51"/>
      <c r="F119" s="51"/>
      <c r="G119" s="51"/>
      <c r="H119" s="51"/>
      <c r="I119" s="51"/>
      <c r="J119" s="51"/>
      <c r="K119" s="51"/>
      <c r="L119" s="51"/>
      <c r="M119" s="51"/>
      <c r="N119" s="51"/>
      <c r="O119" s="51"/>
      <c r="P119" s="51"/>
      <c r="Q119" s="51"/>
      <c r="R119" s="51"/>
    </row>
    <row r="120" spans="1:47" ht="186.75" customHeight="1" x14ac:dyDescent="0.3">
      <c r="A120" s="8">
        <v>3</v>
      </c>
      <c r="B120" s="37">
        <v>45408</v>
      </c>
      <c r="C120" s="50" t="s">
        <v>1280</v>
      </c>
      <c r="D120" s="50"/>
      <c r="E120" s="50"/>
      <c r="F120" s="50"/>
      <c r="G120" s="50"/>
      <c r="H120" s="50"/>
      <c r="I120" s="50"/>
      <c r="J120" s="50"/>
      <c r="K120" s="50"/>
      <c r="L120" s="50"/>
      <c r="M120" s="50"/>
      <c r="N120" s="50"/>
      <c r="O120" s="50"/>
      <c r="P120" s="50"/>
      <c r="Q120" s="50"/>
      <c r="R120" s="50"/>
    </row>
    <row r="121" spans="1:47" ht="188.25" customHeight="1" x14ac:dyDescent="0.3">
      <c r="A121" s="8">
        <v>4</v>
      </c>
      <c r="B121" s="37">
        <v>45502</v>
      </c>
      <c r="C121" s="50" t="s">
        <v>1281</v>
      </c>
      <c r="D121" s="50"/>
      <c r="E121" s="50"/>
      <c r="F121" s="50"/>
      <c r="G121" s="50"/>
      <c r="H121" s="50"/>
      <c r="I121" s="50"/>
      <c r="J121" s="50"/>
      <c r="K121" s="50"/>
      <c r="L121" s="50"/>
      <c r="M121" s="50"/>
      <c r="N121" s="50"/>
      <c r="O121" s="50"/>
      <c r="P121" s="50"/>
      <c r="Q121" s="50"/>
      <c r="R121" s="50"/>
    </row>
    <row r="122" spans="1:47" ht="33.75" customHeight="1" x14ac:dyDescent="0.3">
      <c r="G122" s="2" t="s">
        <v>1282</v>
      </c>
    </row>
  </sheetData>
  <mergeCells count="26">
    <mergeCell ref="O6:P6"/>
    <mergeCell ref="AO8:AR8"/>
    <mergeCell ref="A6:B6"/>
    <mergeCell ref="C6:F6"/>
    <mergeCell ref="G6:J6"/>
    <mergeCell ref="A1:B5"/>
    <mergeCell ref="O1:P3"/>
    <mergeCell ref="Q1:R3"/>
    <mergeCell ref="O4:P5"/>
    <mergeCell ref="Q4:R5"/>
    <mergeCell ref="C1:N3"/>
    <mergeCell ref="C4:N5"/>
    <mergeCell ref="A8:B8"/>
    <mergeCell ref="L8:P8"/>
    <mergeCell ref="Q8:R8"/>
    <mergeCell ref="C8:F8"/>
    <mergeCell ref="Q6:R6"/>
    <mergeCell ref="C121:R121"/>
    <mergeCell ref="AC8:AF8"/>
    <mergeCell ref="S8:AB8"/>
    <mergeCell ref="AG8:AJ8"/>
    <mergeCell ref="AK8:AN8"/>
    <mergeCell ref="C118:R118"/>
    <mergeCell ref="C120:R120"/>
    <mergeCell ref="C119:R119"/>
    <mergeCell ref="C117:R117"/>
  </mergeCells>
  <phoneticPr fontId="0" type="noConversion"/>
  <dataValidations count="21">
    <dataValidation type="list" allowBlank="1" showInputMessage="1" showErrorMessage="1" sqref="Q96:Q116 Q10:Q94" xr:uid="{681C634D-3942-427B-A098-7FBC273203CB}">
      <formula1>Fuente</formula1>
    </dataValidation>
    <dataValidation type="list" allowBlank="1" showInputMessage="1" showErrorMessage="1" sqref="P96:P116 P10:P94" xr:uid="{162CBC10-1959-41A1-AD8A-7ABD9443EE93}">
      <formula1>Planes</formula1>
    </dataValidation>
    <dataValidation type="list" allowBlank="1" showInputMessage="1" showErrorMessage="1" sqref="M96:M114 N95:O114 M115:O116 M10:O94" xr:uid="{FE529289-4099-4918-9A19-F5E3732E69BF}">
      <formula1>MIPG</formula1>
    </dataValidation>
    <dataValidation type="decimal" allowBlank="1" showInputMessage="1" showErrorMessage="1" sqref="Y85:AA116 Y10:AA14 Z63:Z84 Z51:Z61 AA51:AA84 Y51:Y84 AG109:AG114 Y16:AA50" xr:uid="{8EFB5491-B5C0-4339-A6F8-C65E4773FCD6}">
      <formula1>0</formula1>
      <formula2>1</formula2>
    </dataValidation>
    <dataValidation type="list" allowBlank="1" showInputMessage="1" showErrorMessage="1" sqref="AG115:AG116 AC10:AC115 AO115" xr:uid="{1979A60F-3717-4E0C-A9D4-D0D826DA0A48}">
      <formula1>"Si,No"</formula1>
    </dataValidation>
    <dataValidation type="list" allowBlank="1" showInputMessage="1" showErrorMessage="1" sqref="F115:F116" xr:uid="{A408330B-D078-40FC-8397-B944E201FECD}">
      <formula1>INDIRECT(#REF!)</formula1>
    </dataValidation>
    <dataValidation type="date" allowBlank="1" showInputMessage="1" showErrorMessage="1" sqref="I85:J85" xr:uid="{541BA493-E949-4A41-9C76-0864E4A82EC6}">
      <formula1>45292</formula1>
      <formula2>45657</formula2>
    </dataValidation>
    <dataValidation type="list" allowBlank="1" showErrorMessage="1" sqref="P95" xr:uid="{E6AAC818-DA1E-4DC7-838F-CCE5653DB218}">
      <formula1>Planes</formula1>
    </dataValidation>
    <dataValidation type="list" allowBlank="1" showErrorMessage="1" sqref="Q95" xr:uid="{5E9FE70D-B324-4D6C-8BC8-FB723B9D0602}">
      <formula1>Fuente</formula1>
    </dataValidation>
    <dataValidation type="list" allowBlank="1" showErrorMessage="1" sqref="M95" xr:uid="{575CDD3A-A555-4C44-9A64-AD3AFBF75051}">
      <formula1>MIPG</formula1>
    </dataValidation>
    <dataValidation type="textLength" operator="lessThanOrEqual" allowBlank="1" showInputMessage="1" showErrorMessage="1" sqref="G85" xr:uid="{26355E2E-6F5B-48FB-B504-A8F366B9A015}">
      <formula1>255</formula1>
    </dataValidation>
    <dataValidation allowBlank="1" showInputMessage="1" showErrorMessage="1" sqref="Y15:AA15" xr:uid="{AA7EA3D7-D266-4989-A8BA-0496606AA281}"/>
    <dataValidation type="list" allowBlank="1" showInputMessage="1" showErrorMessage="1" sqref="F10:F114" xr:uid="{B38E7AB3-D044-46C0-9418-AD1BBD04F2FD}">
      <formula1>INDIRECT($AU10)</formula1>
    </dataValidation>
    <dataValidation type="list" allowBlank="1" showInputMessage="1" showErrorMessage="1" sqref="B10:B115" xr:uid="{36CA6188-3B24-4E43-B97C-A92BB85389F5}">
      <formula1>Dependencia</formula1>
    </dataValidation>
    <dataValidation type="list" operator="lessThanOrEqual" allowBlank="1" showInputMessage="1" showErrorMessage="1" sqref="L10:L115" xr:uid="{D2F83A74-45A8-4966-969B-61F316CACB64}">
      <formula1>Origen</formula1>
    </dataValidation>
    <dataValidation type="list" allowBlank="1" showInputMessage="1" showErrorMessage="1" sqref="C10:C115" xr:uid="{396045EB-B979-42B2-AFDF-879F9494594B}">
      <formula1>Pilares</formula1>
    </dataValidation>
    <dataValidation type="list" allowBlank="1" showInputMessage="1" showErrorMessage="1" sqref="AB10:AB115" xr:uid="{62B56BEC-65CB-4895-8816-C2C842F0627F}">
      <formula1>"Acumulativa,Fija"</formula1>
    </dataValidation>
    <dataValidation type="list" allowBlank="1" showInputMessage="1" showErrorMessage="1" sqref="V10:V115" xr:uid="{77CDC89D-7AC6-4C7F-9EC9-C66186E423F3}">
      <formula1>"eficacia,efectividad,eficiencia"</formula1>
    </dataValidation>
    <dataValidation type="list" allowBlank="1" showInputMessage="1" showErrorMessage="1" sqref="U10:U115" xr:uid="{6B3CB63E-DF74-4539-976E-EF13202C696F}">
      <formula1>"Positiva,Negativa"</formula1>
    </dataValidation>
    <dataValidation type="list" allowBlank="1" showInputMessage="1" showErrorMessage="1" sqref="D10:D115" xr:uid="{91E74496-851D-4FD7-84AB-E1C30F8591B9}">
      <formula1>INDIRECT($AS10)</formula1>
    </dataValidation>
    <dataValidation type="list" allowBlank="1" showInputMessage="1" showErrorMessage="1" sqref="E10:E115" xr:uid="{8E3F3DCC-38D0-4062-9D49-FFED7E08F6C2}">
      <formula1>INDIRECT($AT10)</formula1>
    </dataValidation>
  </dataValidations>
  <hyperlinks>
    <hyperlink ref="AE45" r:id="rId1" display="https://icfesgovco-my.sharepoint.com/:f:/g/personal/fcamargo_icfes_gov_co/Epesh_YBlnxKg4D6Gp_mB6IBdKiQoByH-j81Z1Bwx1qxUw?e=XdhRde" xr:uid="{5A3456C7-CD6D-486C-89CE-C6155A3C029E}"/>
    <hyperlink ref="AE46" r:id="rId2" display="https://icfesgovco-my.sharepoint.com/:f:/g/personal/fcamargo_icfes_gov_co/Eu7rUOHkdyNCnFaV6J0uy-8BHup6n243NNgSpjJxhLUZEA?e=C0fo8e" xr:uid="{0FA2FAFE-B2C2-438E-A3CF-A43C5DB86558}"/>
    <hyperlink ref="AE47" r:id="rId3" display="https://icfesgovco-my.sharepoint.com/:f:/g/personal/fcamargo_icfes_gov_co/EqBO6SAM9_JLq6nmR_Y3Kc4B0xR_f9SOpLenENrC9l2ucw?e=7PQevI" xr:uid="{05E2CF91-B159-4558-B7DD-7AD29C01C433}"/>
    <hyperlink ref="AE48" r:id="rId4" display="https://icfesgovco-my.sharepoint.com/:f:/g/personal/fcamargo_icfes_gov_co/Eu1jUg3UwxdEoluaWeiSSHIBlhx4hjaev58wdFPW-rv6ag?e=bm2QgK" xr:uid="{56303CCB-A907-4966-A4CE-5F80D3ECA081}"/>
    <hyperlink ref="AE22" r:id="rId5" display="Página web del Icfes, sitio detransparencia y acceso a la información pública: 4.3.3 Plan de accion Institucional - PAI " xr:uid="{BB5E0C07-9D5B-41AF-B54B-AA6E1776408F}"/>
    <hyperlink ref="AE23" r:id="rId6" display="https://icfesgovco.sharepoint.com/:f:/s/MIPG2024/Eiez0e_5bLVOng_maEtQ3FoBpnTm-t60rNEffEgHCO5CMQ?e=lSxJ8S_x000a__x000a_Correo OAP solicitud de reporte plan de brecha" xr:uid="{D525A312-C93F-4F9B-B14D-200999524AF5}"/>
    <hyperlink ref="AE24" r:id="rId7" display="https://icfesgovco-my.sharepoint.com/:f:/g/personal/esjulicueh_icfes_gov_co/Egxz5_wNslNEg15Rp1eabtMBgq4440eRL3NgRi9iiGStEQ?e=x5defD" xr:uid="{147E4FC4-0ACC-4AF3-9E80-9ACAA2B4946D}"/>
    <hyperlink ref="AE27" r:id="rId8" display="https://icfesgovco-my.sharepoint.com/:f:/g/personal/esjulicueh_icfes_gov_co/Egxz5_wNslNEg15Rp1eabtMBgq4440eRL3NgRi9iiGStEQ?e=x5defD" xr:uid="{3C5FD201-71FC-4D73-A640-407838D9AB16}"/>
    <hyperlink ref="AE18" r:id="rId9" xr:uid="{CD38BFB8-3FBD-48E0-9D0A-785E619B0D1A}"/>
    <hyperlink ref="AE15" r:id="rId10" xr:uid="{E7AF9962-BB29-409B-A2D8-AC6152931FD2}"/>
    <hyperlink ref="AE19" r:id="rId11" xr:uid="{095037A1-D5EA-4772-8013-85FB34E9A1C2}"/>
    <hyperlink ref="AE17" r:id="rId12" xr:uid="{AD3D1012-1715-470E-A1FB-0A9546E19EDC}"/>
    <hyperlink ref="AE90" r:id="rId13" display="https://icfesgovco-my.sharepoint.com/personal/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xr:uid="{B71B84F9-0499-4086-A194-DCEB8DAF9471}"/>
    <hyperlink ref="AE109" r:id="rId14" display="https://icfesgovco.sharepoint.com/:f:/s/EquipoUnidaddeAtencinalCiudadano/Eon6OHKPENVHtf093Sf56XQBifHV5op63Lc33SxSX6QMMA?e=CTWFLP" xr:uid="{E402D025-DD17-4C00-B9D2-911BE25A1676}"/>
    <hyperlink ref="AE110" r:id="rId15" display="https://icfesgovco.sharepoint.com/:f:/s/EquipoUnidaddeAtencinalCiudadano/Ej8j279dgvFPu9NAAefkJdABYUzxZmqp3gE8Ik0P-HFJsg?e=gdFa2q" xr:uid="{26C3A36F-496A-4A7A-96D9-F49BAE497A10}"/>
    <hyperlink ref="AE111" r:id="rId16" display="https://icfesgovco.sharepoint.com/:f:/s/EquipoUnidaddeAtencinalCiudadano/EgxDANtxd-NKhiUfbkzoX0UBkqQaHgBJI2SqcIFy7RRnkg?e=SbIFEa" xr:uid="{9B14DA66-50EC-436F-A863-412477E26A1D}"/>
    <hyperlink ref="AE112" r:id="rId17" display="https://icfesgovco.sharepoint.com/:f:/s/EquipoUnidaddeAtencinalCiudadano/EgxDANtxd-NKhiUfbkzoX0UBkqQaHgBJI2SqcIFy7RRnkg?e=SbIFEa" xr:uid="{AC92DC7E-0669-4723-B8F3-4DA8E681F6E8}"/>
    <hyperlink ref="AE114" r:id="rId18" display="https://icfesgovco.sharepoint.com/:f:/s/EquipoUnidaddeAtencinalCiudadano/EvVCud0lKYVAjjDjT3dL3BsBqeDGJzLugzFpcare-OWGSg?e=NuvvHV" xr:uid="{1257AC02-AB01-4649-A80B-D4592FD9784E}"/>
    <hyperlink ref="AE113" r:id="rId19" display="https://icfesgovco.sharepoint.com/:f:/s/EquipoUnidaddeAtencinalCiudadano/EiZtDzwaDDpAsGXPJn83wpYBV_U-Cbw0d_S_1qDlKq-iDA?e=rbXrPH" xr:uid="{D7526534-B1DD-423A-9B39-DFB93D2C9838}"/>
    <hyperlink ref="AE63" r:id="rId20" display="https://icfesgovco.sharepoint.com/:b:/s/SubdireccindeAnisisyDivulgacin2023/Ed-ACqKsHzNElxBm-nTn1LsB2tPrgeNfAUCexcMDqGZuPQ?e=QrSwGA" xr:uid="{F69FA691-F4AF-46F3-BF69-107F527EF82F}"/>
    <hyperlink ref="AE82" r:id="rId21" display="https://icfesgovco.sharepoint.com/:f:/s/SubdireccindeAnisisyDivulgacin2023/ErfsbnEVuKpPhlXHc6JIVfIBDw8GpU5pn5jgrbzy5qKmOg?e=VXuNlt" xr:uid="{713DB568-EBE4-4111-BC45-F9D1D1F361D3}"/>
    <hyperlink ref="AE60" r:id="rId22" display="https://icfesgovco.sharepoint.com/:w:/s/SubdireccindeAnisisyDivulgacin2023/EcFgDiS6JS5Ll2AscsiG76EBcrBK_E8N36AEFAMLB5bf-Q?e=dmXEN3" xr:uid="{E2A8A4FA-3C4F-4689-A2DE-E2F5ED8E8C78}"/>
    <hyperlink ref="AE75" r:id="rId23" display="https://icfesgovco.sharepoint.com/:f:/s/SubdireccindeAnisisyDivulgacin2023/Eg38YzeO_v1GqXhqTW79rSkBhV3wlG5BKSQwrCDs6TPwJA?e=v6G0Ec" xr:uid="{6B282161-9751-4594-921F-9AEDE4BDBDDE}"/>
    <hyperlink ref="AE77" r:id="rId24" display="https://icfesgovco.sharepoint.com/:p:/s/SubdireccindeAnisisyDivulgacin2023/ETB_qkM_X4FBngBMdd3AGGgBVuKsPcNFxe_jE504m_bIXw?e=efxjMN" xr:uid="{DB281AD7-E3A1-45D5-8243-5F7F08DE57DA}"/>
    <hyperlink ref="AE78" r:id="rId25" display="https://www.figma.com/file/GnjIxPFjB0ngMdGTc4C723/SISTEMA_DISE%C3%91O?type=design&amp;t=WDfukCjcbaaXPenM-6" xr:uid="{ECAC106C-6CD3-4AEA-9DCF-54B7EA9B30C9}"/>
    <hyperlink ref="AE79" r:id="rId26" display="https://www.figma.com/file/QZnzgHyKykDBKMhN1wrZfK/APP_SABER_2024?type=design&amp;node-id=0%3A1&amp;mode=design&amp;t=bAFUbwOViOeIj11y-1" xr:uid="{132E2BEC-D2A2-4CC6-AFDB-327D46C94B79}"/>
    <hyperlink ref="AE80" r:id="rId27" display="https://icfesgovco.sharepoint.com/:f:/s/SubdireccindeAnisisyDivulgacin2023/EqlZZGgxEg1BtGO9kJ9wzAYB0TSjanI2DzH82nEupA8FXQ?e=nY2En4" xr:uid="{C29EFBE9-04EF-4743-8075-9F815F5F14C3}"/>
    <hyperlink ref="AE53" r:id="rId28" display="https://icfesgovco.sharepoint.com/:x:/s/SubdireccindeAnisisyDivulgacin2023/ESrvmImzyUVKotN8JH-g64MBzpy7oNuuMRR0ZRzFaKyCVA?e=wtO0ok" xr:uid="{9B30A869-A39B-4926-93ED-7B89A364CCD4}"/>
    <hyperlink ref="AE55" r:id="rId29" display="https://icfesgovco.sharepoint.com/:f:/s/SubdireccindeAnisisyDivulgacin2023/Ev62VHSiVZ9BvGatB_zCaXQBy7QbLqP0WAvy56EHRo9URA?e=2yDz77" xr:uid="{FF703A1B-9A0E-4857-B360-CFFAA477238D}"/>
    <hyperlink ref="AE57" r:id="rId30" display="https://icfesgovco.sharepoint.com/:f:/s/SubdireccindeAnisisyDivulgacin2023/EpACG4kL5mFCiz0hJCKF6WIBUCZB9PCIU3f7dIIfeFqXZw?e=ODsPO8" xr:uid="{3F34E029-2942-4AB0-9F13-D7A37FD22E3D}"/>
    <hyperlink ref="AE58" r:id="rId31" display="https://icfesgovco.sharepoint.com/:f:/s/SubdireccindeAnisisyDivulgacin2023/EmikJWq9UxxAuOrYMom44bcBBunKp-yNjwl2abb4UoWRsw?e=IJs4j4" xr:uid="{2F85475B-3B93-44BF-9EF2-E4F690E78E48}"/>
    <hyperlink ref="AE61" r:id="rId32" display="https://icfesgovco.sharepoint.com/:f:/s/SubdireccindeAnisisyDivulgacin2023/EoOdovkwL5JKseb0v6aInrwBVrDm8sWPQB_johQBvzELVA?e=rVPFTy" xr:uid="{87351166-E772-457E-A9E9-6E70B3C51F99}"/>
    <hyperlink ref="AE68" r:id="rId33" display="https://icfesgovco.sharepoint.com/:x:/s/SubdireccindeAnisisyDivulgacin2023/EV_CLY54BGVJs2barySHM9MBoRiZ6vf59Se4AWu9PlxhoQ?e=4nJnJb" xr:uid="{F5916459-E08F-430E-998B-A1E4E3C5004A}"/>
    <hyperlink ref="AE72" r:id="rId34" display="https://icfesgovco.sharepoint.com/:f:/s/SubdireccindeAnisisyDivulgacin2023/EqKtwlsUrixAuzWPuWyIb4IBaDWlY3paS5JE0iXDdHl7GQ?e=iZpCBo" xr:uid="{78DF9ECD-6359-483E-ACD8-E99C91152228}"/>
    <hyperlink ref="AE49" r:id="rId35" display="https://icfesgovco.sharepoint.com/:b:/s/SubdireccindeAnisisyDivulgacin2023/EZGoyhZBl7BKuMkGBvYzKp4BSa6xowIRhLLUkpPSnWn5tg?e=XjNKP9" xr:uid="{50641B0E-5BA2-4220-A94B-BC931556025A}"/>
    <hyperlink ref="AE41" r:id="rId36" display="https://www.icfes.gov.co/web/guest/infografias1" xr:uid="{8DE88139-020F-4286-972B-48802DA826D7}"/>
    <hyperlink ref="AE10" r:id="rId37" display="../../../../:f:/g/personal/lfcastanedab_icfes_gov_co/EvBuimjF4TBLiiTGXSxpSFABqcnZ6DxZ5qSw1xB7L8wgHw?e=ptumo9" xr:uid="{DA21B158-A173-4FC1-BFF6-EE06D961842C}"/>
    <hyperlink ref="AE31" r:id="rId38" xr:uid="{699BA304-53FD-4798-BA3D-93704BF98417}"/>
    <hyperlink ref="AE32" r:id="rId39" xr:uid="{CAF719AD-5C63-4D6D-B124-3895173D8A9C}"/>
    <hyperlink ref="AE33" r:id="rId40" xr:uid="{C4DD5054-D4B6-4B7A-B45E-7BA7E203A27D}"/>
    <hyperlink ref="AE38" r:id="rId41" xr:uid="{5505A6A4-293A-42EB-AA62-92F1F5CEBC6F}"/>
    <hyperlink ref="AE40" r:id="rId42" display="https://icfesgovco.sharepoint.com/sites/Oficinadeinvestigaciones/Documentos compartidos/Forms/AllItems.aspx?ga=1&amp;id=%2Fsites%2FOficinadeinvestigaciones%2FDocumentos%20compartidos%2FNUEVA%20CARPETA%20OAGPI%2F04%2E%20Investigaci%C3%B3n%20interna%2F2024&amp;viewid=f9f5d623%2D7fd7%2D4983%2D8ef7%2D1d945e87c52d" xr:uid="{67701956-5A0E-4E51-9D31-DD947991F102}"/>
    <hyperlink ref="AE42" r:id="rId43" display="https://icfesgovco.sharepoint.com/:f:/s/Oficinadeinvestigaciones/EsY0WTE0dlRAp4-Tyjj_YRUBLSWqcK7jAugeg4nqbaAjwQ?e=oM3juI" xr:uid="{29D525DD-06EC-450E-9A2A-90F8FF56BE32}"/>
    <hyperlink ref="AE70" r:id="rId44" xr:uid="{BE0821A7-9A60-49E0-B856-5F4F47ED125D}"/>
    <hyperlink ref="AE86" r:id="rId45" xr:uid="{4883DA79-9F00-4833-AE8B-69E3791BC742}"/>
    <hyperlink ref="AE92" r:id="rId46" display="../../../../:f:/g/personal/ijjimenezg_icfes_gov_co/EtROVftEimlEo5LYWrrqf40BhgM56g790NkPA0Zyp9ZjbQ?e=bABpBJ" xr:uid="{9CA6086E-512D-43FB-A339-2298231BB3D7}"/>
    <hyperlink ref="AE94" r:id="rId47" xr:uid="{EEB08F8C-0C45-4437-B803-12A1F3AF9794}"/>
    <hyperlink ref="AE95" r:id="rId48" display="https://icfesgovco.sharepoint.com/:f:/s/RepositorioDTI/EhMWlpao8L5HhBNB53YVLrMBGXGg8MuJ8xPJnE-3cRYclA?e=317LVk" xr:uid="{BE1A197F-4506-4B7C-A53E-3B112BEB4B1D}"/>
    <hyperlink ref="AE96" r:id="rId49" display="https://icfesgovco.sharepoint.com/:f:/s/RepositorioDTI/ErT4Wfhgqr1Lv2Olu99zvhwB5Xg-cXA72UthElM8jOCIjA?e=8y2gLU" xr:uid="{CDC6DAC9-D454-4E8E-AA44-9FFEA2EC75EB}"/>
    <hyperlink ref="AE97" r:id="rId50" display="Protocolo para intercambio de información Definitivo_18032024.docx,202410004469_migracioncolombia (1).pdf, 202410009709 _ICETEX(1).pdf, Anexo_técnico-ICFES_Atenea_V1_2_enviadoatenea_26032024.docx, Borrador estudio previo Atenea26032024.docx Borrador estudio previo Atenea26032024.docx,Entrega_saber112023_DNP.pdf, Entrega_UARIV_Saber11_2023.pdf, Envio_base_saber11__fultbright.pdf,Envio_base_saber11_ICBF.pdf, Envio_comunicacion_MigraciocColombia_convenio.pdf,Protocolo para intercambio de información Definitivo_18032024.docx" xr:uid="{FE87FA2F-49A6-4D67-ACB5-1CC5103896AD}"/>
    <hyperlink ref="AE98" r:id="rId51" display="https://icfesgovco.sharepoint.com/:f:/s/RepositorioDTI/EnJNDr_7T_FPkkh6iFcnQoYBF51GU4uDd7C8ev-4x9pWDQ?e=GIzSlZ" xr:uid="{626B2924-BBD9-4280-AA7E-D398BB78EA03}"/>
    <hyperlink ref="AE99" r:id="rId52" display="https://icfesgovco.sharepoint.com/:f:/s/RepositorioDTI/EoosfBJSviNFuKCLq66suhoB4fLhCqijVxqpoDE45QSN1A?e=d3ZoWj" xr:uid="{CEB59B7B-587F-4619-88B2-DDE1FEEE1C24}"/>
    <hyperlink ref="AE103" r:id="rId53" display="https://www.icfes.gov.co/plan-de-acci%C3%B3n" xr:uid="{21619D80-0C72-4722-9B59-24B2626F2CA1}"/>
    <hyperlink ref="AE105" r:id="rId54" display="https://www.icfes.gov.co/plan-de-acci%C3%B3n" xr:uid="{EC9709DE-9C04-4C65-B90F-E91311C12D74}"/>
    <hyperlink ref="AE106" r:id="rId55" display="https://www.icfes.gov.co/plan-de-acci%C3%B3n" xr:uid="{BE02721C-3978-43C8-9CB0-89A926A7ED69}"/>
    <hyperlink ref="AE107" r:id="rId56" display="https://www.icfes.gov.co/plan-de-acci%C3%B3n" xr:uid="{1FF934C7-4A2B-4EFB-8938-86D538B54393}"/>
    <hyperlink ref="AE88" r:id="rId57" display="https://icfesgovco.sharepoint.com/:f:/s/RepositorioDTI/Ep1pQtRsSxBOtMZHD_ZNDCgB5EDspRV6pHf_HFcFaX2OEQ?e=zBJ1t0" xr:uid="{112B07F2-30AD-4791-BDC5-3B6568DE1286}"/>
    <hyperlink ref="AJ16" r:id="rId58" display="https://icfesgovco.sharepoint.com/:p:/r/sites/OficinaAsesoradeComunicacionesyPrensa/_layouts/15/Doc.aspx?sourcedoc=%7B90325F01-EC9F-41CD-821F-2784BC44356D%7D&amp;file=Estrategia%20plan%20de%20medios.pptx&amp;action=edit&amp;mobileredirect=true&amp;wdsle=0" xr:uid="{05C97DEA-03E7-4F27-B92C-31D9634A1049}"/>
    <hyperlink ref="AJ17" r:id="rId59" display="https://icfesgovco.sharepoint.com/sites/OficinaAsesoradeComunicacionesyPrensa/Documentos%20compartidos/Forms/AllItems.aspx?id=%2Fsites%2FOficinaAsesoradeComunicacionesyPrensa%2FDocumentos%20compartidos%2FGesti%C3%B3n%20de%20calidad%2FPlan%20de%20Acci%C3%B3n%20Institucional%2F1%20Dise%C3%B1ar%20e%20implementar%20una%20estrategia%20de%20divulgaci%C3%B3n%20de%20la%20PPDA%2FSegundo%20trimestre&amp;viewid=189abbd3%2Dc9be%2D4ad6%2D9764%2Da7475959d71c" xr:uid="{8F4C70B5-988A-4FB3-9137-5A3631B55C3A}"/>
    <hyperlink ref="AJ20" r:id="rId60" display="https://icfesgovco.sharepoint.com/sites/OficinaAsesoradeComunicacionesyPrensa/Documentos%20compartidos/Forms/AllItems.aspx?id=%2Fsites%2FOficinaAsesoradeComunicacionesyPrensa%2FDocumentos%20compartidos%2FGesti%C3%B3n%20de%20calidad%2FPlan%20de%20Acci%C3%B3n%20Institucional%2F2%20Desarrollar%20estrategias%20de%20comunicaci%C3%B3n%20interna%20con%20las%20diferentes%20dependencias%20del%20Instituto%2FSegundo%20semestre&amp;viewid=189abbd3%2Dc9be%2D4ad6%2D9764%2Da7475959d71c" xr:uid="{A7B23541-69A9-4A42-82CE-4FD4C8E66C93}"/>
    <hyperlink ref="AJ15" r:id="rId61" display="https://icfesgovco.sharepoint.com/sites/OficinaAsesoradeComunicacionesyPrensa/Documentos%20compartidos/Forms/AllItems.aspx?id=%2Fsites%2FOficinaAsesoradeComunicacionesyPrensa%2FDocumentos%20compartidos%2FGesti%C3%B3n%20de%20calidad%2FPlan%20de%20Acci%C3%B3n%20Institucional%2F3%20Participaci%C3%B3n%20del%20Icfes%20en%20eventos%20regionales%2C%20nacionales%20e%20internacionales%2FSegundo%20trimestre&amp;viewid=189abbd3%2Dc9be%2D4ad6%2D9764%2Da7475959d71c" xr:uid="{54F286AF-4ACF-43E9-BF88-46A253C7F966}"/>
    <hyperlink ref="AJ18" r:id="rId62" display="https://icfes.darumasoftware.com/app.php/staff/document/view?id=4122" xr:uid="{E3610994-A0C6-4E1B-931C-E7EAAE697666}"/>
    <hyperlink ref="AJ19" r:id="rId63" display="https://icfes.darumasoftware.com/app.php/staff/document/view?id=4121" xr:uid="{CF7BDD79-6C51-423D-85EF-461B67F7A6E6}"/>
    <hyperlink ref="AJ103" r:id="rId64" display="https://www.icfes.gov.co/plan-de-acci%C3%B3n" xr:uid="{75053F6A-0412-4E26-BC17-A4612D84752B}"/>
    <hyperlink ref="AJ105" r:id="rId65" display="https://www.icfes.gov.co/plan-de-acci%C3%B3n" xr:uid="{7D1850AD-1492-403C-AC69-1A275DC7C49F}"/>
    <hyperlink ref="AJ48" r:id="rId66" display="https://icfesgovco-my.sharepoint.com/:f:/g/personal/fcamargo_icfes_gov_co/Esp2x5OqhPlKj08h4fuJB2sBTb9MCiosHNBQav_gkhIoVg?e=j7bTDc" xr:uid="{E1877C1D-A64A-4E24-ADC2-B99A0BFBB653}"/>
    <hyperlink ref="AJ90" r:id="rId67" display="https://icfesgovco-my.sharepoint.com/personal/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xr:uid="{BD3822C7-ACF3-4C82-859C-36815E08D1AC}"/>
    <hyperlink ref="AJ28" r:id="rId68" display="../../../../:x:/s/planeacion/EeyVrnNbZaNCiUkQtdq7x1EBl4RwLgoPwMfuDz7LHWnc-A?e=TVLsSd" xr:uid="{ACB315A4-5DED-4470-B946-90DEC03A26E1}"/>
    <hyperlink ref="AJ29" r:id="rId69" display="../../../../:x:/s/planeacion/EeyVrnNbZaNCiUkQtdq7x1EBl4RwLgoPwMfuDz7LHWnc-A?e=TVLsSd" xr:uid="{AA6BDE05-AEE2-4617-A72E-A626803EA3A0}"/>
    <hyperlink ref="AJ30" r:id="rId70" display="../../../../:x:/s/planeacion/EeyVrnNbZaNCiUkQtdq7x1EBl4RwLgoPwMfuDz7LHWnc-A?e=TVLsSd" xr:uid="{B2B23CFE-7536-4EBF-ABC1-AB0322C650E4}"/>
    <hyperlink ref="AJ23" r:id="rId71" display="Autodiagnosticos MIPG alojados en el Sharepoint de la OAP" xr:uid="{3C80ED7A-983A-45D5-8BED-667C868D5035}"/>
    <hyperlink ref="AJ111" r:id="rId72" display="https://icfesgovco.sharepoint.com/:f:/s/EquipoUnidaddeAtencinalCiudadano/EgxDANtxd-NKhiUfbkzoX0UBkqQaHgBJI2SqcIFy7RRnkg?e=SbIFEa" xr:uid="{83ADDDAA-0891-4880-B133-308E9C066146}"/>
    <hyperlink ref="AJ112" r:id="rId73" display="https://icfesgovco.sharepoint.com/:f:/s/EquipoUnidaddeAtencinalCiudadano/EgxDANtxd-NKhiUfbkzoX0UBkqQaHgBJI2SqcIFy7RRnkg?e=SbIFEa" xr:uid="{CA97E5A6-D5FA-4063-9D09-5E575D242266}"/>
    <hyperlink ref="AJ114" r:id="rId74" display="https://icfesgovco.sharepoint.com/:f:/s/EquipoUnidaddeAtencinalCiudadano/EvVCud0lKYVAjjDjT3dL3BsBqeDGJzLugzFpcare-OWGSg?e=NuvvHV" xr:uid="{8D7AB444-57F5-4089-AFE3-6E289CAEA350}"/>
    <hyperlink ref="AJ109" r:id="rId75" display="https://icfesgovco.sharepoint.com/:f:/s/EquipoUnidaddeAtencinalCiudadano/EiYUvqPD699CswNgkcBeArYBuMJrSrFl4Hut35dc17MVMA?e=igklBn" xr:uid="{99561E7F-F0B5-46D0-9D93-03D37AB4CDD2}"/>
    <hyperlink ref="AJ110" r:id="rId76" display="https://icfesgovco.sharepoint.com/:f:/s/EquipoUnidaddeAtencinalCiudadano/EjwhvoJ3w8dKoLa8OyJVLeoB26lKTk1KrYZNqUv66V1ROA?e=gpDWBO" xr:uid="{B4B42A45-3DF5-484C-B947-652A9A0DB7A8}"/>
    <hyperlink ref="AJ113" r:id="rId77" display="https://icfesgovco.sharepoint.com/:f:/s/EquipoUnidaddeAtencinalCiudadano/EmkTE77y3HZGnxar8O4eC1kBWCADwOC15PiwoanKRy-Z3w?e=fa6pTs" xr:uid="{0B9766CB-6A6B-4E24-B445-2710690161B4}"/>
    <hyperlink ref="AJ43" r:id="rId78" display="https://www.icfes.gov.co/en/web/guest/convocatorias-de-investigacion" xr:uid="{573AF26B-C4E9-4356-A74F-BBD498FDE1C6}"/>
    <hyperlink ref="AJ24" r:id="rId79" xr:uid="{23541D7A-6CD6-4F38-9873-0F7ACCD7A444}"/>
    <hyperlink ref="AJ27" r:id="rId80" xr:uid="{18E05010-7505-4A64-B88D-505E50473C0C}"/>
    <hyperlink ref="AJ25" r:id="rId81" xr:uid="{21C3FA27-FBCD-43BB-888A-634DC7C923AC}"/>
    <hyperlink ref="AJ26" r:id="rId82" xr:uid="{5B59A616-38E9-4A42-AFEC-FA3235554C8F}"/>
    <hyperlink ref="AJ31" r:id="rId83" xr:uid="{E7B81143-1362-43DE-A8A8-FDC02CDA3B12}"/>
    <hyperlink ref="AJ32" r:id="rId84" xr:uid="{632B6F9D-DFE0-44C2-AF92-BA4BC5445883}"/>
    <hyperlink ref="AJ35" r:id="rId85" xr:uid="{B4398A04-5464-4350-865A-3BEBEF1ADD46}"/>
    <hyperlink ref="AJ21" r:id="rId86" xr:uid="{395D5220-64E0-4769-BB0B-1CAC8E30BDA3}"/>
    <hyperlink ref="AJ45" r:id="rId87" xr:uid="{24B1F358-6F3D-49A7-9CB2-73593635438A}"/>
    <hyperlink ref="AJ46" r:id="rId88" xr:uid="{31478B98-2B02-4913-9B27-8A2F58292B3E}"/>
    <hyperlink ref="AJ47" r:id="rId89" xr:uid="{CE01B18F-B7E3-41B7-AE7D-F13B71D4C9FB}"/>
    <hyperlink ref="AJ92" r:id="rId90" display="https://icfesgovco.sharepoint.com/:f:/s/SDE/EpndP7MOviVAqLYNlnu0pDMB-wBBqc10g4fCa_q9FK2rmA?e=5fQELK" xr:uid="{F0AAD1CC-8E6E-4367-A746-75A7EEFE44DC}"/>
    <hyperlink ref="AJ106" r:id="rId91" display="https://www.icfes.gov.co/plan-de-acci%C3%B3n" xr:uid="{3D1C184C-7139-455F-8AF4-B3F48F6D9AA5}"/>
    <hyperlink ref="AJ107" r:id="rId92" display="https://www.icfes.gov.co/plan-de-acci%C3%B3n" xr:uid="{EBB00F9F-9ECF-447B-A248-6821BF2A888A}"/>
    <hyperlink ref="AJ39" r:id="rId93" xr:uid="{D6C767B7-3F19-485A-9FBB-D98910219A01}"/>
    <hyperlink ref="AJ22" r:id="rId94" display="Página web del Icfes, sitio detransparencia y acceso a la información pública: 4.3.3 Plan de accion Institucional - PAI " xr:uid="{53DD37AD-842C-497E-BD3D-2BB0C8045B9C}"/>
    <hyperlink ref="AE108" r:id="rId95" xr:uid="{3E82DE42-B2F4-4AB6-B073-F28E4C839CD7}"/>
    <hyperlink ref="AJ50" r:id="rId96" display="https://icfesgovco.sharepoint.com/:f:/s/SubdireccindeAnisisyDivulgacin2023/Ev7n-rt6_fBFqjPIFSo2W3QBEEY-AkUAPnbx88uxsSZD4g?e=M5UfOC" xr:uid="{8A5039A1-E473-4BC5-8B9A-401359481CE6}"/>
    <hyperlink ref="AJ51" r:id="rId97" display="https://icfesgovco.sharepoint.com/:f:/s/SubdireccindeAnisisyDivulgacin2023/EtyBGp0kCzBBozegzD_XIvEBDeq9AN2GF2UGtKUJJy0W6A?e=6AVdey" xr:uid="{22CE3ABF-93D5-4D5A-A65D-F6DB27A30FAC}"/>
    <hyperlink ref="AJ53" r:id="rId98" display="https://icfesgovco.sharepoint.com/:x:/s/SubdireccindeAnisisyDivulgacin2023/ESrvmImzyUVKotN8JH-g64MBzpy7oNuuMRR0ZRzFaKyCVA?e=wtO0ok" xr:uid="{AB062FB5-721B-4B1B-900C-397E4F1FCD25}"/>
    <hyperlink ref="AJ55" r:id="rId99" display="https://icfesgovco.sharepoint.com/:f:/s/SubdireccindeAnisisyDivulgacin2023/Enc9cvXLB9tHkn1LQrMrPuwBESF1gadwa5WSZc-acg_Qlw?e=QfMfdH" xr:uid="{C2AC3FEF-1C72-41EB-8FA0-CA3F6F06E09A}"/>
    <hyperlink ref="AJ58" r:id="rId100" display="https://icfesgovco.sharepoint.com/:f:/s/SubdireccindeAnisisyDivulgacin2023/EmikJWq9UxxAuOrYMom44bcBp2FRAhUylXuM1FkY-udJUQ?e=h4wcja" xr:uid="{6B87937F-C03D-40F7-9A40-424992DDE251}"/>
    <hyperlink ref="AJ61" r:id="rId101" display="https://icfesgovco.sharepoint.com/:f:/s/SubdireccindeAnisisyDivulgacin2023/Ei9rfkmig3NCp6BVO1f_l-cBZ8Mii0JwvWWIynsKTu1Drg?e=D8mj44" xr:uid="{224B981C-4B94-443B-A3E0-06CF68775D8D}"/>
    <hyperlink ref="AJ60" r:id="rId102" display="https://icfesgovco.sharepoint.com/:f:/s/SubdireccindeAnisisyDivulgacin2023/Em8TrSipc3JNrffQsh5RfksBeT6_Oq_tunzcctq6jo7MYw?e=kJrPSL" xr:uid="{084A51F7-EE09-4C90-BCE7-981DF6BAFE39}"/>
    <hyperlink ref="AJ68" r:id="rId103" display="https://icfesgovco.sharepoint.com/:x:/s/SubdireccindeAnisisyDivulgacin2023/EV_CLY54BGVJs2barySHM9MBoRiZ6vf59Se4AWu9PlxhoQ?e=2iEaAV" xr:uid="{D572BC6F-79F1-4CF7-841A-C9B60058229B}"/>
    <hyperlink ref="AJ74" r:id="rId104" display="https://icfesgovco.sharepoint.com/:f:/s/SubdireccindeAnisisyDivulgacin2023/Eg0-MYbOHzRLsvx-8G-t_I8BJXxwbca5pIWrWlcDP_JmUw?e=tGzYCs" xr:uid="{67FE4421-B416-4C90-BFA3-E0BF02B95B86}"/>
    <hyperlink ref="AJ76" r:id="rId105" display="https://icfesgovco.sharepoint.com/sites/SubdireccindeAnisisyDivulgacin2023/Documentos%20compartidos/Forms/AllItems.aspx?ct=1719862314441&amp;or=OWA%2DNT%2DMail&amp;cid=481dd911%2D71bd%2D81f3%2D468a%2D1aed238ef49f&amp;ga=1&amp;id=%2Fsites%2FSubdireccindeAnisisyDivulgacin2023%2FDocumentos%20compartidos%2FAnálisis%20y%20Divulgación%202024%2FSAYD%20EQUIPOS%202024%2FGRUPO%202%20%2D%20PRODUCCIÓN%20DE%20RECURSOS%20DIGITALES%2F07%5FREDES&amp;viewid=3f50a6e8%2D6da5%2D497c%2D954e%2Dffd54a050181" xr:uid="{810CE955-4445-4DA3-8773-5BBE0A97C681}"/>
    <hyperlink ref="AJ78" r:id="rId106" display="https://www.figma.com/file/GnjIxPFjB0ngMdGTc4C723/SISTEMA_DISE%C3%91O?type=design&amp;t=WDfukCjcbaaXPenM-6" xr:uid="{74D5A0B3-2FB8-43FE-B793-189C02CB23FB}"/>
    <hyperlink ref="AJ77" r:id="rId107" display="https://icfesgovco.sharepoint.com/:p:/s/SubdireccindeAnisisyDivulgacin2023/ETB_qkM_X4FBngBMdd3AGGgBVuKsPcNFxe_jE504m_bIXw?e=efxjMN" xr:uid="{1907F7FD-C022-4731-A347-79FF173DF98C}"/>
    <hyperlink ref="AJ79" r:id="rId108" display="https://icfesgovco.sharepoint.com/:p:/s/SubdireccindeAnisisyDivulgacin2023/ETB_qkM_X4FBngBMdd3AGGgBVuKsPcNFxe_jE504m_bIXw?e=efxjMN" xr:uid="{6B1268E2-39B4-4CCE-9C26-B453CEA0338F}"/>
    <hyperlink ref="AJ73" r:id="rId109" display="https://icfesgovco.sharepoint.com/:p:/s/SubdireccindeAnisisyDivulgacin2023/EeaET8nAXs5NlvKlg-PThFgBu9BXHc-cDmM2Giw8rRSrXg?e=Y1FcPf" xr:uid="{7AD12D6F-4B60-4447-90AD-0A53850370BA}"/>
    <hyperlink ref="AJ70" r:id="rId110" display="https://icfesgovco-my.sharepoint.com/:x:/g/personal/uleons_icfes_gov_co/EcYJjnlHzP1KlYLvwoMEBB4BJK2wcsZ2nHU_z6CR-iqzTQ?e=qVdzIw" xr:uid="{BF75C1A2-F8B8-497E-8C42-3CDE8E62C603}"/>
    <hyperlink ref="AJ72" r:id="rId111" display="https://icfesgovco.sharepoint.com/:f:/s/SubdireccindeAnisisyDivulgacin2023/EpttA42H5VpNtrUTCbvoMJ0B-Cy7BAxEnp_-8jsVaQfLXQ?e=ie5ZBR" xr:uid="{0D365CAC-5BE9-478C-A1FA-528C33875DD3}"/>
    <hyperlink ref="AJ66" r:id="rId112" display="https://icfesgovco.sharepoint.com/:x:/s/MesaTcnicaMujeryGnero/Ea8CjT6g-YJKkcKyLiA6ljYBmnjYflTw4BpmIcBx2bKS8A?e=cgl8Kt" xr:uid="{57881F8D-852D-403B-A22E-E62E98922B7C}"/>
    <hyperlink ref="AJ63" r:id="rId113" display="https://icfesgovco.sharepoint.com/:w:/s/SubdireccindeAnisisyDivulgacin2023/ESvqWh6QFCxCvedbn42vdLUBfu9u4U2mqXJRKtDghRwILA?e=3losYI" xr:uid="{9A6D445A-3E78-49B9-AAFE-D7589389BF61}"/>
    <hyperlink ref="AJ52" r:id="rId114" xr:uid="{B14FCBA9-60AB-480B-9C76-F900BFAF27B5}"/>
    <hyperlink ref="AJ65" r:id="rId115" display="https://icfesgovco.sharepoint.com/:x:/s/MesaTcnicaMujeryGnero/Ea8CjT6g-YJKkcKyLiA6ljYBmnjYflTw4BpmIcBx2bKS8A?e=gI7nDW" xr:uid="{17BAEE8D-DC0B-4659-98E3-CB982DAE77E6}"/>
    <hyperlink ref="AN15" r:id="rId116" xr:uid="{14FEEA72-3B70-4923-9D74-12330ED9B2DD}"/>
    <hyperlink ref="AN17" r:id="rId117" xr:uid="{596C1659-6B59-4684-BFD9-92FA94D359B4}"/>
    <hyperlink ref="AN16" r:id="rId118" xr:uid="{A87E8EE5-1CB5-4784-B478-49D7411C36CD}"/>
    <hyperlink ref="AN39" r:id="rId119" xr:uid="{98A081BF-4ABA-4F29-A174-CD76EB137B82}"/>
    <hyperlink ref="AN103" r:id="rId120" display="https://www.icfes.gov.co/plan-de-acci%C3%B3n" xr:uid="{B042351C-4D55-46C0-8C50-06444FD84429}"/>
    <hyperlink ref="AN105" r:id="rId121" display="https://www.icfes.gov.co/plan-de-acci%C3%B3n" xr:uid="{203978BE-7819-4FDB-80DC-8EA9F98159E9}"/>
    <hyperlink ref="AN106" r:id="rId122" display="https://www.icfes.gov.co/plan-de-acci%C3%B3n" xr:uid="{B6222FF2-0BF4-494E-B4F0-C74659B95296}"/>
    <hyperlink ref="AN109" r:id="rId123" xr:uid="{30333A0B-488B-4C63-959D-85CBC9FCEBFA}"/>
    <hyperlink ref="AN114" r:id="rId124" xr:uid="{B1797557-9718-4216-B0B7-9D73B616B5BF}"/>
    <hyperlink ref="AN111" r:id="rId125" xr:uid="{D4EA6A16-4BC5-4F96-A97A-59A3F302447B}"/>
    <hyperlink ref="AN112" r:id="rId126" xr:uid="{20EE0BFF-8C13-4823-95B1-7FFEE5EE42C0}"/>
    <hyperlink ref="AN113" r:id="rId127" xr:uid="{AAB8C3D2-D7BC-4614-A955-E26C10AB822A}"/>
    <hyperlink ref="AN110" r:id="rId128" xr:uid="{BE48A110-92CB-43FF-A967-E9A868C3C9D7}"/>
    <hyperlink ref="AN92" r:id="rId129" xr:uid="{3C875F17-F41F-40E6-AD8D-60FA985EE73F}"/>
    <hyperlink ref="AN74" r:id="rId130" display="https://icfesgovco.sharepoint.com/:f:/s/SubdireccindeAnisisyDivulgacin2023/EoNwZlXd6qlJpI3YPq1SR3QBbO65YE02TBWw0P8WzBdE8g?e=Guva72" xr:uid="{9372F963-5639-B940-84C5-11656D83FCD8}"/>
    <hyperlink ref="AN60" r:id="rId131" display="https://icfesgovco.sharepoint.com/:f:/s/SubdireccindeAnisisyDivulgacin2023/EqmIl_YjQ-hDm0GX9QivdaEB5hc3qw6BlzTRI21KsToxgg?e=zYcslE" xr:uid="{29742F5C-0B13-FD44-BDAD-EC84993F86FF}"/>
    <hyperlink ref="AN77" r:id="rId132" display="https://icfesgovco.sharepoint.com/:f:/s/SubdireccindeAnisisyDivulgacin2023/EshT_jVq9qxMn3GWd6NKiDIBzwZFjPkg5eznnTtybAe2wQ?e=Wpoib6" xr:uid="{2735B801-4935-5541-8AF2-41F0BD74D70A}"/>
    <hyperlink ref="AN78" r:id="rId133" display="https://www.figma.com/design/dkkC6uXHimgSqlIvMHKLVo/SISTEMA_DISE%C3%91O_PORTAL_ICFES_2024?node-id=4552-9484&amp;t=rQVP6IbYyQQYbbMo-1" xr:uid="{4D9F8B50-BDFE-4319-8D6C-172A40FB249F}"/>
    <hyperlink ref="AN50" r:id="rId134" display="https://icfesgovco.sharepoint.com/:f:/s/SubdireccindeAnisisyDivulgacin2023/EsmdcOiYBxxEpVbz1o5QFgcBWlW5HsYD8OruKnnPz-3cqg?e=VEKPPM" xr:uid="{794BF1FF-2AC3-4165-8FD5-3E774422B9A6}"/>
    <hyperlink ref="AN51" r:id="rId135" display="https://icfesgovco.sharepoint.com/:f:/s/SubdireccindeAnisisyDivulgacin2023/Eimt5C-kPi5Gr8GvXTQ9RcoBTnOND6d6bUWNCowyQTXijw?e=6Vfvh1" xr:uid="{DA1D853F-4EA7-4877-9C90-FF3E25C216DC}"/>
    <hyperlink ref="AN55" r:id="rId136" display="https://icfesgovco.sharepoint.com/:f:/s/SubdireccindeAnisisyDivulgacin2023/Eimt5C-kPi5Gr8GvXTQ9RcoBTnOND6d6bUWNCowyQTXijw?e=6Vfvh1" xr:uid="{B6B697E7-4EE1-4E58-9BA2-8909B7FAB60E}"/>
    <hyperlink ref="AN58" r:id="rId137" display="https://icfesgovco.sharepoint.com/:f:/s/SubdireccindeAnisisyDivulgacin2023/EmikJWq9UxxAuOrYMom44bcBp2FRAhUylXuM1FkY-udJUQ?e=h4wcja" xr:uid="{304FF8B0-3A7A-4333-A657-05D12340C410}"/>
    <hyperlink ref="AN61" r:id="rId138" display="https://icfesgovco.sharepoint.com/:f:/s/SubdireccindeAnisisyDivulgacin2023/Ei9rfkmig3NCp6BVO1f_l-cBZ8Mii0JwvWWIynsKTu1Drg?e=OoZcCr" xr:uid="{F9F734DE-48BB-495E-AED8-B764FD9A94C8}"/>
    <hyperlink ref="AN73" r:id="rId139" display="../../../../:f:/s/SubdireccindeAnisisyDivulgacin2023/EofPWk51OdVJnGS43QWbAv0B3GWVIju_krjJmF1BX6CBgg?e=8MWaB2" xr:uid="{BB5FB536-0157-40BD-9A50-ED12645DF2BF}"/>
    <hyperlink ref="AN45" r:id="rId140" xr:uid="{EFCB0A0E-6882-4BA7-8363-E593C10CD637}"/>
    <hyperlink ref="AN23" r:id="rId141" display="Autodiagnosticos MIPG alojados en el Sharepoint de la OAP" xr:uid="{F6714594-BEA8-4B41-B29D-43A7D095AFDB}"/>
    <hyperlink ref="AN24" r:id="rId142" xr:uid="{1A553BEF-D531-48C1-B1FE-FFEA11964B86}"/>
    <hyperlink ref="AN27" r:id="rId143" xr:uid="{4CA45BC8-84B9-4275-BE38-BC7180A012AF}"/>
    <hyperlink ref="AN25" r:id="rId144" display="sfgas" xr:uid="{D7BCE86F-BE2B-4B02-9995-ED9F6CC58A33}"/>
    <hyperlink ref="AN26" r:id="rId145" display="sdvgs" xr:uid="{317B5DD8-9649-4A36-9575-501B6CFF8412}"/>
    <hyperlink ref="AN35" r:id="rId146" xr:uid="{749918DD-AB4D-4FD5-8FD7-39CA98C637B8}"/>
    <hyperlink ref="AN22" r:id="rId147" xr:uid="{8AF277A3-FC70-4357-9D39-EFE032BDBC04}"/>
    <hyperlink ref="AJ108" r:id="rId148" xr:uid="{BB697D0B-8C0D-4D4A-88C3-82E26AAFC07A}"/>
    <hyperlink ref="AN108" r:id="rId149" display="https://icfesgovco-my.sharepoint.com/:f:/g/personal/tesoreria_icfes_gov_co/Ek8FJzbMj6FGrUQa4CrACKYB3v22gu4vfECZyvPUD9QtcQ?e=q10TKS" xr:uid="{BDFAB9CF-D8BC-44ED-8D71-939F636AEAA2}"/>
    <hyperlink ref="AN12" r:id="rId150" xr:uid="{B677D3F9-304B-4D7E-A0CB-3402EA096DD3}"/>
    <hyperlink ref="AN18" r:id="rId151" xr:uid="{9750B4A6-C775-4014-A78D-352142658C04}"/>
    <hyperlink ref="AN19" r:id="rId152" xr:uid="{BDEB8F10-BDF2-45C8-878E-959C92FBF17A}"/>
    <hyperlink ref="AN21" r:id="rId153" xr:uid="{59AD19ED-143B-4402-AEF5-7BE1998F7648}"/>
    <hyperlink ref="AN107" r:id="rId154" display="https://www.icfes.gov.co/plan-de-acci%C3%B3n" xr:uid="{E9ADA0A7-D01B-49A4-9B14-646598D514E2}"/>
    <hyperlink ref="AR15" r:id="rId155" display="https://icfesgovco.sharepoint.com/sites/OficinaAsesoradeComunicacionesyPrensa/Documentos%20compartidos/Forms/AllItems.aspx?id=%2Fsites%2FOficinaAsesoradeComunicacionesyPrensa%2FDocumentos%20compartidos%2FGesti%C3%B3n%20de%20calidad%2FPlan%20de%20Acci%C3%B3n%20Institucional%2F3%20Participaci%C3%B3n%20del%20Icfes%20en%20eventos%20regionales%2C%20nacionales%20e%20internacionales%2FCuarto%20trimestre%2FFOTOS%20EVENTOS%20FINAL%20DE%20A%C3%91O&amp;viewid=189abbd3%2Dc9be%2D4ad6%2D9764%2Da7475959d71c" xr:uid="{EECA8159-4AA7-4142-84BA-727CC7DB54FF}"/>
    <hyperlink ref="AR16" r:id="rId156" display="https://icfesgovco.sharepoint.com/sites/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6%20Establecer%20y%20ejecutar%20una%20estrategia%20de%20relacionamiento%20regional%20con%20grupos%20de%20inter%C3%A9s%2FCuarto%20Trimestre&amp;viewid=189abbd3%2Dc9be%2D4ad6%2D9764%2Da7475959d71c" xr:uid="{4AA50259-E494-42BF-8EB5-41F457364E5A}"/>
    <hyperlink ref="AR17" r:id="rId157" display="https://icfesgovco.sharepoint.com/sites/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1%20Dise%C3%B1ar%20e%20implementar%20una%20estrategia%20de%20divulgaci%C3%B3n%20de%20la%20PPDA%2FCuarto%20Trimestre&amp;viewid=189abbd3%2Dc9be%2D4ad6%2D9764%2Da7475959d71c" xr:uid="{933DAC6B-C392-4920-B945-927BAE628832}"/>
    <hyperlink ref="AR18" r:id="rId158" display="https://icfes.darumasoftware.com/app.php/staff/document/view?id=4122" xr:uid="{3B1F135F-BD9F-4126-A8BC-3B738B12954E}"/>
    <hyperlink ref="AR20" r:id="rId159" display="https://icfesgovco.sharepoint.com/sites/OficinaAsesoradeComunicacionesyPrensa/Documentos%20compartidos/Forms/AllItems.aspx?newTargetListUrl=%2Fsites%2FOficinaAsesoradeComunicacionesyPrensa%2FDocumentos%20compartidos&amp;viewpath=%2Fsites%2FOficinaAsesoradeComunicacionesyPrensa%2FDocumentos%20compartidos%2FForms%2FAllItems%2Easpx&amp;id=%2Fsites%2FOficinaAsesoradeComunicacionesyPrensa%2FDocumentos%20compartidos%2FGesti%C3%B3n%20de%20calidad%2FPlan%20de%20Acci%C3%B3n%20Institucional%2F2%20Desarrollar%20estrategias%20de%20comunicaci%C3%B3n%20interna%20con%20las%20diferentes%20dependencias%20del%20Instituto%2FSegundo%20semestre&amp;viewid=189abbd3%2Dc9be%2D4ad6%2D9764%2Da7475959d71c" xr:uid="{49A149C0-128D-4839-972D-FA1333D3BD60}"/>
    <hyperlink ref="AR28" r:id="rId160" display="../../../../../../../../:b:/s/planeacion/EebytArrHadNjbaXtiKyo_UBR-6p4A2uO6VBzvdwcoSCAw?e=yl6Eon" xr:uid="{3F68F30A-6DF4-4617-B0A8-C9CAF671DF90}"/>
    <hyperlink ref="AR29" r:id="rId161" display="../../../../../../../../:f:/s/planeacion/EiXh03LksUVNh1yBuTyfmEcB4tW_c2mDzoFbl7zLlFgZnA?e=1yw36m" xr:uid="{80342EF8-6FA4-4C30-8F01-0CBE19AEFDBB}"/>
    <hyperlink ref="AR30" r:id="rId162" display="../../../../../../../../:f:/s/planeacion/EiXh03LksUVNh1yBuTyfmEcB4tW_c2mDzoFbl7zLlFgZnA?e=62hZlH" xr:uid="{F29B7EA3-035D-4E5C-B339-677C2843C928}"/>
    <hyperlink ref="AR26" r:id="rId163" display="sfagwd" xr:uid="{CCED4D1A-4FF0-4CDD-BB27-4BD3C33C15C3}"/>
    <hyperlink ref="AR25" r:id="rId164" xr:uid="{9BA9D681-6266-43CB-91AE-2F39E1B47A6B}"/>
    <hyperlink ref="AR24" r:id="rId165" display="Carpeta con evidencias de la ejecuión del contrato 440-2024" xr:uid="{997DD048-B17E-4EC9-A47D-3F32CF10A5F1}"/>
    <hyperlink ref="AR27" r:id="rId166" display="Carpeta con evidencias de la ejecuión del contrato 440-2024" xr:uid="{6331734E-5ABE-4D8D-A034-41E9301511BA}"/>
    <hyperlink ref="AR39" r:id="rId167" display="../AppData/Local/Microsoft/Olk/abello/OneDrive - icfes.gov.co/Documentos/ICFES/OCI/2024/Seguimiento Plan de Acción y Plan Anual de Auditoría/" xr:uid="{2D53E393-CB40-4E26-B8EE-2EC3AF96C5D6}"/>
    <hyperlink ref="AR110" r:id="rId168" display="https://icfesgovco.sharepoint.com/:f:/s/EquipoUnidaddeAtencinalCiudadano/Eg35Jkt6QHtIm9Wpf-spERABxGc_SFXBEHxsSHcv2izcZA?e=Zgi6hX" xr:uid="{8F4F0903-7F01-4521-BC11-38FE088D8862}"/>
    <hyperlink ref="AR109" r:id="rId169" display="https://icfesgovco.sharepoint.com/:f:/s/EquipoUnidaddeAtencinalCiudadano/EmCASPCeq2VBvzJKY6246ksBQDW_-kz0cWoYi8J1elXXAA?e=pgFuz3" xr:uid="{D781D31D-37E1-4582-8A1E-57198A50FCB7}"/>
    <hyperlink ref="AR111" r:id="rId170" display="https://icfesgovco.sharepoint.com/:f:/s/EquipoUnidaddeAtencinalCiudadano/Ep9U41BXbu5KtcFDKvpDOGEBU0WtL63L5yZ7KxFGeVnNWQ?e=SGi5tY" xr:uid="{877B415D-C3C6-4897-B4BB-6C1B3A69018E}"/>
    <hyperlink ref="AR112" r:id="rId171" display="https://icfesgovco.sharepoint.com/:f:/s/EquipoUnidaddeAtencinalCiudadano/Eq46cEy3eTFLojXvFwV9fi8BGXcr6wQGvpGq421FQQsjyg?e=vevqzq" xr:uid="{FD213DD7-DC74-49EE-B20B-2F3C3CD264D8}"/>
    <hyperlink ref="AR113" r:id="rId172" display="https://icfesgovco.sharepoint.com/:f:/s/EquipoUnidaddeAtencinalCiudadano/Eq46cEy3eTFLojXvFwV9fi8BGXcr6wQGvpGq421FQQsjyg?e=vevqzq" xr:uid="{6603AA49-9E43-44B2-BB4A-C109E9555BDB}"/>
    <hyperlink ref="AR114" r:id="rId173" display="https://icfesgovco.sharepoint.com/:f:/s/EquipoUnidaddeAtencinalCiudadano/EtjuLHNWIIlAikACIeFL6IcBOgeaw5FHBqPeiqH7dpBtHA?e=8XVlGh" xr:uid="{1CDEC46A-A803-482F-BEE5-6A6F92352A5B}"/>
    <hyperlink ref="AR103" r:id="rId174" display="https://www.icfes.gov.co/plan-de-acci%C3%B3n" xr:uid="{EEDB0F22-0E65-44DB-AD61-FE5720FB00C5}"/>
    <hyperlink ref="AR105" r:id="rId175" display="https://www.icfes.gov.co/plan-de-acci%C3%B3n" xr:uid="{449A298F-29A9-4025-B957-E0C407278F68}"/>
    <hyperlink ref="AR106" r:id="rId176" display="https://www.icfes.gov.co/plan-de-acci%C3%B3n" xr:uid="{01466520-6CCF-41F4-BC00-EEAB8FB278C8}"/>
    <hyperlink ref="AR107" r:id="rId177" display="https://www.icfes.gov.co/plan-de-acci%C3%B3n" xr:uid="{5CC21CE5-A200-4DA7-91A0-1C4255ACB57A}"/>
    <hyperlink ref="AR78" r:id="rId178" display="http://icfes.acendra.com.co/" xr:uid="{EEB920C9-BDC1-4990-B9A5-10A268B87AA7}"/>
    <hyperlink ref="AR75" r:id="rId179" display="https://icfesgovco.sharepoint.com/:f:/s/SubdireccindeAnisisyDivulgacin2023/EuGWZUtOt1VJjdMXzPj7hWcBA4h-IJCHc9ahLOGQ3eTpAw?e=0G2hGf" xr:uid="{C22A698A-74F7-4E79-8A13-501745A13076}"/>
    <hyperlink ref="AR52" r:id="rId180" display="https://icfesgovco.sharepoint.com/:f:/s/SubdireccindeAnisisyDivulgacin2023/EqugI3HRYRJKvXu2VLIhcM8BDk-4wlqWZdvP97KAgyab2w?e=ELOb73" xr:uid="{216423EA-0F48-4820-B0F4-BB6F477CE900}"/>
    <hyperlink ref="AR64" r:id="rId181" display="https://icfesgovco.sharepoint.com/:f:/s/SubdireccindeAnisisyDivulgacin2023/EsB84OpXofJBm9L-u86enNMBzYABUTfwrNgP9_eHg7IolQ?e=Pz0hEf" xr:uid="{7DE474F3-1A23-4271-9DD5-61241FC497CC}"/>
    <hyperlink ref="AR70" r:id="rId182" display="https://icfesgovco.sharepoint.com/:w:/s/SubdireccindeAnisisyDivulgacin2023/EQgQgRy3JmlBvwJ5XY5g7kEBheLxBczPFy_BJgOclyCajw?e=3RLLVb" xr:uid="{728A8F91-383D-478C-BC72-B03D977775D1}"/>
    <hyperlink ref="AR73" r:id="rId183" display="https://icfesgovco.sharepoint.com/:f:/s/SubdireccindeAnisisyDivulgacin2023/EsB84OpXofJBm9L-u86enNMBzYABUTfwrNgP9_eHg7IolQ?e=Pz0hEf" xr:uid="{749B407D-E334-41F9-96F3-EAA142F1028D}"/>
    <hyperlink ref="AR72" r:id="rId184" display="https://icfesgovco.sharepoint.com/:f:/s/SubdireccindeAnisisyDivulgacin2023/EpttA42H5VpNtrUTCbvoMJ0B-Cy7BAxEnp_-8jsVaQfLXQ?e=LWBW03" xr:uid="{397508AE-00F5-4169-890F-143E8EAB96E0}"/>
    <hyperlink ref="AR50" r:id="rId185" display="https://icfesgovco.sharepoint.com/:f:/s/SubdireccindeAnisisyDivulgacin2023/EsmdcOiYBxxEpVbz1o5QFgcBWlW5HsYD8OruKnnPz-3cqg?e=VEKPPM" xr:uid="{D64EE439-6801-49F2-83BC-0AC8F96E3DB0}"/>
    <hyperlink ref="AR51" r:id="rId186" display="https://icfesgovco.sharepoint.com/:f:/s/SubdireccindeAnisisyDivulgacin2023/Ei9rfkmig3NCp6BVO1f_l-cBZ8Mii0JwvWWIynsKTu1Drg?e=xQhByB" xr:uid="{6D9222FA-6434-4BD1-8C5D-6B2130E6E985}"/>
    <hyperlink ref="AR53" r:id="rId187" display="https://icfesgovco.sharepoint.com/:f:/s/SubdireccindeAnisisyDivulgacin2023/ErrBKUiSKRpBndaT4_ftmk0B7YzGClsbyH3b18zTIzf3Gw?e=bqf9hQ" xr:uid="{4A94FFA2-90AF-4CCA-B494-5EE11DC58147}"/>
    <hyperlink ref="AR57" r:id="rId188" display="https://icfesgovco.sharepoint.com/:f:/s/SubdireccindeAnisisyDivulgacin2023/EgRyQ2zWQ2NGnG2VKf-6mmIBZSMWpkH9n4I_XFcAAO5DEQ?e=KgoPHy" xr:uid="{DB2D8009-EED7-482B-A89E-341EB6E9D5FD}"/>
    <hyperlink ref="AR58" r:id="rId189" display="https://icfesgovco.sharepoint.com/:x:/s/SubdireccindeAnisisyDivulgacin2023/ERDFIQBFwf1Nqzm-FD2KSB0BnH1-SfyemDHnKSDCktN4cg?e=bgzY2Z" xr:uid="{8619706F-D023-4F24-8D21-03A0F35D8CD3}"/>
    <hyperlink ref="AR74" r:id="rId190" display="https://icfesgovco.sharepoint.com/:p:/s/SubdireccindeAnisisyDivulgacin2023/EfAbTLE0CO9EjIMt79IvSuYBTEKfwg9m8PCIJisOucewkA?e=lcuf2B" xr:uid="{5A7F3D56-D365-44FA-B16E-1E5FC101EA25}"/>
    <hyperlink ref="AR68" r:id="rId191" xr:uid="{725C3908-E1DB-470A-8D6C-FBD7DFE272C8}"/>
    <hyperlink ref="AR59" r:id="rId192" display="https://icfesgovco.sharepoint.com/sites/SubdireccindeAnisisyDivulgacin2023" xr:uid="{2F13B58A-FC14-43D6-900C-16F961A50CA7}"/>
    <hyperlink ref="AR23" r:id="rId193" display="Autodiagnosticos MIPG alojados en el Sharepoint de la OAP" xr:uid="{7436E081-4CA1-4F73-876D-5125D939C199}"/>
    <hyperlink ref="AR36" r:id="rId194" display="https://forms.office.com/Pages/DesignPageV2.aspx?prevorigin=shell&amp;origin=NeoPortalPage&amp;subpage=design&amp;id=EE6GJ-RbT02ttburUSAp6JbsCXe_vopNljK8fp21T4FUNzZJMVdUVEEwTFJJWU0xMVlIWUZUVVpONC4u&amp;analysis=true" xr:uid="{E71BBF94-A98E-4221-A79C-A61F244BE35D}"/>
    <hyperlink ref="AR108" r:id="rId195" display="https://icfesgovco-my.sharepoint.com/:f:/g/personal/tesoreria_icfes_gov_co/EmQQU_Ls4kNMo7Mb1-pfwVAB4_TzJyseL2yeuc643Beb6Q?e=9q37OT" xr:uid="{9CC66AFF-E822-4D8D-8867-4A7BC12093EF}"/>
    <hyperlink ref="AR21" r:id="rId196" display="https://icfesgovco.sharepoint.com/:f:/s/planeacion/EjfeqBpm02ZEvW1GIYnVlNEB5EdCAH9SkZbjucfEh9M1XQ?e=0T7iIa" xr:uid="{0E47691F-2AC2-4689-A8A7-6E99F384AA7B}"/>
    <hyperlink ref="AR46" r:id="rId197" display="https://icfesgovco.sharepoint.com/:x:/s/GrupoSGD/EXLC6sdDFL1GvB7tBweeQNQBqztNLf47lu-v_CJqNQ8R5A?e=rvh4m2" xr:uid="{49A81C68-55C2-4520-926E-935C20B24F4C}"/>
    <hyperlink ref="AR45" r:id="rId198" display="https://icfesgovco.sharepoint.com/:x:/s/GrupoSGD/EcKvog95KhFOiGdP8AiLgBMB8zASfcYB5SkuG4W9CjIFFQ?e=bDn0yw" xr:uid="{AFAF3335-AB92-455D-909F-E8788C7A0797}"/>
    <hyperlink ref="AR35" r:id="rId199" display="informe" xr:uid="{9B4E458E-B68D-4289-9FB1-ADAF0F9E17CD}"/>
    <hyperlink ref="AR42" r:id="rId200" display="https://icfesgovco.sharepoint.com/:f:/s/Oficinadeinvestigaciones/EqHxIuRWABBLuX4mjt4TuYcBlt8aPInf0DWYfdVyiteSiQ?e=jfPylg" xr:uid="{7AED6CA6-4820-4854-B270-F170B6ACAF37}"/>
    <hyperlink ref="AR84" r:id="rId201" xr:uid="{28A73E71-E586-4C96-A49F-BA98D88AB073}"/>
    <hyperlink ref="AR85" r:id="rId202" xr:uid="{27E52AAF-3F66-42D7-AF40-ADF3C7441E55}"/>
    <hyperlink ref="AR86" r:id="rId203" xr:uid="{E78083C1-3C9E-46B0-B739-9FC5961633EA}"/>
    <hyperlink ref="AR87" r:id="rId204" xr:uid="{F20E7B86-3084-46F2-BB1E-8844D558F789}"/>
    <hyperlink ref="AR88" r:id="rId205" xr:uid="{2F2D17D4-4FDD-482D-8C0D-502251B3E8F9}"/>
    <hyperlink ref="AR93" r:id="rId206" xr:uid="{3A9411A2-DCA4-46E1-9824-EF1A4C7FADA1}"/>
    <hyperlink ref="AR94" r:id="rId207" xr:uid="{9E664468-637F-4C46-959E-033A824897C9}"/>
    <hyperlink ref="AR95" r:id="rId208" xr:uid="{BD3F8F2A-8D78-46C1-BA22-05640CAB6406}"/>
    <hyperlink ref="AR96" r:id="rId209" xr:uid="{3E31BC4A-B984-40D2-8054-B0643252DDCC}"/>
    <hyperlink ref="AR97" r:id="rId210" xr:uid="{EE2784A7-2021-4137-BCB2-A08AB353B062}"/>
    <hyperlink ref="AR99" r:id="rId211" xr:uid="{E513DDA0-F16C-493E-814B-526EC86FDD2E}"/>
    <hyperlink ref="AR89" r:id="rId212" xr:uid="{2E91BB53-8842-4491-AE7F-22F3F335C5ED}"/>
    <hyperlink ref="AR33" r:id="rId213" xr:uid="{8D732B2F-559F-402C-ABF0-6422C9301EC8}"/>
    <hyperlink ref="AR34" r:id="rId214" display="https://icfesgovco.sharepoint.com/:x:/r/sites/MIPG2024/_layouts/15/doc2.aspx?sourcedoc=%7Bc3558fdc-c83b-4250-86a9-5f6a03bb2b92%7D&amp;action=edit&amp;activeCell=%27Plan%20de%20Acci%C3%B3n%27!F341&amp;wdinitialsession=61600258-ec44-a4ce-ec90-db375acd70a0&amp;wdrldsc=4&amp;wdrldc=1&amp;wdrldr=AccessTokenExpiredWarningUnauthenticated%2CRefreshin_x000d_https://icfesgovco.sharepoint.com/:x:/s/MIPG2024/EX9ACBbARStEumGUckOMe1gBr7o2ONwYMp5WKQIm66GTuw?e=X1cVK1" xr:uid="{D3B3FDEB-D4D5-4096-9DEB-651C65E29D3A}"/>
    <hyperlink ref="AR22" r:id="rId215" display="https://icfesgovco.sharepoint.com/:x:/s/planeacion/EZ9ktpdp3GBMp8F4AeRXXVsBISLJhZs2pqW6UEoh2a3SDQ?e=uBYA9n" xr:uid="{7521CA61-3593-4F00-8B66-F33D82400414}"/>
    <hyperlink ref="AR19" r:id="rId216" display="Evidencia en Daruma" xr:uid="{AC3E6F77-EC01-43BD-BB39-3F616D599608}"/>
  </hyperlinks>
  <printOptions horizontalCentered="1"/>
  <pageMargins left="0.70866141732283472" right="0.70866141732283472" top="0.74803149606299213" bottom="0.74803149606299213" header="0.31496062992125984" footer="0.31496062992125984"/>
  <pageSetup scale="16" fitToHeight="0" orientation="landscape" r:id="rId217"/>
  <headerFooter>
    <oddHeader>&amp;L&amp;"Calibri"&amp;15&amp;K000000 Información Pública Clasificada&amp;1#_x000D_</oddHeader>
  </headerFooter>
  <ignoredErrors>
    <ignoredError sqref="AH15 AL15:AL20 AL66 AL103:AL104" calculatedColumn="1"/>
  </ignoredErrors>
  <drawing r:id="rId218"/>
  <legacyDrawing r:id="rId219"/>
  <tableParts count="1">
    <tablePart r:id="rId22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8A662-F317-44EB-8A62-08520CA3DBAE}">
  <dimension ref="A1:V122"/>
  <sheetViews>
    <sheetView topLeftCell="I1" zoomScale="70" zoomScaleNormal="70" workbookViewId="0">
      <selection activeCell="R2" sqref="R2"/>
    </sheetView>
  </sheetViews>
  <sheetFormatPr baseColWidth="10" defaultColWidth="11.42578125" defaultRowHeight="15" x14ac:dyDescent="0.25"/>
  <cols>
    <col min="1" max="1" width="25" bestFit="1" customWidth="1"/>
    <col min="2" max="2" width="51" bestFit="1" customWidth="1"/>
    <col min="3" max="3" width="6.7109375" customWidth="1"/>
    <col min="4" max="4" width="77.28515625" customWidth="1"/>
    <col min="5" max="5" width="25.28515625" customWidth="1"/>
    <col min="6" max="6" width="45.7109375" customWidth="1"/>
    <col min="8" max="8" width="73.42578125" customWidth="1"/>
    <col min="9" max="9" width="23.7109375" customWidth="1"/>
    <col min="10" max="10" width="41.85546875" customWidth="1"/>
    <col min="11" max="11" width="9.85546875" customWidth="1"/>
    <col min="12" max="12" width="86.7109375" customWidth="1"/>
    <col min="13" max="13" width="23.7109375" customWidth="1"/>
    <col min="14" max="14" width="41.85546875" customWidth="1"/>
    <col min="15" max="15" width="9.85546875" customWidth="1"/>
    <col min="16" max="16" width="86.7109375" customWidth="1"/>
  </cols>
  <sheetData>
    <row r="1" spans="1:18" ht="15.75" thickBot="1" x14ac:dyDescent="0.3">
      <c r="A1" s="65" t="s">
        <v>1283</v>
      </c>
      <c r="B1" s="65"/>
      <c r="C1" s="65"/>
      <c r="D1" s="65"/>
      <c r="E1" s="65" t="s">
        <v>1284</v>
      </c>
      <c r="F1" s="65"/>
      <c r="G1" s="65"/>
      <c r="H1" s="65"/>
      <c r="I1" s="65" t="s">
        <v>1285</v>
      </c>
      <c r="J1" s="65"/>
      <c r="K1" s="65"/>
      <c r="L1" s="65"/>
      <c r="M1" s="65" t="s">
        <v>1464</v>
      </c>
      <c r="N1" s="65"/>
      <c r="O1" s="65"/>
      <c r="P1" s="65"/>
    </row>
    <row r="2" spans="1:18" x14ac:dyDescent="0.25">
      <c r="A2" s="65" t="s">
        <v>1286</v>
      </c>
      <c r="B2" s="65"/>
      <c r="C2" s="65"/>
      <c r="D2" s="65"/>
      <c r="E2" s="65" t="s">
        <v>1286</v>
      </c>
      <c r="F2" s="65"/>
      <c r="G2" s="65"/>
      <c r="H2" s="65"/>
      <c r="I2" s="65" t="s">
        <v>1286</v>
      </c>
      <c r="J2" s="65"/>
      <c r="K2" s="65"/>
      <c r="L2" s="65"/>
      <c r="M2" s="65" t="s">
        <v>1286</v>
      </c>
      <c r="N2" s="65"/>
      <c r="O2" s="65"/>
      <c r="P2" s="65"/>
      <c r="R2" t="s">
        <v>382</v>
      </c>
    </row>
    <row r="3" spans="1:18" x14ac:dyDescent="0.25">
      <c r="A3" s="5" t="s">
        <v>1287</v>
      </c>
      <c r="B3" s="5" t="s">
        <v>1288</v>
      </c>
      <c r="C3" s="5" t="s">
        <v>1289</v>
      </c>
      <c r="D3" s="5" t="s">
        <v>1290</v>
      </c>
      <c r="E3" s="5" t="s">
        <v>1287</v>
      </c>
      <c r="F3" s="5" t="s">
        <v>1288</v>
      </c>
      <c r="G3" s="5" t="s">
        <v>1289</v>
      </c>
      <c r="H3" s="5" t="s">
        <v>1290</v>
      </c>
      <c r="I3" s="30" t="s">
        <v>1287</v>
      </c>
      <c r="J3" s="30" t="s">
        <v>1288</v>
      </c>
      <c r="K3" s="30" t="s">
        <v>1289</v>
      </c>
      <c r="L3" s="30" t="s">
        <v>1290</v>
      </c>
      <c r="M3" s="30" t="s">
        <v>1287</v>
      </c>
      <c r="N3" s="30" t="s">
        <v>1288</v>
      </c>
      <c r="O3" s="30" t="s">
        <v>1289</v>
      </c>
      <c r="P3" s="30" t="s">
        <v>1290</v>
      </c>
    </row>
    <row r="4" spans="1:18" ht="30.75" x14ac:dyDescent="0.25">
      <c r="A4" s="5" t="s">
        <v>384</v>
      </c>
      <c r="B4" s="5" t="s">
        <v>139</v>
      </c>
      <c r="C4" s="5">
        <v>1</v>
      </c>
      <c r="D4" s="32" t="s">
        <v>1291</v>
      </c>
      <c r="E4" s="5" t="s">
        <v>367</v>
      </c>
      <c r="F4" s="5" t="s">
        <v>139</v>
      </c>
      <c r="G4" s="5">
        <v>1</v>
      </c>
      <c r="H4" s="32" t="s">
        <v>1292</v>
      </c>
      <c r="I4" s="30" t="s">
        <v>367</v>
      </c>
      <c r="J4" s="30" t="s">
        <v>139</v>
      </c>
      <c r="K4" s="30">
        <v>1</v>
      </c>
      <c r="L4" s="33" t="s">
        <v>1293</v>
      </c>
      <c r="M4" s="30" t="s">
        <v>954</v>
      </c>
      <c r="N4" s="30" t="s">
        <v>144</v>
      </c>
      <c r="O4" s="30">
        <v>1</v>
      </c>
      <c r="P4" s="33" t="s">
        <v>1465</v>
      </c>
    </row>
    <row r="5" spans="1:18" ht="30.75" x14ac:dyDescent="0.25">
      <c r="A5" s="5" t="s">
        <v>384</v>
      </c>
      <c r="B5" s="5" t="s">
        <v>139</v>
      </c>
      <c r="C5" s="5">
        <v>2</v>
      </c>
      <c r="D5" s="32" t="s">
        <v>1294</v>
      </c>
      <c r="E5" s="5" t="s">
        <v>367</v>
      </c>
      <c r="F5" s="5" t="s">
        <v>139</v>
      </c>
      <c r="G5" s="5">
        <v>2</v>
      </c>
      <c r="H5" s="32" t="s">
        <v>1295</v>
      </c>
      <c r="I5" s="30" t="s">
        <v>367</v>
      </c>
      <c r="J5" s="30" t="s">
        <v>139</v>
      </c>
      <c r="K5" s="30">
        <v>2</v>
      </c>
      <c r="L5" s="33" t="s">
        <v>1296</v>
      </c>
      <c r="M5" s="30" t="s">
        <v>954</v>
      </c>
      <c r="N5" s="30" t="s">
        <v>144</v>
      </c>
      <c r="O5" s="30">
        <v>2</v>
      </c>
      <c r="P5" s="33" t="s">
        <v>1466</v>
      </c>
    </row>
    <row r="6" spans="1:18" ht="15.75" x14ac:dyDescent="0.25">
      <c r="A6" s="5" t="s">
        <v>384</v>
      </c>
      <c r="B6" s="5" t="s">
        <v>139</v>
      </c>
      <c r="C6" s="5">
        <v>3</v>
      </c>
      <c r="D6" s="32" t="s">
        <v>1297</v>
      </c>
      <c r="E6" s="5" t="s">
        <v>367</v>
      </c>
      <c r="F6" s="5" t="s">
        <v>139</v>
      </c>
      <c r="G6" s="5">
        <v>3</v>
      </c>
      <c r="H6" s="32" t="s">
        <v>1298</v>
      </c>
      <c r="I6" s="30" t="s">
        <v>384</v>
      </c>
      <c r="J6" s="30" t="s">
        <v>139</v>
      </c>
      <c r="K6" s="30">
        <v>1</v>
      </c>
      <c r="L6" s="33" t="s">
        <v>1299</v>
      </c>
      <c r="M6" s="30" t="s">
        <v>995</v>
      </c>
      <c r="N6" s="30" t="s">
        <v>144</v>
      </c>
      <c r="O6" s="30">
        <v>1</v>
      </c>
      <c r="P6" s="33" t="s">
        <v>1473</v>
      </c>
    </row>
    <row r="7" spans="1:18" ht="15.75" x14ac:dyDescent="0.25">
      <c r="A7" s="5" t="s">
        <v>403</v>
      </c>
      <c r="B7" s="5" t="s">
        <v>139</v>
      </c>
      <c r="C7" s="5">
        <v>1</v>
      </c>
      <c r="D7" s="32" t="s">
        <v>1300</v>
      </c>
      <c r="E7" s="5" t="s">
        <v>367</v>
      </c>
      <c r="F7" s="5" t="s">
        <v>139</v>
      </c>
      <c r="G7" s="5">
        <v>4</v>
      </c>
      <c r="H7" s="32" t="s">
        <v>1301</v>
      </c>
      <c r="I7" s="30" t="s">
        <v>384</v>
      </c>
      <c r="J7" s="30" t="s">
        <v>139</v>
      </c>
      <c r="K7" s="30">
        <v>2</v>
      </c>
      <c r="L7" s="33" t="s">
        <v>1302</v>
      </c>
      <c r="M7" s="30" t="s">
        <v>995</v>
      </c>
      <c r="N7" s="30" t="s">
        <v>144</v>
      </c>
      <c r="O7" s="30">
        <v>2</v>
      </c>
      <c r="P7" s="33" t="s">
        <v>1467</v>
      </c>
    </row>
    <row r="8" spans="1:18" ht="15.75" x14ac:dyDescent="0.25">
      <c r="A8" s="5" t="s">
        <v>403</v>
      </c>
      <c r="B8" s="5" t="s">
        <v>139</v>
      </c>
      <c r="C8" s="5">
        <v>2</v>
      </c>
      <c r="D8" s="32" t="s">
        <v>1303</v>
      </c>
      <c r="E8" s="5" t="s">
        <v>367</v>
      </c>
      <c r="F8" s="5" t="s">
        <v>139</v>
      </c>
      <c r="G8" s="5">
        <v>5</v>
      </c>
      <c r="H8" s="32" t="s">
        <v>1304</v>
      </c>
      <c r="I8" s="30" t="s">
        <v>384</v>
      </c>
      <c r="J8" s="30" t="s">
        <v>139</v>
      </c>
      <c r="K8" s="30">
        <v>3</v>
      </c>
      <c r="L8" s="33" t="s">
        <v>1305</v>
      </c>
      <c r="M8" s="30" t="s">
        <v>995</v>
      </c>
      <c r="N8" s="30" t="s">
        <v>144</v>
      </c>
      <c r="O8" s="30">
        <v>3</v>
      </c>
      <c r="P8" s="33" t="s">
        <v>1468</v>
      </c>
    </row>
    <row r="9" spans="1:18" ht="30.75" x14ac:dyDescent="0.25">
      <c r="A9" s="5" t="s">
        <v>403</v>
      </c>
      <c r="B9" s="5" t="s">
        <v>139</v>
      </c>
      <c r="C9" s="5">
        <v>3</v>
      </c>
      <c r="D9" s="32" t="s">
        <v>1306</v>
      </c>
      <c r="E9" s="5" t="s">
        <v>367</v>
      </c>
      <c r="F9" s="5" t="s">
        <v>139</v>
      </c>
      <c r="G9" s="5">
        <v>6</v>
      </c>
      <c r="H9" s="32" t="s">
        <v>1307</v>
      </c>
      <c r="I9" s="30" t="s">
        <v>403</v>
      </c>
      <c r="J9" s="30" t="s">
        <v>139</v>
      </c>
      <c r="K9" s="30">
        <v>1</v>
      </c>
      <c r="L9" s="33" t="s">
        <v>1308</v>
      </c>
      <c r="M9" s="30" t="s">
        <v>995</v>
      </c>
      <c r="N9" s="30" t="s">
        <v>144</v>
      </c>
      <c r="O9" s="30">
        <v>4</v>
      </c>
      <c r="P9" s="33" t="s">
        <v>1469</v>
      </c>
    </row>
    <row r="10" spans="1:18" ht="30.75" x14ac:dyDescent="0.25">
      <c r="A10" s="5" t="s">
        <v>486</v>
      </c>
      <c r="B10" s="5" t="s">
        <v>124</v>
      </c>
      <c r="C10" s="5">
        <v>1</v>
      </c>
      <c r="D10" s="32" t="s">
        <v>1309</v>
      </c>
      <c r="E10" s="5" t="s">
        <v>367</v>
      </c>
      <c r="F10" s="5" t="s">
        <v>139</v>
      </c>
      <c r="G10" s="5">
        <v>7</v>
      </c>
      <c r="H10" s="32" t="s">
        <v>1310</v>
      </c>
      <c r="I10" s="30" t="s">
        <v>403</v>
      </c>
      <c r="J10" s="30" t="s">
        <v>139</v>
      </c>
      <c r="K10" s="30">
        <v>2</v>
      </c>
      <c r="L10" s="33" t="s">
        <v>1311</v>
      </c>
      <c r="M10" s="30" t="s">
        <v>995</v>
      </c>
      <c r="N10" s="30" t="s">
        <v>144</v>
      </c>
      <c r="O10" s="30">
        <v>5</v>
      </c>
      <c r="P10" s="33" t="s">
        <v>1470</v>
      </c>
    </row>
    <row r="11" spans="1:18" ht="30" x14ac:dyDescent="0.25">
      <c r="A11" s="5" t="s">
        <v>486</v>
      </c>
      <c r="B11" s="5" t="s">
        <v>124</v>
      </c>
      <c r="C11" s="5">
        <v>2</v>
      </c>
      <c r="D11" s="32" t="s">
        <v>1312</v>
      </c>
      <c r="E11" s="5" t="s">
        <v>384</v>
      </c>
      <c r="F11" s="5" t="s">
        <v>139</v>
      </c>
      <c r="G11" s="5">
        <v>1</v>
      </c>
      <c r="H11" s="32" t="s">
        <v>1313</v>
      </c>
      <c r="I11" s="30" t="s">
        <v>725</v>
      </c>
      <c r="J11" s="30" t="s">
        <v>134</v>
      </c>
      <c r="K11" s="30">
        <v>1</v>
      </c>
      <c r="L11" s="33" t="s">
        <v>1314</v>
      </c>
      <c r="M11" s="30" t="s">
        <v>995</v>
      </c>
      <c r="N11" s="30" t="s">
        <v>144</v>
      </c>
      <c r="O11" s="30">
        <v>6</v>
      </c>
      <c r="P11" s="33" t="s">
        <v>1471</v>
      </c>
    </row>
    <row r="12" spans="1:18" ht="30" x14ac:dyDescent="0.25">
      <c r="A12" s="5" t="s">
        <v>486</v>
      </c>
      <c r="B12" s="5" t="s">
        <v>124</v>
      </c>
      <c r="C12" s="5">
        <v>3</v>
      </c>
      <c r="D12" s="32" t="s">
        <v>1315</v>
      </c>
      <c r="E12" s="5" t="s">
        <v>384</v>
      </c>
      <c r="F12" s="5" t="s">
        <v>139</v>
      </c>
      <c r="G12" s="5">
        <v>2</v>
      </c>
      <c r="H12" s="32" t="s">
        <v>1316</v>
      </c>
      <c r="I12" s="30" t="s">
        <v>725</v>
      </c>
      <c r="J12" s="30" t="s">
        <v>134</v>
      </c>
      <c r="K12" s="30">
        <v>2</v>
      </c>
      <c r="L12" s="33" t="s">
        <v>1317</v>
      </c>
      <c r="M12" s="30" t="s">
        <v>995</v>
      </c>
      <c r="N12" s="30" t="s">
        <v>144</v>
      </c>
      <c r="O12" s="30">
        <v>7</v>
      </c>
      <c r="P12" s="33" t="s">
        <v>1472</v>
      </c>
    </row>
    <row r="13" spans="1:18" ht="30" x14ac:dyDescent="0.25">
      <c r="A13" s="5" t="s">
        <v>717</v>
      </c>
      <c r="B13" s="5" t="s">
        <v>134</v>
      </c>
      <c r="C13" s="5">
        <v>1</v>
      </c>
      <c r="D13" s="32" t="s">
        <v>1318</v>
      </c>
      <c r="E13" s="5" t="s">
        <v>384</v>
      </c>
      <c r="F13" s="5" t="s">
        <v>139</v>
      </c>
      <c r="G13" s="5">
        <v>3</v>
      </c>
      <c r="H13" s="32" t="s">
        <v>1319</v>
      </c>
      <c r="I13" s="30" t="s">
        <v>725</v>
      </c>
      <c r="J13" s="30" t="s">
        <v>134</v>
      </c>
      <c r="K13" s="30">
        <v>3</v>
      </c>
      <c r="L13" s="33" t="s">
        <v>1320</v>
      </c>
      <c r="M13" s="30" t="s">
        <v>1002</v>
      </c>
      <c r="N13" s="30" t="s">
        <v>144</v>
      </c>
      <c r="O13" s="30">
        <v>1</v>
      </c>
      <c r="P13" s="33" t="s">
        <v>1300</v>
      </c>
    </row>
    <row r="14" spans="1:18" ht="15.75" x14ac:dyDescent="0.25">
      <c r="A14" s="5" t="s">
        <v>717</v>
      </c>
      <c r="B14" s="5" t="s">
        <v>134</v>
      </c>
      <c r="C14" s="5">
        <v>2</v>
      </c>
      <c r="D14" s="32" t="s">
        <v>1321</v>
      </c>
      <c r="E14" s="5" t="s">
        <v>384</v>
      </c>
      <c r="F14" s="5" t="s">
        <v>139</v>
      </c>
      <c r="G14" s="5">
        <v>4</v>
      </c>
      <c r="H14" s="32" t="s">
        <v>1322</v>
      </c>
      <c r="I14" s="30" t="s">
        <v>769</v>
      </c>
      <c r="J14" s="30" t="s">
        <v>144</v>
      </c>
      <c r="K14" s="30">
        <v>1</v>
      </c>
      <c r="L14" s="33" t="s">
        <v>1323</v>
      </c>
      <c r="M14" s="30" t="s">
        <v>1002</v>
      </c>
      <c r="N14" s="30" t="s">
        <v>144</v>
      </c>
      <c r="O14" s="30">
        <v>2</v>
      </c>
      <c r="P14" s="33" t="s">
        <v>1303</v>
      </c>
    </row>
    <row r="15" spans="1:18" ht="15.75" x14ac:dyDescent="0.25">
      <c r="A15" s="5" t="s">
        <v>717</v>
      </c>
      <c r="B15" s="5" t="s">
        <v>134</v>
      </c>
      <c r="C15" s="5">
        <v>3</v>
      </c>
      <c r="D15" s="32" t="s">
        <v>1324</v>
      </c>
      <c r="E15" s="5" t="s">
        <v>384</v>
      </c>
      <c r="F15" s="5" t="s">
        <v>139</v>
      </c>
      <c r="G15" s="5">
        <v>5</v>
      </c>
      <c r="H15" s="32" t="s">
        <v>1325</v>
      </c>
      <c r="I15" s="30" t="s">
        <v>769</v>
      </c>
      <c r="J15" s="30" t="s">
        <v>144</v>
      </c>
      <c r="K15" s="30">
        <v>2</v>
      </c>
      <c r="L15" s="33" t="s">
        <v>1326</v>
      </c>
      <c r="M15" s="30" t="s">
        <v>1002</v>
      </c>
      <c r="N15" s="30" t="s">
        <v>144</v>
      </c>
      <c r="O15" s="30">
        <v>3</v>
      </c>
      <c r="P15" s="33" t="s">
        <v>1306</v>
      </c>
    </row>
    <row r="16" spans="1:18" ht="15.75" x14ac:dyDescent="0.25">
      <c r="A16" s="5" t="s">
        <v>798</v>
      </c>
      <c r="B16" s="5" t="s">
        <v>144</v>
      </c>
      <c r="C16" s="5">
        <v>1</v>
      </c>
      <c r="D16" s="32" t="s">
        <v>1327</v>
      </c>
      <c r="E16" s="5" t="s">
        <v>384</v>
      </c>
      <c r="F16" s="5" t="s">
        <v>139</v>
      </c>
      <c r="G16" s="5">
        <v>6</v>
      </c>
      <c r="H16" s="32" t="s">
        <v>1328</v>
      </c>
      <c r="I16" s="30" t="s">
        <v>798</v>
      </c>
      <c r="J16" s="30" t="s">
        <v>144</v>
      </c>
      <c r="K16" s="30">
        <v>1</v>
      </c>
      <c r="L16" s="33" t="s">
        <v>800</v>
      </c>
      <c r="M16" s="30" t="s">
        <v>1023</v>
      </c>
      <c r="N16" s="30" t="s">
        <v>144</v>
      </c>
      <c r="O16" s="30">
        <v>1</v>
      </c>
      <c r="P16" s="33" t="s">
        <v>1476</v>
      </c>
    </row>
    <row r="17" spans="1:16" ht="15.75" x14ac:dyDescent="0.25">
      <c r="A17" s="5" t="s">
        <v>798</v>
      </c>
      <c r="B17" s="5" t="s">
        <v>144</v>
      </c>
      <c r="C17" s="5">
        <v>2</v>
      </c>
      <c r="D17" s="32" t="s">
        <v>1329</v>
      </c>
      <c r="E17" s="5" t="s">
        <v>384</v>
      </c>
      <c r="F17" s="5" t="s">
        <v>139</v>
      </c>
      <c r="G17" s="5">
        <v>7</v>
      </c>
      <c r="H17" s="32" t="s">
        <v>1330</v>
      </c>
      <c r="I17" s="30" t="s">
        <v>798</v>
      </c>
      <c r="J17" s="30" t="s">
        <v>144</v>
      </c>
      <c r="K17" s="30">
        <v>2</v>
      </c>
      <c r="L17" s="33" t="s">
        <v>1331</v>
      </c>
      <c r="M17" s="30" t="s">
        <v>1023</v>
      </c>
      <c r="N17" s="30" t="s">
        <v>144</v>
      </c>
      <c r="O17" s="30">
        <v>2</v>
      </c>
      <c r="P17" s="33" t="s">
        <v>1474</v>
      </c>
    </row>
    <row r="18" spans="1:16" ht="15.75" x14ac:dyDescent="0.25">
      <c r="A18" s="5" t="s">
        <v>798</v>
      </c>
      <c r="B18" s="5" t="s">
        <v>144</v>
      </c>
      <c r="C18" s="5">
        <v>3</v>
      </c>
      <c r="D18" s="32" t="s">
        <v>1332</v>
      </c>
      <c r="E18" s="5" t="s">
        <v>384</v>
      </c>
      <c r="F18" s="5" t="s">
        <v>139</v>
      </c>
      <c r="G18" s="5">
        <v>8</v>
      </c>
      <c r="H18" s="32" t="s">
        <v>1333</v>
      </c>
      <c r="I18" s="30" t="s">
        <v>841</v>
      </c>
      <c r="J18" s="30" t="s">
        <v>144</v>
      </c>
      <c r="K18" s="30">
        <v>1</v>
      </c>
      <c r="L18" s="33" t="s">
        <v>1300</v>
      </c>
      <c r="M18" s="30" t="s">
        <v>1023</v>
      </c>
      <c r="N18" s="30" t="s">
        <v>144</v>
      </c>
      <c r="O18" s="30">
        <v>3</v>
      </c>
      <c r="P18" s="33" t="s">
        <v>1475</v>
      </c>
    </row>
    <row r="19" spans="1:16" ht="15.75" x14ac:dyDescent="0.25">
      <c r="A19" s="5" t="s">
        <v>832</v>
      </c>
      <c r="B19" s="5" t="s">
        <v>144</v>
      </c>
      <c r="C19" s="5">
        <v>1</v>
      </c>
      <c r="D19" s="32" t="s">
        <v>1334</v>
      </c>
      <c r="E19" s="5" t="s">
        <v>384</v>
      </c>
      <c r="F19" s="5" t="s">
        <v>139</v>
      </c>
      <c r="G19" s="5">
        <v>9</v>
      </c>
      <c r="H19" s="32" t="s">
        <v>1335</v>
      </c>
      <c r="I19" s="30" t="s">
        <v>841</v>
      </c>
      <c r="J19" s="30" t="s">
        <v>144</v>
      </c>
      <c r="K19" s="30">
        <v>2</v>
      </c>
      <c r="L19" s="33" t="s">
        <v>1336</v>
      </c>
      <c r="M19" s="30" t="s">
        <v>1036</v>
      </c>
      <c r="N19" s="30" t="s">
        <v>144</v>
      </c>
      <c r="O19" s="30">
        <v>1</v>
      </c>
      <c r="P19" s="33" t="s">
        <v>1300</v>
      </c>
    </row>
    <row r="20" spans="1:16" ht="15.75" x14ac:dyDescent="0.25">
      <c r="A20" s="5" t="s">
        <v>832</v>
      </c>
      <c r="B20" s="5" t="s">
        <v>144</v>
      </c>
      <c r="C20" s="5">
        <v>2</v>
      </c>
      <c r="D20" s="32" t="s">
        <v>1337</v>
      </c>
      <c r="E20" s="5" t="s">
        <v>384</v>
      </c>
      <c r="F20" s="5" t="s">
        <v>139</v>
      </c>
      <c r="G20" s="5">
        <v>10</v>
      </c>
      <c r="H20" s="32" t="s">
        <v>1338</v>
      </c>
      <c r="I20" s="30" t="s">
        <v>899</v>
      </c>
      <c r="J20" s="30" t="s">
        <v>144</v>
      </c>
      <c r="K20" s="30">
        <v>1</v>
      </c>
      <c r="L20" s="33" t="s">
        <v>1339</v>
      </c>
      <c r="M20" s="30" t="s">
        <v>1036</v>
      </c>
      <c r="N20" s="30" t="s">
        <v>144</v>
      </c>
      <c r="O20" s="30">
        <v>2</v>
      </c>
      <c r="P20" s="33" t="s">
        <v>1303</v>
      </c>
    </row>
    <row r="21" spans="1:16" ht="15.75" x14ac:dyDescent="0.25">
      <c r="A21" s="5" t="s">
        <v>857</v>
      </c>
      <c r="B21" s="5" t="s">
        <v>144</v>
      </c>
      <c r="C21" s="5">
        <v>1</v>
      </c>
      <c r="D21" s="32" t="s">
        <v>1340</v>
      </c>
      <c r="E21" s="5" t="s">
        <v>384</v>
      </c>
      <c r="F21" s="5" t="s">
        <v>139</v>
      </c>
      <c r="G21" s="5">
        <v>11</v>
      </c>
      <c r="H21" s="32" t="s">
        <v>1341</v>
      </c>
      <c r="I21" s="30" t="s">
        <v>899</v>
      </c>
      <c r="J21" s="30" t="s">
        <v>144</v>
      </c>
      <c r="K21" s="30">
        <v>2</v>
      </c>
      <c r="L21" s="33" t="s">
        <v>1342</v>
      </c>
      <c r="M21" s="30" t="s">
        <v>1105</v>
      </c>
      <c r="N21" s="30" t="s">
        <v>142</v>
      </c>
      <c r="O21" s="30">
        <v>1</v>
      </c>
      <c r="P21" s="33" t="s">
        <v>1477</v>
      </c>
    </row>
    <row r="22" spans="1:16" ht="15.75" x14ac:dyDescent="0.25">
      <c r="A22" s="5" t="s">
        <v>857</v>
      </c>
      <c r="B22" s="5" t="s">
        <v>144</v>
      </c>
      <c r="C22" s="5">
        <v>2</v>
      </c>
      <c r="D22" s="32" t="s">
        <v>1343</v>
      </c>
      <c r="E22" s="5" t="s">
        <v>403</v>
      </c>
      <c r="F22" s="5" t="s">
        <v>139</v>
      </c>
      <c r="G22" s="5">
        <v>1</v>
      </c>
      <c r="H22" s="32" t="s">
        <v>1300</v>
      </c>
      <c r="I22" s="30" t="s">
        <v>944</v>
      </c>
      <c r="J22" s="30" t="s">
        <v>144</v>
      </c>
      <c r="K22" s="30">
        <v>1</v>
      </c>
      <c r="L22" s="33" t="s">
        <v>1344</v>
      </c>
      <c r="M22" s="30" t="s">
        <v>1105</v>
      </c>
      <c r="N22" s="30" t="s">
        <v>142</v>
      </c>
      <c r="O22" s="30">
        <v>2</v>
      </c>
      <c r="P22" s="33" t="s">
        <v>1478</v>
      </c>
    </row>
    <row r="23" spans="1:16" ht="15.75" x14ac:dyDescent="0.25">
      <c r="A23" s="5" t="s">
        <v>899</v>
      </c>
      <c r="B23" s="5" t="s">
        <v>144</v>
      </c>
      <c r="C23" s="5">
        <v>1</v>
      </c>
      <c r="D23" s="32" t="s">
        <v>1345</v>
      </c>
      <c r="E23" s="5" t="s">
        <v>403</v>
      </c>
      <c r="F23" s="5" t="s">
        <v>139</v>
      </c>
      <c r="G23" s="5">
        <v>2</v>
      </c>
      <c r="H23" s="32" t="s">
        <v>1303</v>
      </c>
      <c r="I23" s="30" t="s">
        <v>944</v>
      </c>
      <c r="J23" s="30" t="s">
        <v>144</v>
      </c>
      <c r="K23" s="30">
        <v>2</v>
      </c>
      <c r="L23" s="33" t="s">
        <v>1346</v>
      </c>
      <c r="M23" s="30" t="s">
        <v>1142</v>
      </c>
      <c r="N23" s="30" t="s">
        <v>167</v>
      </c>
      <c r="O23" s="30">
        <v>1</v>
      </c>
      <c r="P23" s="33" t="s">
        <v>1482</v>
      </c>
    </row>
    <row r="24" spans="1:16" ht="15.75" x14ac:dyDescent="0.25">
      <c r="A24" s="5" t="s">
        <v>899</v>
      </c>
      <c r="B24" s="5" t="s">
        <v>144</v>
      </c>
      <c r="C24" s="5">
        <v>2</v>
      </c>
      <c r="D24" s="32" t="s">
        <v>1347</v>
      </c>
      <c r="E24" s="5" t="s">
        <v>403</v>
      </c>
      <c r="F24" s="5" t="s">
        <v>139</v>
      </c>
      <c r="G24" s="5">
        <v>3</v>
      </c>
      <c r="H24" s="32" t="s">
        <v>1306</v>
      </c>
      <c r="I24" s="30" t="s">
        <v>954</v>
      </c>
      <c r="J24" s="30" t="s">
        <v>144</v>
      </c>
      <c r="K24" s="30">
        <v>1</v>
      </c>
      <c r="L24" s="33" t="s">
        <v>1300</v>
      </c>
      <c r="M24" s="30" t="s">
        <v>1142</v>
      </c>
      <c r="N24" s="30" t="s">
        <v>167</v>
      </c>
      <c r="O24" s="30">
        <v>2</v>
      </c>
      <c r="P24" s="33" t="s">
        <v>1481</v>
      </c>
    </row>
    <row r="25" spans="1:16" ht="15.75" x14ac:dyDescent="0.25">
      <c r="A25" s="5" t="s">
        <v>899</v>
      </c>
      <c r="B25" s="5" t="s">
        <v>144</v>
      </c>
      <c r="C25" s="5">
        <v>3</v>
      </c>
      <c r="D25" s="32" t="s">
        <v>1348</v>
      </c>
      <c r="E25" s="5" t="s">
        <v>403</v>
      </c>
      <c r="F25" s="5" t="s">
        <v>139</v>
      </c>
      <c r="G25" s="5">
        <v>4</v>
      </c>
      <c r="H25" s="32" t="s">
        <v>1349</v>
      </c>
      <c r="I25" s="30" t="s">
        <v>954</v>
      </c>
      <c r="J25" s="30" t="s">
        <v>144</v>
      </c>
      <c r="K25" s="30">
        <v>2</v>
      </c>
      <c r="L25" s="33" t="s">
        <v>1303</v>
      </c>
      <c r="M25" s="30" t="s">
        <v>1142</v>
      </c>
      <c r="N25" s="30" t="s">
        <v>167</v>
      </c>
      <c r="O25" s="30">
        <v>3</v>
      </c>
      <c r="P25" s="33" t="s">
        <v>1480</v>
      </c>
    </row>
    <row r="26" spans="1:16" ht="45.75" x14ac:dyDescent="0.25">
      <c r="A26" s="5" t="s">
        <v>899</v>
      </c>
      <c r="B26" s="5" t="s">
        <v>144</v>
      </c>
      <c r="C26" s="5">
        <v>4</v>
      </c>
      <c r="D26" s="32" t="s">
        <v>1350</v>
      </c>
      <c r="E26" s="5" t="s">
        <v>699</v>
      </c>
      <c r="F26" s="5" t="s">
        <v>134</v>
      </c>
      <c r="G26" s="5">
        <v>1</v>
      </c>
      <c r="H26" s="33" t="s">
        <v>1351</v>
      </c>
      <c r="I26" s="30" t="s">
        <v>954</v>
      </c>
      <c r="J26" s="30" t="s">
        <v>144</v>
      </c>
      <c r="K26" s="30">
        <v>3</v>
      </c>
      <c r="L26" s="33" t="s">
        <v>1306</v>
      </c>
      <c r="M26" s="108" t="s">
        <v>1142</v>
      </c>
      <c r="N26" s="30" t="s">
        <v>167</v>
      </c>
      <c r="O26" s="30">
        <v>4</v>
      </c>
      <c r="P26" s="33" t="s">
        <v>1479</v>
      </c>
    </row>
    <row r="27" spans="1:16" ht="45.75" x14ac:dyDescent="0.25">
      <c r="A27" s="5" t="s">
        <v>918</v>
      </c>
      <c r="B27" s="5" t="s">
        <v>144</v>
      </c>
      <c r="C27" s="5">
        <v>1</v>
      </c>
      <c r="D27" s="32" t="s">
        <v>1352</v>
      </c>
      <c r="E27" s="5" t="s">
        <v>699</v>
      </c>
      <c r="F27" s="5" t="s">
        <v>134</v>
      </c>
      <c r="G27" s="5">
        <v>2</v>
      </c>
      <c r="H27" s="33" t="s">
        <v>1353</v>
      </c>
      <c r="I27" s="30" t="s">
        <v>954</v>
      </c>
      <c r="J27" s="30" t="s">
        <v>144</v>
      </c>
      <c r="K27" s="30">
        <v>4</v>
      </c>
      <c r="L27" s="33" t="s">
        <v>1349</v>
      </c>
      <c r="M27" s="105"/>
      <c r="N27" s="105"/>
      <c r="O27" s="106"/>
      <c r="P27" s="107"/>
    </row>
    <row r="28" spans="1:16" ht="30.75" x14ac:dyDescent="0.25">
      <c r="A28" s="5" t="s">
        <v>918</v>
      </c>
      <c r="B28" s="5" t="s">
        <v>144</v>
      </c>
      <c r="C28" s="5">
        <v>2</v>
      </c>
      <c r="D28" s="32" t="s">
        <v>1354</v>
      </c>
      <c r="E28" s="5" t="s">
        <v>699</v>
      </c>
      <c r="F28" s="5" t="s">
        <v>134</v>
      </c>
      <c r="G28" s="5">
        <v>3</v>
      </c>
      <c r="H28" s="33" t="s">
        <v>1355</v>
      </c>
      <c r="I28" s="30" t="s">
        <v>962</v>
      </c>
      <c r="J28" s="30" t="s">
        <v>144</v>
      </c>
      <c r="K28" s="30">
        <v>1</v>
      </c>
      <c r="L28" s="33" t="s">
        <v>1300</v>
      </c>
      <c r="M28" s="106"/>
      <c r="N28" s="106"/>
      <c r="O28" s="106"/>
      <c r="P28" s="107"/>
    </row>
    <row r="29" spans="1:16" ht="15.75" x14ac:dyDescent="0.25">
      <c r="A29" s="5" t="s">
        <v>936</v>
      </c>
      <c r="B29" s="5" t="s">
        <v>144</v>
      </c>
      <c r="C29" s="5">
        <v>1</v>
      </c>
      <c r="D29" s="32" t="s">
        <v>1356</v>
      </c>
      <c r="E29" s="5" t="s">
        <v>832</v>
      </c>
      <c r="F29" s="5" t="s">
        <v>144</v>
      </c>
      <c r="G29" s="5">
        <v>1</v>
      </c>
      <c r="H29" s="32" t="s">
        <v>1357</v>
      </c>
      <c r="I29" s="30" t="s">
        <v>962</v>
      </c>
      <c r="J29" s="30" t="s">
        <v>144</v>
      </c>
      <c r="K29" s="30">
        <v>2</v>
      </c>
      <c r="L29" s="33" t="s">
        <v>1303</v>
      </c>
      <c r="M29" s="106"/>
      <c r="N29" s="106"/>
      <c r="O29" s="106"/>
      <c r="P29" s="107"/>
    </row>
    <row r="30" spans="1:16" ht="30.75" x14ac:dyDescent="0.25">
      <c r="A30" s="5" t="s">
        <v>936</v>
      </c>
      <c r="B30" s="5" t="s">
        <v>144</v>
      </c>
      <c r="C30" s="5">
        <v>2</v>
      </c>
      <c r="D30" s="32" t="s">
        <v>1358</v>
      </c>
      <c r="E30" s="5" t="s">
        <v>832</v>
      </c>
      <c r="F30" s="5" t="s">
        <v>144</v>
      </c>
      <c r="G30" s="5">
        <v>2</v>
      </c>
      <c r="H30" s="32" t="s">
        <v>1359</v>
      </c>
      <c r="I30" s="30" t="s">
        <v>987</v>
      </c>
      <c r="J30" s="30" t="s">
        <v>144</v>
      </c>
      <c r="K30" s="30">
        <v>1</v>
      </c>
      <c r="L30" s="33" t="s">
        <v>1360</v>
      </c>
      <c r="M30" s="106"/>
      <c r="N30" s="106"/>
      <c r="O30" s="106"/>
      <c r="P30" s="107"/>
    </row>
    <row r="31" spans="1:16" ht="15.75" x14ac:dyDescent="0.25">
      <c r="A31" s="5" t="s">
        <v>971</v>
      </c>
      <c r="B31" s="5" t="s">
        <v>144</v>
      </c>
      <c r="C31" s="5">
        <v>1</v>
      </c>
      <c r="D31" s="32" t="s">
        <v>1361</v>
      </c>
      <c r="E31" s="5" t="s">
        <v>841</v>
      </c>
      <c r="F31" s="5" t="s">
        <v>144</v>
      </c>
      <c r="G31" s="5">
        <v>1</v>
      </c>
      <c r="H31" s="32" t="s">
        <v>1362</v>
      </c>
      <c r="I31" s="30" t="s">
        <v>987</v>
      </c>
      <c r="J31" s="30" t="s">
        <v>144</v>
      </c>
      <c r="K31" s="30">
        <v>2</v>
      </c>
      <c r="L31" s="33" t="s">
        <v>1363</v>
      </c>
      <c r="M31" s="106"/>
      <c r="N31" s="106"/>
      <c r="O31" s="106"/>
      <c r="P31" s="107"/>
    </row>
    <row r="32" spans="1:16" ht="30.75" x14ac:dyDescent="0.25">
      <c r="A32" s="5" t="s">
        <v>971</v>
      </c>
      <c r="B32" s="5" t="s">
        <v>144</v>
      </c>
      <c r="C32" s="5">
        <v>2</v>
      </c>
      <c r="D32" s="32" t="s">
        <v>1364</v>
      </c>
      <c r="E32" s="5" t="s">
        <v>841</v>
      </c>
      <c r="F32" s="5" t="s">
        <v>144</v>
      </c>
      <c r="G32" s="5">
        <v>2</v>
      </c>
      <c r="H32" s="32" t="s">
        <v>1365</v>
      </c>
      <c r="I32" s="30" t="s">
        <v>987</v>
      </c>
      <c r="J32" s="30" t="s">
        <v>144</v>
      </c>
      <c r="K32" s="30">
        <v>3</v>
      </c>
      <c r="L32" s="33" t="s">
        <v>1366</v>
      </c>
      <c r="M32" s="106"/>
      <c r="N32" s="106"/>
      <c r="O32" s="106"/>
      <c r="P32" s="107"/>
    </row>
    <row r="33" spans="1:16" ht="15.75" x14ac:dyDescent="0.25">
      <c r="A33" s="5" t="s">
        <v>978</v>
      </c>
      <c r="B33" s="5" t="s">
        <v>144</v>
      </c>
      <c r="C33" s="5">
        <v>1</v>
      </c>
      <c r="D33" s="32" t="s">
        <v>1367</v>
      </c>
      <c r="E33" s="5" t="s">
        <v>857</v>
      </c>
      <c r="F33" s="5" t="s">
        <v>144</v>
      </c>
      <c r="G33" s="5">
        <v>1</v>
      </c>
      <c r="H33" s="32" t="s">
        <v>1368</v>
      </c>
      <c r="I33" s="30" t="s">
        <v>995</v>
      </c>
      <c r="J33" s="30" t="s">
        <v>144</v>
      </c>
      <c r="K33" s="30">
        <v>1</v>
      </c>
      <c r="L33" s="33" t="s">
        <v>1369</v>
      </c>
      <c r="M33" s="106"/>
      <c r="N33" s="106"/>
      <c r="O33" s="106"/>
      <c r="P33" s="107"/>
    </row>
    <row r="34" spans="1:16" ht="15.75" x14ac:dyDescent="0.25">
      <c r="A34" s="5" t="s">
        <v>978</v>
      </c>
      <c r="B34" s="5" t="s">
        <v>144</v>
      </c>
      <c r="C34" s="5">
        <v>2</v>
      </c>
      <c r="D34" s="32" t="s">
        <v>1370</v>
      </c>
      <c r="E34" s="5" t="s">
        <v>857</v>
      </c>
      <c r="F34" s="5" t="s">
        <v>144</v>
      </c>
      <c r="G34" s="5">
        <v>2</v>
      </c>
      <c r="H34" s="32" t="s">
        <v>1371</v>
      </c>
      <c r="I34" s="30" t="s">
        <v>995</v>
      </c>
      <c r="J34" s="30" t="s">
        <v>144</v>
      </c>
      <c r="K34" s="30">
        <v>2</v>
      </c>
      <c r="L34" s="33" t="s">
        <v>1372</v>
      </c>
      <c r="M34" s="106"/>
      <c r="N34" s="106"/>
      <c r="O34" s="106"/>
      <c r="P34" s="107"/>
    </row>
    <row r="35" spans="1:16" ht="15.75" x14ac:dyDescent="0.25">
      <c r="A35" s="5" t="s">
        <v>978</v>
      </c>
      <c r="B35" s="5" t="s">
        <v>144</v>
      </c>
      <c r="C35" s="5">
        <v>3</v>
      </c>
      <c r="D35" s="32" t="s">
        <v>1373</v>
      </c>
      <c r="E35" s="5" t="s">
        <v>857</v>
      </c>
      <c r="F35" s="5" t="s">
        <v>144</v>
      </c>
      <c r="G35" s="5">
        <v>3</v>
      </c>
      <c r="H35" s="32" t="s">
        <v>1374</v>
      </c>
      <c r="I35" s="30" t="s">
        <v>995</v>
      </c>
      <c r="J35" s="30" t="s">
        <v>144</v>
      </c>
      <c r="K35" s="30">
        <v>3</v>
      </c>
      <c r="L35" s="33" t="s">
        <v>1375</v>
      </c>
      <c r="M35" s="106"/>
      <c r="N35" s="106"/>
      <c r="O35" s="106"/>
      <c r="P35" s="107"/>
    </row>
    <row r="36" spans="1:16" ht="15.75" x14ac:dyDescent="0.25">
      <c r="A36" s="5" t="s">
        <v>995</v>
      </c>
      <c r="B36" s="5" t="s">
        <v>144</v>
      </c>
      <c r="C36" s="5">
        <v>1</v>
      </c>
      <c r="D36" s="32" t="s">
        <v>1376</v>
      </c>
      <c r="E36" s="5" t="s">
        <v>857</v>
      </c>
      <c r="F36" s="5" t="s">
        <v>144</v>
      </c>
      <c r="G36" s="5">
        <v>4</v>
      </c>
      <c r="H36" s="32" t="s">
        <v>1377</v>
      </c>
      <c r="I36" s="30" t="s">
        <v>995</v>
      </c>
      <c r="J36" s="30" t="s">
        <v>144</v>
      </c>
      <c r="K36" s="30">
        <v>4</v>
      </c>
      <c r="L36" s="33" t="s">
        <v>1378</v>
      </c>
      <c r="M36" s="106"/>
      <c r="N36" s="106"/>
      <c r="O36" s="106"/>
      <c r="P36" s="107"/>
    </row>
    <row r="37" spans="1:16" ht="30.75" x14ac:dyDescent="0.25">
      <c r="A37" s="5" t="s">
        <v>995</v>
      </c>
      <c r="B37" s="5" t="s">
        <v>144</v>
      </c>
      <c r="C37" s="5">
        <v>2</v>
      </c>
      <c r="D37" s="32" t="s">
        <v>1379</v>
      </c>
      <c r="E37" s="5" t="s">
        <v>857</v>
      </c>
      <c r="F37" s="5" t="s">
        <v>144</v>
      </c>
      <c r="G37" s="5">
        <v>5</v>
      </c>
      <c r="H37" s="32" t="s">
        <v>1380</v>
      </c>
      <c r="I37" s="30" t="s">
        <v>995</v>
      </c>
      <c r="J37" s="30" t="s">
        <v>144</v>
      </c>
      <c r="K37" s="30">
        <v>5</v>
      </c>
      <c r="L37" s="33" t="s">
        <v>1381</v>
      </c>
      <c r="M37" s="106"/>
      <c r="N37" s="106"/>
      <c r="O37" s="106"/>
      <c r="P37" s="107"/>
    </row>
    <row r="38" spans="1:16" ht="15.75" x14ac:dyDescent="0.25">
      <c r="A38" s="5" t="s">
        <v>995</v>
      </c>
      <c r="B38" s="5" t="s">
        <v>144</v>
      </c>
      <c r="C38" s="5">
        <v>3</v>
      </c>
      <c r="D38" s="32" t="s">
        <v>1382</v>
      </c>
      <c r="E38" s="5" t="s">
        <v>881</v>
      </c>
      <c r="F38" s="5" t="s">
        <v>144</v>
      </c>
      <c r="G38" s="5">
        <v>1</v>
      </c>
      <c r="H38" s="32" t="s">
        <v>1383</v>
      </c>
      <c r="I38" s="30" t="s">
        <v>995</v>
      </c>
      <c r="J38" s="30" t="s">
        <v>144</v>
      </c>
      <c r="K38" s="30">
        <v>6</v>
      </c>
      <c r="L38" s="33" t="s">
        <v>1384</v>
      </c>
      <c r="M38" s="106"/>
      <c r="N38" s="106"/>
      <c r="O38" s="106"/>
      <c r="P38" s="107"/>
    </row>
    <row r="39" spans="1:16" ht="15.75" x14ac:dyDescent="0.25">
      <c r="A39" s="5" t="s">
        <v>995</v>
      </c>
      <c r="B39" s="5" t="s">
        <v>144</v>
      </c>
      <c r="C39" s="5">
        <v>4</v>
      </c>
      <c r="D39" s="32" t="s">
        <v>1385</v>
      </c>
      <c r="E39" s="5" t="s">
        <v>881</v>
      </c>
      <c r="F39" s="5" t="s">
        <v>144</v>
      </c>
      <c r="G39" s="5">
        <v>2</v>
      </c>
      <c r="H39" s="32" t="s">
        <v>1386</v>
      </c>
      <c r="I39" s="30" t="s">
        <v>995</v>
      </c>
      <c r="J39" s="30" t="s">
        <v>144</v>
      </c>
      <c r="K39" s="30">
        <v>7</v>
      </c>
      <c r="L39" s="33" t="s">
        <v>1387</v>
      </c>
      <c r="M39" s="106"/>
      <c r="N39" s="106"/>
      <c r="O39" s="106"/>
      <c r="P39" s="107"/>
    </row>
    <row r="40" spans="1:16" ht="15.75" x14ac:dyDescent="0.25">
      <c r="A40" s="5" t="s">
        <v>995</v>
      </c>
      <c r="B40" s="5" t="s">
        <v>144</v>
      </c>
      <c r="C40" s="5">
        <v>5</v>
      </c>
      <c r="D40" s="32" t="s">
        <v>1388</v>
      </c>
      <c r="E40" s="5" t="s">
        <v>899</v>
      </c>
      <c r="F40" s="5" t="s">
        <v>144</v>
      </c>
      <c r="G40" s="5">
        <v>1</v>
      </c>
      <c r="H40" s="32" t="s">
        <v>1345</v>
      </c>
      <c r="I40" s="30" t="s">
        <v>995</v>
      </c>
      <c r="J40" s="30" t="s">
        <v>144</v>
      </c>
      <c r="K40" s="30">
        <v>8</v>
      </c>
      <c r="L40" s="33" t="s">
        <v>1389</v>
      </c>
      <c r="M40" s="106"/>
      <c r="N40" s="106"/>
      <c r="O40" s="106"/>
      <c r="P40" s="107"/>
    </row>
    <row r="41" spans="1:16" ht="30.75" x14ac:dyDescent="0.25">
      <c r="A41" s="5" t="s">
        <v>995</v>
      </c>
      <c r="B41" s="5" t="s">
        <v>144</v>
      </c>
      <c r="C41" s="5">
        <v>6</v>
      </c>
      <c r="D41" s="32" t="s">
        <v>1390</v>
      </c>
      <c r="E41" s="5" t="s">
        <v>899</v>
      </c>
      <c r="F41" s="5" t="s">
        <v>144</v>
      </c>
      <c r="G41" s="5">
        <v>2</v>
      </c>
      <c r="H41" s="32" t="s">
        <v>1347</v>
      </c>
      <c r="I41" s="30" t="s">
        <v>995</v>
      </c>
      <c r="J41" s="30" t="s">
        <v>144</v>
      </c>
      <c r="K41" s="30">
        <v>9</v>
      </c>
      <c r="L41" s="33" t="s">
        <v>1391</v>
      </c>
      <c r="M41" s="106"/>
      <c r="N41" s="106"/>
      <c r="O41" s="106"/>
      <c r="P41" s="107"/>
    </row>
    <row r="42" spans="1:16" ht="30.75" x14ac:dyDescent="0.25">
      <c r="A42" s="5" t="s">
        <v>995</v>
      </c>
      <c r="B42" s="5" t="s">
        <v>144</v>
      </c>
      <c r="C42" s="5">
        <v>7</v>
      </c>
      <c r="D42" s="32" t="s">
        <v>1392</v>
      </c>
      <c r="E42" s="5" t="s">
        <v>899</v>
      </c>
      <c r="F42" s="5" t="s">
        <v>144</v>
      </c>
      <c r="G42" s="5">
        <v>3</v>
      </c>
      <c r="H42" s="32" t="s">
        <v>1348</v>
      </c>
      <c r="I42" s="30" t="s">
        <v>995</v>
      </c>
      <c r="J42" s="30" t="s">
        <v>144</v>
      </c>
      <c r="K42" s="30">
        <v>10</v>
      </c>
      <c r="L42" s="33" t="s">
        <v>1393</v>
      </c>
      <c r="M42" s="106"/>
      <c r="N42" s="106"/>
      <c r="O42" s="106"/>
      <c r="P42" s="107"/>
    </row>
    <row r="43" spans="1:16" ht="15.75" x14ac:dyDescent="0.25">
      <c r="A43" s="5" t="s">
        <v>995</v>
      </c>
      <c r="B43" s="5" t="s">
        <v>144</v>
      </c>
      <c r="C43" s="5">
        <v>8</v>
      </c>
      <c r="D43" s="32" t="s">
        <v>1394</v>
      </c>
      <c r="E43" s="5" t="s">
        <v>899</v>
      </c>
      <c r="F43" s="5" t="s">
        <v>144</v>
      </c>
      <c r="G43" s="5">
        <v>4</v>
      </c>
      <c r="H43" s="32" t="s">
        <v>1350</v>
      </c>
      <c r="I43" s="30" t="s">
        <v>995</v>
      </c>
      <c r="J43" s="30" t="s">
        <v>144</v>
      </c>
      <c r="K43" s="30">
        <v>11</v>
      </c>
      <c r="L43" s="33" t="s">
        <v>1395</v>
      </c>
      <c r="M43" s="106"/>
      <c r="N43" s="106"/>
      <c r="O43" s="106"/>
      <c r="P43" s="107"/>
    </row>
    <row r="44" spans="1:16" ht="15.75" x14ac:dyDescent="0.25">
      <c r="E44" s="5" t="s">
        <v>918</v>
      </c>
      <c r="F44" s="5" t="s">
        <v>144</v>
      </c>
      <c r="G44" s="5">
        <v>1</v>
      </c>
      <c r="H44" s="32" t="s">
        <v>1396</v>
      </c>
      <c r="I44" s="30" t="s">
        <v>1023</v>
      </c>
      <c r="J44" s="30" t="s">
        <v>144</v>
      </c>
      <c r="K44" s="30">
        <v>1</v>
      </c>
      <c r="L44" s="33" t="s">
        <v>1397</v>
      </c>
      <c r="M44" s="106"/>
      <c r="N44" s="106"/>
      <c r="O44" s="106"/>
      <c r="P44" s="107"/>
    </row>
    <row r="45" spans="1:16" ht="15.75" x14ac:dyDescent="0.25">
      <c r="E45" s="5" t="s">
        <v>918</v>
      </c>
      <c r="F45" s="5" t="s">
        <v>144</v>
      </c>
      <c r="G45" s="5">
        <v>2</v>
      </c>
      <c r="H45" s="32" t="s">
        <v>1398</v>
      </c>
      <c r="I45" s="30" t="s">
        <v>1023</v>
      </c>
      <c r="J45" s="30" t="s">
        <v>144</v>
      </c>
      <c r="K45" s="30">
        <v>2</v>
      </c>
      <c r="L45" s="33" t="s">
        <v>1399</v>
      </c>
      <c r="M45" s="106"/>
      <c r="N45" s="106"/>
      <c r="O45" s="106"/>
      <c r="P45" s="107"/>
    </row>
    <row r="46" spans="1:16" ht="15.75" x14ac:dyDescent="0.25">
      <c r="E46" s="5" t="s">
        <v>936</v>
      </c>
      <c r="F46" s="5" t="s">
        <v>144</v>
      </c>
      <c r="G46" s="5">
        <v>1</v>
      </c>
      <c r="H46" s="32" t="s">
        <v>1358</v>
      </c>
      <c r="I46" s="30" t="s">
        <v>1023</v>
      </c>
      <c r="J46" s="30" t="s">
        <v>144</v>
      </c>
      <c r="K46" s="30">
        <v>3</v>
      </c>
      <c r="L46" s="33" t="s">
        <v>1400</v>
      </c>
      <c r="M46" s="106"/>
      <c r="N46" s="106"/>
      <c r="O46" s="106"/>
      <c r="P46" s="107"/>
    </row>
    <row r="47" spans="1:16" ht="30.75" x14ac:dyDescent="0.25">
      <c r="E47" s="5" t="s">
        <v>936</v>
      </c>
      <c r="F47" s="5" t="s">
        <v>144</v>
      </c>
      <c r="G47" s="5">
        <v>2</v>
      </c>
      <c r="H47" s="32" t="s">
        <v>1356</v>
      </c>
      <c r="I47" s="30" t="s">
        <v>1023</v>
      </c>
      <c r="J47" s="30" t="s">
        <v>144</v>
      </c>
      <c r="K47" s="30">
        <v>4</v>
      </c>
      <c r="L47" s="33" t="s">
        <v>1401</v>
      </c>
      <c r="M47" s="106"/>
      <c r="N47" s="106"/>
      <c r="O47" s="106"/>
      <c r="P47" s="107"/>
    </row>
    <row r="48" spans="1:16" ht="15.75" x14ac:dyDescent="0.25">
      <c r="E48" s="5" t="s">
        <v>936</v>
      </c>
      <c r="F48" s="5" t="s">
        <v>144</v>
      </c>
      <c r="G48" s="5">
        <v>3</v>
      </c>
      <c r="H48" s="32" t="s">
        <v>1402</v>
      </c>
      <c r="I48" s="30" t="s">
        <v>1086</v>
      </c>
      <c r="J48" s="30" t="s">
        <v>1403</v>
      </c>
      <c r="K48" s="30">
        <v>1</v>
      </c>
      <c r="L48" s="33" t="s">
        <v>1300</v>
      </c>
      <c r="M48" s="106"/>
      <c r="N48" s="106"/>
      <c r="O48" s="106"/>
      <c r="P48" s="107"/>
    </row>
    <row r="49" spans="5:16" ht="15.75" x14ac:dyDescent="0.25">
      <c r="E49" s="5" t="s">
        <v>954</v>
      </c>
      <c r="F49" s="5" t="s">
        <v>144</v>
      </c>
      <c r="G49" s="5">
        <v>1</v>
      </c>
      <c r="H49" s="32" t="s">
        <v>1404</v>
      </c>
      <c r="I49" s="30" t="s">
        <v>1086</v>
      </c>
      <c r="J49" s="30" t="s">
        <v>1403</v>
      </c>
      <c r="K49" s="30">
        <v>2</v>
      </c>
      <c r="L49" s="33" t="s">
        <v>1303</v>
      </c>
      <c r="M49" s="106"/>
      <c r="N49" s="106"/>
      <c r="O49" s="106"/>
      <c r="P49" s="107"/>
    </row>
    <row r="50" spans="5:16" ht="15.75" x14ac:dyDescent="0.25">
      <c r="E50" s="5" t="s">
        <v>954</v>
      </c>
      <c r="F50" s="5" t="s">
        <v>144</v>
      </c>
      <c r="G50" s="5">
        <v>2</v>
      </c>
      <c r="H50" s="32" t="s">
        <v>1405</v>
      </c>
    </row>
    <row r="51" spans="5:16" ht="15.75" x14ac:dyDescent="0.25">
      <c r="E51" s="5" t="s">
        <v>987</v>
      </c>
      <c r="F51" s="5" t="s">
        <v>144</v>
      </c>
      <c r="G51" s="5">
        <v>1</v>
      </c>
      <c r="H51" s="32" t="s">
        <v>1406</v>
      </c>
    </row>
    <row r="52" spans="5:16" ht="15.75" x14ac:dyDescent="0.25">
      <c r="E52" s="5" t="s">
        <v>987</v>
      </c>
      <c r="F52" s="5" t="s">
        <v>144</v>
      </c>
      <c r="G52" s="5">
        <v>2</v>
      </c>
      <c r="H52" s="32" t="s">
        <v>1407</v>
      </c>
    </row>
    <row r="53" spans="5:16" ht="15.75" x14ac:dyDescent="0.25">
      <c r="E53" s="5" t="s">
        <v>987</v>
      </c>
      <c r="F53" s="5" t="s">
        <v>144</v>
      </c>
      <c r="G53" s="5">
        <v>3</v>
      </c>
      <c r="H53" s="32" t="s">
        <v>1408</v>
      </c>
    </row>
    <row r="54" spans="5:16" ht="15.75" x14ac:dyDescent="0.25">
      <c r="E54" s="5" t="s">
        <v>1023</v>
      </c>
      <c r="F54" s="5" t="s">
        <v>144</v>
      </c>
      <c r="G54" s="5">
        <v>1</v>
      </c>
      <c r="H54" s="32" t="s">
        <v>1409</v>
      </c>
    </row>
    <row r="55" spans="5:16" ht="15.75" x14ac:dyDescent="0.25">
      <c r="E55" s="5" t="s">
        <v>1023</v>
      </c>
      <c r="F55" s="5" t="s">
        <v>144</v>
      </c>
      <c r="G55" s="5">
        <v>2</v>
      </c>
      <c r="H55" s="32" t="s">
        <v>1410</v>
      </c>
    </row>
    <row r="56" spans="5:16" ht="15.75" x14ac:dyDescent="0.25">
      <c r="E56" s="5" t="s">
        <v>1023</v>
      </c>
      <c r="F56" s="5" t="s">
        <v>144</v>
      </c>
      <c r="G56" s="5">
        <v>3</v>
      </c>
      <c r="H56" s="32" t="s">
        <v>1411</v>
      </c>
    </row>
    <row r="57" spans="5:16" ht="15.75" x14ac:dyDescent="0.25">
      <c r="E57" s="5" t="s">
        <v>1030</v>
      </c>
      <c r="F57" s="5" t="s">
        <v>144</v>
      </c>
      <c r="G57" s="5">
        <v>1</v>
      </c>
      <c r="H57" s="32" t="s">
        <v>1300</v>
      </c>
    </row>
    <row r="58" spans="5:16" ht="15.75" x14ac:dyDescent="0.25">
      <c r="E58" s="5" t="s">
        <v>1030</v>
      </c>
      <c r="F58" s="5" t="s">
        <v>144</v>
      </c>
      <c r="G58" s="5">
        <v>2</v>
      </c>
      <c r="H58" s="32" t="s">
        <v>1303</v>
      </c>
    </row>
    <row r="59" spans="5:16" ht="15.75" x14ac:dyDescent="0.25">
      <c r="E59" s="5" t="s">
        <v>1036</v>
      </c>
      <c r="F59" s="5" t="s">
        <v>144</v>
      </c>
      <c r="G59" s="5">
        <v>1</v>
      </c>
      <c r="H59" s="32" t="s">
        <v>1412</v>
      </c>
    </row>
    <row r="60" spans="5:16" ht="15.75" x14ac:dyDescent="0.25">
      <c r="E60" s="5" t="s">
        <v>1036</v>
      </c>
      <c r="F60" s="5" t="s">
        <v>144</v>
      </c>
      <c r="G60" s="5">
        <v>2</v>
      </c>
      <c r="H60" s="32" t="s">
        <v>1413</v>
      </c>
    </row>
    <row r="115" spans="1:22" x14ac:dyDescent="0.25">
      <c r="A115" s="1"/>
      <c r="B115" s="1"/>
      <c r="C115" s="1"/>
      <c r="D115" s="1"/>
      <c r="E115" s="1"/>
      <c r="F115" s="1"/>
      <c r="H115" s="1"/>
    </row>
    <row r="116" spans="1:22" x14ac:dyDescent="0.25">
      <c r="A116" s="1"/>
      <c r="B116" s="1"/>
      <c r="C116" s="1"/>
      <c r="D116" s="1"/>
      <c r="E116" s="1"/>
      <c r="F116" s="1"/>
      <c r="H116" s="1"/>
    </row>
    <row r="117" spans="1:22" x14ac:dyDescent="0.25">
      <c r="A117" s="12"/>
      <c r="B117" s="12"/>
      <c r="C117" s="12"/>
      <c r="D117" s="12"/>
      <c r="E117" s="12"/>
      <c r="F117" s="12"/>
      <c r="G117" s="13"/>
      <c r="H117" s="12"/>
      <c r="I117" s="13"/>
      <c r="J117" s="13"/>
      <c r="K117" s="13"/>
      <c r="L117" s="13"/>
      <c r="M117" s="13"/>
      <c r="N117" s="13"/>
      <c r="O117" s="13"/>
      <c r="P117" s="13"/>
      <c r="Q117" s="13"/>
      <c r="R117" s="13"/>
      <c r="S117" s="13"/>
      <c r="T117" s="13"/>
      <c r="U117" s="13"/>
      <c r="V117" s="13"/>
    </row>
    <row r="118" spans="1:22" x14ac:dyDescent="0.25">
      <c r="A118" s="6"/>
      <c r="B118" s="6"/>
      <c r="C118" s="6"/>
      <c r="D118" s="6"/>
      <c r="E118" s="6"/>
      <c r="F118" s="6"/>
      <c r="G118" s="5"/>
      <c r="H118" s="6"/>
      <c r="I118" s="5"/>
      <c r="J118" s="5"/>
      <c r="K118" s="5"/>
      <c r="L118" s="5"/>
      <c r="M118" s="5"/>
      <c r="N118" s="5"/>
      <c r="O118" s="5"/>
      <c r="P118" s="5"/>
      <c r="Q118" s="5"/>
      <c r="R118" s="5"/>
      <c r="S118" s="5"/>
      <c r="T118" s="5"/>
      <c r="U118" s="5"/>
      <c r="V118" s="5"/>
    </row>
    <row r="119" spans="1:22" x14ac:dyDescent="0.25">
      <c r="A119" s="6"/>
      <c r="B119" s="6"/>
      <c r="C119" s="6"/>
      <c r="D119" s="6"/>
      <c r="E119" s="6"/>
      <c r="F119" s="6"/>
      <c r="G119" s="5"/>
      <c r="H119" s="6"/>
      <c r="I119" s="5"/>
      <c r="J119" s="5"/>
      <c r="K119" s="5"/>
      <c r="L119" s="5"/>
      <c r="M119" s="5"/>
      <c r="N119" s="5"/>
      <c r="O119" s="5"/>
      <c r="P119" s="5"/>
      <c r="Q119" s="5"/>
      <c r="R119" s="5"/>
      <c r="S119" s="5"/>
      <c r="T119" s="5"/>
      <c r="U119" s="5"/>
      <c r="V119" s="5"/>
    </row>
    <row r="120" spans="1:22" x14ac:dyDescent="0.25">
      <c r="A120" s="6"/>
      <c r="B120" s="6"/>
      <c r="C120" s="9"/>
      <c r="D120" s="9"/>
      <c r="E120" s="9"/>
      <c r="F120" s="9"/>
      <c r="G120" s="10"/>
      <c r="H120" s="9"/>
      <c r="I120" s="10"/>
      <c r="J120" s="10"/>
      <c r="K120" s="10"/>
      <c r="L120" s="10"/>
      <c r="M120" s="10"/>
      <c r="N120" s="10"/>
      <c r="O120" s="10"/>
      <c r="P120" s="10"/>
      <c r="Q120" s="10"/>
      <c r="R120" s="10"/>
      <c r="S120" s="10"/>
      <c r="T120" s="10"/>
      <c r="U120" s="10"/>
      <c r="V120" s="10"/>
    </row>
    <row r="121" spans="1:22" x14ac:dyDescent="0.25">
      <c r="A121" s="6"/>
      <c r="B121" s="6"/>
      <c r="C121" s="9"/>
      <c r="D121" s="9"/>
      <c r="E121" s="9"/>
      <c r="F121" s="9"/>
      <c r="G121" s="10"/>
      <c r="H121" s="9"/>
      <c r="I121" s="10"/>
      <c r="J121" s="10"/>
      <c r="K121" s="10"/>
      <c r="L121" s="10"/>
      <c r="M121" s="10"/>
      <c r="N121" s="10"/>
      <c r="O121" s="10"/>
      <c r="P121" s="10"/>
      <c r="Q121" s="10"/>
      <c r="R121" s="10"/>
      <c r="S121" s="10"/>
      <c r="T121" s="10"/>
      <c r="U121" s="10"/>
      <c r="V121" s="10"/>
    </row>
    <row r="122" spans="1:22" x14ac:dyDescent="0.25">
      <c r="A122" s="1"/>
      <c r="B122" s="1"/>
      <c r="C122" s="1"/>
      <c r="D122" s="1"/>
      <c r="E122" s="1"/>
      <c r="F122" s="1"/>
      <c r="H122" s="1"/>
    </row>
  </sheetData>
  <sortState xmlns:xlrd2="http://schemas.microsoft.com/office/spreadsheetml/2017/richdata2" ref="A2:A5">
    <sortCondition descending="1" ref="A2:A5"/>
  </sortState>
  <mergeCells count="8">
    <mergeCell ref="M1:P1"/>
    <mergeCell ref="M2:P2"/>
    <mergeCell ref="A2:D2"/>
    <mergeCell ref="A1:D1"/>
    <mergeCell ref="E1:H1"/>
    <mergeCell ref="E2:H2"/>
    <mergeCell ref="I1:L1"/>
    <mergeCell ref="I2:L2"/>
  </mergeCells>
  <phoneticPr fontId="0" type="noConversion"/>
  <hyperlinks>
    <hyperlink ref="D4" r:id="rId1" display="https://icfesgovco.sharepoint.com/:b:/s/direcciondeevaluacion/EYQ-FheHqLFPvvgbGnNn5p0B6wxLfxJKRpa4lGlkc0GUkA?e=ytAF81" xr:uid="{6ABACC78-BC1C-48E7-985E-9A418E0AE0B7}"/>
    <hyperlink ref="D5" r:id="rId2" xr:uid="{7837D5E6-6EC0-4247-B0F3-2311BB6953DF}"/>
    <hyperlink ref="D6" r:id="rId3" display="../../../lsantiusti_icfes_gov_co/_layouts/15/onedrive.aspx?id=%2Fpersonal%2Flsantiusti%5Ficfes%5Fgov%5Fco%2FDocuments%2F002024%2D%20PLAN%20DE%20ACCI%C3%93N%2FPAI%202024%2FPAI%201er%20TRIMESTRE%2F06%20Dic%5FPlan%20de%20trabajo%20Comunidades%20E%CC%81tnicas%202024%2DV3%2D1%2Epdf&amp;parent=%2Fpersonal%2Flsantiusti%5Ficfes%5Fgov%5Fco%2FDocuments%2F002024%2D%20PLAN%20DE%20ACCI%C3%93N%2FPAI%202024%2FPAI%201er%20TRIMESTRE" xr:uid="{585816DB-23C5-4091-A495-4D956D4F2799}"/>
    <hyperlink ref="D7" r:id="rId4" xr:uid="{5B577D59-71B2-404E-B933-90F73383071E}"/>
    <hyperlink ref="D8" r:id="rId5" xr:uid="{86A1A68F-3EDC-4185-B9CF-4DB1F8582CDF}"/>
    <hyperlink ref="D9" r:id="rId6" display="https://icfesgovco.sharepoint.com/:i:/s/direcciondeevaluacion/EawTXAKCiz9Nmsowu6UkHagBCl1gdOIT8qFwpI6pE4vvHg?e=VAuqte" xr:uid="{9E6B7656-FAC3-4498-AC8B-96999CB9C822}"/>
    <hyperlink ref="D10" r:id="rId7" xr:uid="{1F3CF735-79AB-41A2-86B3-E9583A9EA89A}"/>
    <hyperlink ref="D11" r:id="rId8" xr:uid="{6B587400-7C0D-408E-9719-EFDF06201BEB}"/>
    <hyperlink ref="D12" r:id="rId9" xr:uid="{B1665EB4-845E-4826-A8C9-7658FAE62440}"/>
    <hyperlink ref="D13" r:id="rId10" xr:uid="{A2487884-9C15-4079-92B9-4D088720699B}"/>
    <hyperlink ref="D14" r:id="rId11" display="https://icfesgovco.sharepoint.com/:f:/s/Oficinadeinvestigaciones/EpJkrPlVs9lJtq5gQFZdX48BxTXs2VDYKUbR1lLK2pV0eQ?e=RFGxhX" xr:uid="{70EE141E-50C2-44CC-AEEB-DFCB1A1CE21A}"/>
    <hyperlink ref="D15" r:id="rId12" xr:uid="{24F89A68-0746-480C-B134-DC8C50C9A1BD}"/>
    <hyperlink ref="D16" r:id="rId13" xr:uid="{C4DDD1FD-700D-4AB1-A754-A88E1BB157D2}"/>
    <hyperlink ref="D17" r:id="rId14" xr:uid="{2FFBFF8E-7F4F-4C5A-B5BF-78630565A0F5}"/>
    <hyperlink ref="D18" r:id="rId15" xr:uid="{9972AFD3-1881-4B9C-AEEB-D15B2A93C8F9}"/>
    <hyperlink ref="D19" r:id="rId16" xr:uid="{5C9E28CB-1B49-441D-84E1-ECCF28BB1379}"/>
    <hyperlink ref="D20" r:id="rId17" xr:uid="{A0FFF9E4-B9FA-4507-BCC7-8104E81E0142}"/>
    <hyperlink ref="D21" r:id="rId18" xr:uid="{C12FF08F-12DE-453B-B1B9-26F013745962}"/>
    <hyperlink ref="D22" r:id="rId19" xr:uid="{94CEE8F6-6A53-4534-935C-6C989EAF6D61}"/>
    <hyperlink ref="D23" r:id="rId20" xr:uid="{DFB5CB88-6104-4273-9DF1-67ED1D2CAE42}"/>
    <hyperlink ref="D24" r:id="rId21" xr:uid="{8D3F4AE8-DF99-4C3A-BC4C-9959F7009BD7}"/>
    <hyperlink ref="D25" r:id="rId22" xr:uid="{28EE23B3-213D-4D7F-AEA9-818042160B11}"/>
    <hyperlink ref="D26" r:id="rId23" xr:uid="{32DD2AF7-E955-4940-B888-277EAD0F9521}"/>
    <hyperlink ref="D27" r:id="rId24" xr:uid="{6537B2EE-F615-403A-85D8-A6AE37BB6513}"/>
    <hyperlink ref="D28" r:id="rId25" xr:uid="{91F67C18-62B9-4D84-A1B5-140A9E040D24}"/>
    <hyperlink ref="D29" r:id="rId26" xr:uid="{102E9AA5-A44B-470A-AACE-12898A90A0C0}"/>
    <hyperlink ref="D30" r:id="rId27" xr:uid="{67CAD960-9988-4227-A361-E58D057CBB86}"/>
    <hyperlink ref="D31" r:id="rId28" xr:uid="{F0B11071-5EAA-4ADA-9C82-83AF359C9913}"/>
    <hyperlink ref="D32" r:id="rId29" xr:uid="{31F2358D-12DF-4519-8280-1E3AA51FBE9B}"/>
    <hyperlink ref="D33" r:id="rId30" xr:uid="{B1DF9777-0E2D-485B-A143-ED8A597CF316}"/>
    <hyperlink ref="D34" r:id="rId31" xr:uid="{0E1676C3-8C96-431E-AB77-96FB9CC57987}"/>
    <hyperlink ref="D35" r:id="rId32" xr:uid="{82AB4962-2DE6-42D2-9BB2-F5221FB50A75}"/>
    <hyperlink ref="D36" r:id="rId33" xr:uid="{CE5AF03D-6B8C-4B43-A2D4-F3963687E0A9}"/>
    <hyperlink ref="D37" r:id="rId34" xr:uid="{6FFAD1D1-7952-4946-BCCC-6E1241AD61ED}"/>
    <hyperlink ref="D38" r:id="rId35" xr:uid="{6C59BBB1-38BB-44A9-A539-D65AE92B3993}"/>
    <hyperlink ref="D39" r:id="rId36" xr:uid="{A3439568-B690-4961-8AE8-9E06C7FB910D}"/>
    <hyperlink ref="D40" r:id="rId37" xr:uid="{3B4D1828-A853-42D8-8169-C94B52A9B294}"/>
    <hyperlink ref="D41" r:id="rId38" xr:uid="{EDD9DDAA-F9B0-4D37-A4BC-2468ED280938}"/>
    <hyperlink ref="D42" r:id="rId39" xr:uid="{B4F2E089-5E20-4537-B43C-24F8BA028F34}"/>
    <hyperlink ref="D43" r:id="rId40" xr:uid="{59DA779E-2B85-4082-843F-FF9C6F5D755A}"/>
    <hyperlink ref="H4" r:id="rId41" xr:uid="{DAF63AAD-2A32-431C-8E90-BE18D9CD5803}"/>
    <hyperlink ref="H5" r:id="rId42" xr:uid="{FE101C49-900D-40CC-A7EE-D8FCDC3095F8}"/>
    <hyperlink ref="H6" r:id="rId43" xr:uid="{058037D1-423A-40AE-8FFF-50C1CBBB72D3}"/>
    <hyperlink ref="H7" r:id="rId44" xr:uid="{D32E8016-9300-4EB2-8024-DF86D2934491}"/>
    <hyperlink ref="H8" r:id="rId45" xr:uid="{B53ED226-49F1-44C5-822C-BF8A1624F452}"/>
    <hyperlink ref="H9" r:id="rId46" xr:uid="{73B2549E-674F-4EC6-A333-6B1170689C40}"/>
    <hyperlink ref="H10" r:id="rId47" xr:uid="{89025B69-229F-49D1-B9F1-4AC1983A62A3}"/>
    <hyperlink ref="H11" r:id="rId48" xr:uid="{5B132227-E968-4D77-A51B-AC36DB75EF52}"/>
    <hyperlink ref="H12" r:id="rId49" xr:uid="{77BF01BF-5DBB-43AB-86DC-51AA0B940719}"/>
    <hyperlink ref="H13" r:id="rId50" xr:uid="{B240221C-56E6-42A1-860F-88668CA5EC7C}"/>
    <hyperlink ref="H14" r:id="rId51" xr:uid="{EFA7B4B3-A45C-42B9-8BAE-8A76C1B93049}"/>
    <hyperlink ref="H15" r:id="rId52" xr:uid="{E462719E-A19F-4880-9EA2-C9882BA15B60}"/>
    <hyperlink ref="H16" r:id="rId53" xr:uid="{547B2FB2-6B11-480D-94B8-A934549298AF}"/>
    <hyperlink ref="H17" r:id="rId54" xr:uid="{DBCFF711-EFAF-4960-BCBE-5FE78E5720D0}"/>
    <hyperlink ref="H18" r:id="rId55" xr:uid="{8AE57329-A355-4394-B6FB-5A0FC707FE09}"/>
    <hyperlink ref="H19" r:id="rId56" xr:uid="{2DB3648E-EB5F-463C-9AB3-067073560A26}"/>
    <hyperlink ref="H20" r:id="rId57" xr:uid="{081369BC-5A0C-48AB-B1EA-43FE87F4B67A}"/>
    <hyperlink ref="H21" r:id="rId58" xr:uid="{8BDF3B7E-6CE5-41FC-A96C-55B6B19BF1A8}"/>
    <hyperlink ref="H22" r:id="rId59" xr:uid="{8B56A8AE-EC2D-4230-B76D-5D681CA345B0}"/>
    <hyperlink ref="H23" r:id="rId60" xr:uid="{EE7D735C-6B93-4372-94E6-31CD0C660352}"/>
    <hyperlink ref="H24" r:id="rId61" xr:uid="{3A76EB86-736F-4A50-A848-1C8EB0102203}"/>
    <hyperlink ref="H25" r:id="rId62" xr:uid="{2B7F59D0-59E6-4B6A-A4B4-D93D28E84537}"/>
    <hyperlink ref="H26" r:id="rId63" xr:uid="{83D23890-50E9-4E8C-9B82-575A3C802B8F}"/>
    <hyperlink ref="H27" r:id="rId64" xr:uid="{0705C7E9-1304-4BE4-83C8-D033F60A399E}"/>
    <hyperlink ref="H28" r:id="rId65" xr:uid="{ADE2217E-9F47-4C71-B629-43022D6C1E0B}"/>
    <hyperlink ref="H29" r:id="rId66" xr:uid="{AAFD9328-171A-4171-9911-BE15888C5164}"/>
    <hyperlink ref="H30" r:id="rId67" xr:uid="{25097802-2D31-407F-B600-4E279747823B}"/>
    <hyperlink ref="H31" r:id="rId68" xr:uid="{5CF5A1EF-2BB2-46FB-B373-8640D01602A2}"/>
    <hyperlink ref="H32" r:id="rId69" xr:uid="{70D2DAFE-1B41-4E71-A0B1-800A1D844E15}"/>
    <hyperlink ref="H33" r:id="rId70" xr:uid="{2FFDFCB8-EF5C-4E77-A3E6-D0D650231034}"/>
    <hyperlink ref="H34" r:id="rId71" xr:uid="{B53AA675-60F3-4B9C-AB01-A5A62BE71E9D}"/>
    <hyperlink ref="H35" r:id="rId72" xr:uid="{62F03281-566A-4821-8454-6692C6A5B715}"/>
    <hyperlink ref="H36" r:id="rId73" xr:uid="{0C38C77C-F8C4-4227-A15C-9C85F71AAE0E}"/>
    <hyperlink ref="H37" r:id="rId74" xr:uid="{DB172435-D7DD-45C8-B925-850F96EDF000}"/>
    <hyperlink ref="H38" r:id="rId75" xr:uid="{BCED7B42-DF33-479A-A759-4992BCC80E1B}"/>
    <hyperlink ref="H39" r:id="rId76" xr:uid="{F10B1352-FDA2-4CAB-B926-D6C441E0E496}"/>
    <hyperlink ref="H40" r:id="rId77" xr:uid="{B1B13355-61B7-432C-A101-17593736EC83}"/>
    <hyperlink ref="H41" r:id="rId78" xr:uid="{C463B377-B284-4111-9A64-8D3FDDD1C457}"/>
    <hyperlink ref="H42" r:id="rId79" xr:uid="{3061E6CD-D97C-4668-AC13-0AF0CBBE2925}"/>
    <hyperlink ref="H43" r:id="rId80" xr:uid="{0B0CE9FB-D1AD-48C0-ADFD-2A66FC2F251F}"/>
    <hyperlink ref="H44" r:id="rId81" xr:uid="{54A06383-0C31-4D98-B611-3141449B2982}"/>
    <hyperlink ref="H45" r:id="rId82" xr:uid="{822098E5-C723-41B9-80E1-644EC816B2F4}"/>
    <hyperlink ref="H46" r:id="rId83" xr:uid="{5DADDAB2-8DD9-47E0-B7B9-62EECEAE7AAB}"/>
    <hyperlink ref="H47" r:id="rId84" xr:uid="{C08CBCA1-2CA6-4853-B5A4-F119A74F357A}"/>
    <hyperlink ref="H48" r:id="rId85" xr:uid="{12AE465B-A128-494E-8638-F346FF3CE809}"/>
    <hyperlink ref="H49" r:id="rId86" xr:uid="{1961EE19-462C-41F5-BE16-041469632785}"/>
    <hyperlink ref="H50" r:id="rId87" xr:uid="{ED0D9575-87E0-43CB-9D85-A8DE3E803A12}"/>
    <hyperlink ref="H51" r:id="rId88" xr:uid="{524A9BEB-603E-460C-9306-DA0CD43D407F}"/>
    <hyperlink ref="H52" r:id="rId89" xr:uid="{70367E34-BBA2-4DD3-B046-3D0C9C8B21C1}"/>
    <hyperlink ref="H53" r:id="rId90" xr:uid="{08CCDA9B-6064-4DD7-8ABD-CD84FA4109A9}"/>
    <hyperlink ref="H54" r:id="rId91" xr:uid="{7D70678B-4469-49C5-A8CD-E4104D245EBD}"/>
    <hyperlink ref="H55" r:id="rId92" xr:uid="{B7A86AD4-240A-4BFF-B8B2-9A6F6093F11B}"/>
    <hyperlink ref="H56" r:id="rId93" xr:uid="{17F94F32-5385-4E79-B0F9-D840CBF78BA9}"/>
    <hyperlink ref="H57" r:id="rId94" xr:uid="{FC84E310-1CA3-45A4-BE65-08D7A7F4A819}"/>
    <hyperlink ref="H58" r:id="rId95" xr:uid="{81C79F86-EB3E-4540-9DC5-80D3A8437FE4}"/>
    <hyperlink ref="H59" r:id="rId96" xr:uid="{EDB4140A-02EE-4F76-A6E6-EAD39E57DB58}"/>
    <hyperlink ref="H60" r:id="rId97" xr:uid="{F88DAA94-384F-443D-9288-35B829FC9FE5}"/>
    <hyperlink ref="L4" r:id="rId98" xr:uid="{30ED2723-31DD-47ED-AC02-618127262A97}"/>
    <hyperlink ref="L5" r:id="rId99" xr:uid="{FC957F20-2E04-49A5-9B45-A6BE8F8A7627}"/>
    <hyperlink ref="L6" r:id="rId100" xr:uid="{ADDEEB5A-CAFC-43BC-AB73-D680D32356C6}"/>
    <hyperlink ref="L7" r:id="rId101" xr:uid="{65AEBE31-A8A8-499E-A639-26759E783533}"/>
    <hyperlink ref="L8" r:id="rId102" xr:uid="{1F9CDE4D-E1E6-40E0-93DC-A0336913E6AD}"/>
    <hyperlink ref="L9" r:id="rId103" xr:uid="{6B47F7F0-377A-4016-99F1-E66931250A87}"/>
    <hyperlink ref="L10" r:id="rId104" xr:uid="{977D15C8-37F5-451C-86C8-ACBEF385C261}"/>
    <hyperlink ref="L11" r:id="rId105" xr:uid="{86CCB9F4-3C1E-4F9B-BDD1-88826DF93D87}"/>
    <hyperlink ref="L12" r:id="rId106" xr:uid="{A6A1898A-1A00-47EA-B635-107676ABFF9B}"/>
    <hyperlink ref="L13" r:id="rId107" xr:uid="{6CB25880-0E3C-4A7C-9173-D6E38BA0E7BF}"/>
    <hyperlink ref="L14" r:id="rId108" xr:uid="{D0EAB5C1-C8D1-4185-82AB-14B71172EEBA}"/>
    <hyperlink ref="L15" r:id="rId109" xr:uid="{C68F1006-705D-4352-849D-18227D589CC0}"/>
    <hyperlink ref="L16" r:id="rId110" xr:uid="{CC3AA5F8-75CA-4785-9AB0-EFAA76D76A96}"/>
    <hyperlink ref="L17" r:id="rId111" xr:uid="{84BEFA9C-E13B-4903-999B-A5DE2DE81FCE}"/>
    <hyperlink ref="L18" r:id="rId112" xr:uid="{F1E6AAA7-79F5-410A-BC76-7C1BED0889DA}"/>
    <hyperlink ref="L19" r:id="rId113" xr:uid="{51F81009-388E-4E41-B415-57C7DFF0C4A6}"/>
    <hyperlink ref="L20" r:id="rId114" xr:uid="{7FC06370-7863-4BE7-8FA3-49E7EB86FD9F}"/>
    <hyperlink ref="L21" r:id="rId115" xr:uid="{70381152-C560-410C-A144-D7446D44F457}"/>
    <hyperlink ref="L22" r:id="rId116" xr:uid="{D0418E84-84FA-45A3-9C59-83C3551773C0}"/>
    <hyperlink ref="L23" r:id="rId117" xr:uid="{5E7A0DC0-D5D8-488B-9489-95645BF60F78}"/>
    <hyperlink ref="L24" r:id="rId118" xr:uid="{63CCFE69-2736-4204-BF0B-3CE177BDEB31}"/>
    <hyperlink ref="L25" r:id="rId119" xr:uid="{5F0325BC-9FFA-4870-AAAC-FE44DA29A34F}"/>
    <hyperlink ref="L26" r:id="rId120" xr:uid="{6D6A770D-3776-452E-8C17-C05BEC409CDA}"/>
    <hyperlink ref="L27" r:id="rId121" xr:uid="{793361C3-38F1-48B5-89DE-B9D033FB0E4B}"/>
    <hyperlink ref="L28" r:id="rId122" xr:uid="{4E918D7D-5080-4A5E-89A0-9A2F8EF45CD6}"/>
    <hyperlink ref="L29" r:id="rId123" xr:uid="{812986B2-9665-472A-A1EE-785802B04EE9}"/>
    <hyperlink ref="L30" r:id="rId124" display="Evidencia 1" xr:uid="{23BAB64C-2032-4DF6-A19A-FD5779C9784E}"/>
    <hyperlink ref="L31" r:id="rId125" display="Evidencia 2" xr:uid="{1AC0C561-5CB7-442E-A3F5-66AE1E2B4EDB}"/>
    <hyperlink ref="L32" r:id="rId126" display="Evidencia 3" xr:uid="{70C0DA66-9A75-4AD6-BD9C-6829BBE27117}"/>
    <hyperlink ref="L33" r:id="rId127" xr:uid="{0B7345DF-0594-4667-9834-CAF0A5B2D48D}"/>
    <hyperlink ref="L34" r:id="rId128" xr:uid="{467CCDE2-54D4-4BC3-AC5D-1C3B7C0F46B4}"/>
    <hyperlink ref="L35" r:id="rId129" xr:uid="{4C68D8CB-5857-430B-8BAD-EECEEDA5E321}"/>
    <hyperlink ref="L36" r:id="rId130" xr:uid="{97CF18B0-DEBC-443F-92B2-84B3B4E567B9}"/>
    <hyperlink ref="L37" r:id="rId131" xr:uid="{F16D8CFA-EC27-4A67-A332-5093C138887E}"/>
    <hyperlink ref="L38" r:id="rId132" xr:uid="{59D8B171-9232-461C-AEBB-D5A441C449C2}"/>
    <hyperlink ref="L39" r:id="rId133" xr:uid="{FB663484-5E35-4C03-8863-8356C4A88BCB}"/>
    <hyperlink ref="L40" r:id="rId134" xr:uid="{C41B9C6F-30DA-4981-AEBE-89D097C5DA92}"/>
    <hyperlink ref="L41" r:id="rId135" xr:uid="{DB8614D6-BCA2-44CD-9488-530C0804F9A4}"/>
    <hyperlink ref="L42" r:id="rId136" xr:uid="{541204A5-F4F4-4A68-BF3E-5F7452662CD9}"/>
    <hyperlink ref="L43" r:id="rId137" xr:uid="{830294ED-8F34-491A-BB7A-FAB3AA3CC889}"/>
    <hyperlink ref="L44" r:id="rId138" xr:uid="{17A0860E-25CB-46C7-BD83-40A7B63F93BB}"/>
    <hyperlink ref="L45" r:id="rId139" xr:uid="{212399EB-B278-4809-92A7-0BB98A1650BA}"/>
    <hyperlink ref="L46" r:id="rId140" xr:uid="{24EC2B14-E28D-47CF-9107-79BA99BD1271}"/>
    <hyperlink ref="L47" r:id="rId141" xr:uid="{D233500D-53F4-44C4-8D0B-F7A636EE6373}"/>
    <hyperlink ref="L48" r:id="rId142" xr:uid="{85BC0712-FC3B-4342-8423-B5685807907F}"/>
    <hyperlink ref="L49" r:id="rId143" xr:uid="{97979D2D-A049-415F-8506-2258999FD445}"/>
    <hyperlink ref="P4" r:id="rId144" xr:uid="{A683D786-C315-4AAE-9EFF-1238F833DF29}"/>
    <hyperlink ref="P5" r:id="rId145" xr:uid="{EE3D7068-F7F5-4FBB-B69D-33903D9AA6E9}"/>
    <hyperlink ref="P6" r:id="rId146" xr:uid="{EB83CA55-12A6-4BB9-B542-729D5916164F}"/>
    <hyperlink ref="P7" r:id="rId147" xr:uid="{6B039C09-5E09-431D-8DA2-360DF9A21C2A}"/>
    <hyperlink ref="P8" r:id="rId148" xr:uid="{72318054-D4F1-4AF1-BFC2-285789FC29D9}"/>
    <hyperlink ref="P10" r:id="rId149" xr:uid="{AFAEBA90-D68A-4CF3-B611-5F0BB31C947C}"/>
    <hyperlink ref="P9" r:id="rId150" xr:uid="{FB81E53E-4C99-40E3-8BD4-ED9BD43F8017}"/>
    <hyperlink ref="P11" r:id="rId151" xr:uid="{CE3B1FEC-3A56-4A09-9527-460311C41152}"/>
    <hyperlink ref="P12" r:id="rId152" xr:uid="{24AB5957-DC7B-4C30-A1FB-4C9BF67AF4B0}"/>
    <hyperlink ref="P13" r:id="rId153" xr:uid="{AFF121DB-C687-4DA7-8D9B-C9D6ABE4BB82}"/>
    <hyperlink ref="P14" r:id="rId154" xr:uid="{74F23C84-D6B9-415C-AFE5-94FD6C378A10}"/>
    <hyperlink ref="P15" r:id="rId155" xr:uid="{B39686F5-F3A3-444C-98D1-8FC9A06B3BBD}"/>
    <hyperlink ref="P16" r:id="rId156" xr:uid="{445E368B-AF70-465C-87C7-CE0FA6B53CD4}"/>
    <hyperlink ref="P17" r:id="rId157" xr:uid="{CDE8B311-B13A-4383-9F5F-596B540FABA1}"/>
    <hyperlink ref="P18" r:id="rId158" xr:uid="{8646FCCA-085B-484D-AD7E-C6F4A7B4CCD8}"/>
    <hyperlink ref="P19" r:id="rId159" xr:uid="{FF37EBF8-3D04-4DF0-A50C-7FBE90DC197B}"/>
    <hyperlink ref="P20" r:id="rId160" xr:uid="{928D16AB-5D79-4244-91E3-E58A7E210916}"/>
    <hyperlink ref="P21" r:id="rId161" xr:uid="{D90EE2F9-E3DC-4C13-B2C2-B2963F1CA31E}"/>
    <hyperlink ref="P22" r:id="rId162" xr:uid="{E2FC29D2-5A28-4F73-BF24-7F33032D2466}"/>
    <hyperlink ref="P26" r:id="rId163" xr:uid="{E2C9A8F3-0DC9-4588-A3D1-19DB7BBB9850}"/>
    <hyperlink ref="P25" r:id="rId164" xr:uid="{CD0291E1-2A59-4A7E-873C-9D7240CD3B0E}"/>
    <hyperlink ref="P24" r:id="rId165" xr:uid="{12820654-8ED5-4B42-B967-E8B3BC8B10EB}"/>
    <hyperlink ref="P23" r:id="rId166" display="https://icfesgovco.sharepoint.com/:f:/s/RepositorioDTI/EupWQSx9adNOlmT7AIHj1AABegX7SPXtBgU_RMIizVPkyQ?e=09tQC5" xr:uid="{F8DA1814-0A5E-476D-B1AC-F3FF2C25F7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B818956155064280D8BBE83E835260" ma:contentTypeVersion="14" ma:contentTypeDescription="Crear nuevo documento." ma:contentTypeScope="" ma:versionID="6dfdb08268b88f82fa0fe9bfa35cc1b9">
  <xsd:schema xmlns:xsd="http://www.w3.org/2001/XMLSchema" xmlns:xs="http://www.w3.org/2001/XMLSchema" xmlns:p="http://schemas.microsoft.com/office/2006/metadata/properties" xmlns:ns2="594e123d-718b-4f69-a866-a7c26ccd132a" xmlns:ns3="30c72292-98ef-4b9a-84bc-894565bafd39" targetNamespace="http://schemas.microsoft.com/office/2006/metadata/properties" ma:root="true" ma:fieldsID="0ffc0a568618b8cabf44dd1536ea0717" ns2:_="" ns3:_="">
    <xsd:import namespace="594e123d-718b-4f69-a866-a7c26ccd132a"/>
    <xsd:import namespace="30c72292-98ef-4b9a-84bc-894565baf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e123d-718b-4f69-a866-a7c26ccd13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757e078-9d5a-4ee0-85c3-fdc65aab265d}" ma:internalName="TaxCatchAll" ma:showField="CatchAllData" ma:web="594e123d-718b-4f69-a866-a7c26ccd13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c72292-98ef-4b9a-84bc-894565baf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c72292-98ef-4b9a-84bc-894565bafd39">
      <Terms xmlns="http://schemas.microsoft.com/office/infopath/2007/PartnerControls"/>
    </lcf76f155ced4ddcb4097134ff3c332f>
    <TaxCatchAll xmlns="594e123d-718b-4f69-a866-a7c26ccd132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F2DEFD-B381-481D-8D23-01000C5B5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e123d-718b-4f69-a866-a7c26ccd132a"/>
    <ds:schemaRef ds:uri="30c72292-98ef-4b9a-84bc-894565baf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11299-5100-4961-B7AC-82E38C5C9940}">
  <ds:schemaRef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 ds:uri="http://purl.org/dc/terms/"/>
    <ds:schemaRef ds:uri="30c72292-98ef-4b9a-84bc-894565bafd39"/>
    <ds:schemaRef ds:uri="594e123d-718b-4f69-a866-a7c26ccd132a"/>
    <ds:schemaRef ds:uri="http://schemas.microsoft.com/office/2006/metadata/properties"/>
  </ds:schemaRefs>
</ds:datastoreItem>
</file>

<file path=customXml/itemProps3.xml><?xml version="1.0" encoding="utf-8"?>
<ds:datastoreItem xmlns:ds="http://schemas.openxmlformats.org/officeDocument/2006/customXml" ds:itemID="{6FC0FA58-CCC4-4677-BEE2-410F8BA0EDC4}">
  <ds:schemaRefs>
    <ds:schemaRef ds:uri="http://schemas.microsoft.com/sharepoint/v3/contenttype/forms"/>
  </ds:schemaRefs>
</ds:datastoreItem>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38</vt:i4>
      </vt:variant>
    </vt:vector>
  </HeadingPairs>
  <TitlesOfParts>
    <vt:vector size="43" baseType="lpstr">
      <vt:lpstr>Datos</vt:lpstr>
      <vt:lpstr>Hoja1</vt:lpstr>
      <vt:lpstr>Hoja3</vt:lpstr>
      <vt:lpstr>DES -FT009</vt:lpstr>
      <vt:lpstr>Indice de Enlaces</vt:lpstr>
      <vt:lpstr>'DES -FT009'!Área_de_impresión</vt:lpstr>
      <vt:lpstr>Dependencia</vt:lpstr>
      <vt:lpstr>DO</vt:lpstr>
      <vt:lpstr>FI</vt:lpstr>
      <vt:lpstr>Fuente</vt:lpstr>
      <vt:lpstr>Iniciativa1</vt:lpstr>
      <vt:lpstr>Iniciativa10</vt:lpstr>
      <vt:lpstr>Iniciativa11</vt:lpstr>
      <vt:lpstr>Iniciativa12</vt:lpstr>
      <vt:lpstr>Iniciativa13</vt:lpstr>
      <vt:lpstr>Iniciativa14</vt:lpstr>
      <vt:lpstr>Iniciativa15</vt:lpstr>
      <vt:lpstr>Iniciativa16</vt:lpstr>
      <vt:lpstr>Iniciativa17</vt:lpstr>
      <vt:lpstr>Iniciativa2</vt:lpstr>
      <vt:lpstr>Iniciativa3</vt:lpstr>
      <vt:lpstr>Iniciativa4</vt:lpstr>
      <vt:lpstr>Iniciativa5</vt:lpstr>
      <vt:lpstr>Iniciativa6</vt:lpstr>
      <vt:lpstr>Iniciativa7</vt:lpstr>
      <vt:lpstr>Iniciativa8</vt:lpstr>
      <vt:lpstr>Iniciativa9</vt:lpstr>
      <vt:lpstr>Inversión</vt:lpstr>
      <vt:lpstr>MIPG</vt:lpstr>
      <vt:lpstr>MS</vt:lpstr>
      <vt:lpstr>Objetivo1</vt:lpstr>
      <vt:lpstr>Objetivo2</vt:lpstr>
      <vt:lpstr>Objetivo3</vt:lpstr>
      <vt:lpstr>Objetivo4</vt:lpstr>
      <vt:lpstr>Objetivo5</vt:lpstr>
      <vt:lpstr>Objetivo6</vt:lpstr>
      <vt:lpstr>Objetivo7</vt:lpstr>
      <vt:lpstr>Objetivo8</vt:lpstr>
      <vt:lpstr>Origen</vt:lpstr>
      <vt:lpstr>Pilares</vt:lpstr>
      <vt:lpstr>Planes</vt:lpstr>
      <vt:lpstr>'DES -FT009'!Títulos_a_imprimir</vt:lpstr>
      <vt:lpstr>VP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Andrés Niño Parrado</dc:creator>
  <cp:keywords/>
  <dc:description/>
  <cp:lastModifiedBy>Javier Andrés Niño Parrado</cp:lastModifiedBy>
  <cp:revision/>
  <dcterms:created xsi:type="dcterms:W3CDTF">2023-12-06T20:01:40Z</dcterms:created>
  <dcterms:modified xsi:type="dcterms:W3CDTF">2025-02-05T22:57:23Z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0x010100B3B818956155064280D8BBE83E835260</vt:lpwstr>
  </property>
  <property fmtid="{D5CDD505-2E9C-101B-9397-08002B2CF9AE}" pid="3" name="MediaServiceImageTags">
    <vt:lpwstr/>
  </property>
</Properties>
</file>