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20640" windowHeight="11760"/>
  </bookViews>
  <sheets>
    <sheet name="ESTUDIO DE MERCADO" sheetId="1" r:id="rId1"/>
  </sheets>
  <calcPr calcId="124519"/>
</workbook>
</file>

<file path=xl/calcChain.xml><?xml version="1.0" encoding="utf-8"?>
<calcChain xmlns="http://schemas.openxmlformats.org/spreadsheetml/2006/main">
  <c r="E56" i="1"/>
  <c r="E51"/>
  <c r="E24"/>
  <c r="I46" l="1"/>
  <c r="I47" s="1"/>
  <c r="I48" s="1"/>
  <c r="I39"/>
  <c r="I40" s="1"/>
  <c r="E46"/>
  <c r="E47" s="1"/>
  <c r="M39"/>
  <c r="M40" s="1"/>
  <c r="E39"/>
  <c r="E40" s="1"/>
  <c r="M32"/>
  <c r="M33" s="1"/>
  <c r="I32"/>
  <c r="I33" s="1"/>
  <c r="E32"/>
  <c r="E33" s="1"/>
  <c r="I49" l="1"/>
  <c r="E48"/>
  <c r="E49" s="1"/>
  <c r="I34"/>
  <c r="I35" s="1"/>
  <c r="M41"/>
  <c r="M42" s="1"/>
  <c r="E34"/>
  <c r="E35" s="1"/>
  <c r="E41"/>
  <c r="E42" s="1"/>
  <c r="M34"/>
  <c r="M35" s="1"/>
  <c r="I41"/>
  <c r="I42" s="1"/>
  <c r="M19" l="1"/>
  <c r="M18"/>
  <c r="M17"/>
  <c r="M16"/>
  <c r="M20" l="1"/>
  <c r="I19"/>
  <c r="I18"/>
  <c r="I17"/>
  <c r="I16"/>
  <c r="M21" l="1"/>
  <c r="M22" s="1"/>
  <c r="I20"/>
  <c r="E19"/>
  <c r="E18"/>
  <c r="E17"/>
  <c r="E16"/>
  <c r="I21" l="1"/>
  <c r="I22" s="1"/>
  <c r="E20"/>
  <c r="M7"/>
  <c r="M8"/>
  <c r="M9"/>
  <c r="M6"/>
  <c r="I9"/>
  <c r="I8"/>
  <c r="I7"/>
  <c r="I6"/>
  <c r="E21" l="1"/>
  <c r="E22" s="1"/>
  <c r="I10"/>
  <c r="M10"/>
  <c r="I11" l="1"/>
  <c r="I12" s="1"/>
  <c r="M11"/>
  <c r="M12" s="1"/>
  <c r="E7"/>
  <c r="E8"/>
  <c r="E9"/>
  <c r="E6"/>
  <c r="E10" l="1"/>
  <c r="E11" l="1"/>
  <c r="E12" s="1"/>
</calcChain>
</file>

<file path=xl/sharedStrings.xml><?xml version="1.0" encoding="utf-8"?>
<sst xmlns="http://schemas.openxmlformats.org/spreadsheetml/2006/main" count="94" uniqueCount="27">
  <si>
    <t>VALOR UNITARIO</t>
  </si>
  <si>
    <t>VALOR TOTAL</t>
  </si>
  <si>
    <t>IVA</t>
  </si>
  <si>
    <t>SUBTOTAL</t>
  </si>
  <si>
    <t>ITEM</t>
  </si>
  <si>
    <t>SWITCH DE 48 PUERTOS RED LAN ICFES</t>
  </si>
  <si>
    <t>SWITCH DE 24 PUERTOS RED LAN ICFES</t>
  </si>
  <si>
    <t>SWITCH CORE DE FIBRA</t>
  </si>
  <si>
    <t>SOFTWARE DE MONITOREO DE RED</t>
  </si>
  <si>
    <t>UPS DE PISO</t>
  </si>
  <si>
    <t>DESCRIPCION</t>
  </si>
  <si>
    <t>CANT</t>
  </si>
  <si>
    <t>TIEMPO DE ENTREGA (DIAS)</t>
  </si>
  <si>
    <t>PRESUPUESTO</t>
  </si>
  <si>
    <t>ESTUDIO DE MERCADO: COMPRA DE EQUIPOS DE RED PARA TRASLADO</t>
  </si>
  <si>
    <t>ESTUDIO DE MERCADO: COMPRA DE UPS PARA TRASLADO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</si>
  <si>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Las propuestas de GRUPO SIT y SIT PROYECTOS no fueron tenidos en cuenta debido a que sus cotizaciones se encuentran por encima del promedio de las demás.</t>
    </r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</si>
  <si>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Las propuestas de GRUPO SIT, SIT PROYECTOS y CATALOGO TECNOLOGICO SAS no fueron tenidos en cuenta debido a que sus cotizaciones se encuentran por encima del promedio de las demás.</t>
    </r>
  </si>
  <si>
    <t>PRESUPUESTO OFICIAL ESTIMADO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</si>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</sst>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2" fillId="4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2" fillId="4" borderId="3" xfId="1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showGridLines="0" tabSelected="1" zoomScale="70" zoomScaleNormal="70" workbookViewId="0">
      <selection activeCell="F25" sqref="F25"/>
    </sheetView>
  </sheetViews>
  <sheetFormatPr baseColWidth="10" defaultRowHeight="12.75"/>
  <cols>
    <col min="1" max="1" width="7.28515625" style="2" bestFit="1" customWidth="1"/>
    <col min="2" max="2" width="39.28515625" style="2" bestFit="1" customWidth="1"/>
    <col min="3" max="3" width="8.140625" style="2" bestFit="1" customWidth="1"/>
    <col min="4" max="4" width="15.85546875" style="2" bestFit="1" customWidth="1"/>
    <col min="5" max="5" width="20.5703125" style="2" bestFit="1" customWidth="1"/>
    <col min="6" max="6" width="20.28515625" style="2" bestFit="1" customWidth="1"/>
    <col min="7" max="7" width="11.42578125" style="2" bestFit="1" customWidth="1"/>
    <col min="8" max="8" width="15.85546875" style="2" bestFit="1" customWidth="1"/>
    <col min="9" max="9" width="20.140625" style="2" bestFit="1" customWidth="1"/>
    <col min="10" max="10" width="20.28515625" style="2" bestFit="1" customWidth="1"/>
    <col min="11" max="11" width="8.140625" style="2" bestFit="1" customWidth="1"/>
    <col min="12" max="12" width="14.42578125" style="2" bestFit="1" customWidth="1"/>
    <col min="13" max="13" width="19.5703125" style="2" bestFit="1" customWidth="1"/>
    <col min="14" max="14" width="20.28515625" style="2" bestFit="1" customWidth="1"/>
    <col min="15" max="15" width="8.140625" style="2" bestFit="1" customWidth="1"/>
    <col min="16" max="16" width="12.85546875" style="2" bestFit="1" customWidth="1"/>
    <col min="17" max="17" width="12.85546875" style="2" customWidth="1"/>
    <col min="18" max="18" width="14.85546875" style="2" bestFit="1" customWidth="1"/>
    <col min="19" max="19" width="13.85546875" style="2" bestFit="1" customWidth="1"/>
    <col min="20" max="20" width="8.140625" style="2" bestFit="1" customWidth="1"/>
    <col min="21" max="21" width="15" style="2" bestFit="1" customWidth="1"/>
    <col min="22" max="22" width="20.5703125" style="2" bestFit="1" customWidth="1"/>
    <col min="23" max="23" width="20.28515625" style="2" bestFit="1" customWidth="1"/>
    <col min="24" max="24" width="8.140625" style="2" bestFit="1" customWidth="1"/>
    <col min="25" max="25" width="15.28515625" style="2" bestFit="1" customWidth="1"/>
    <col min="26" max="26" width="20.5703125" style="2" bestFit="1" customWidth="1"/>
    <col min="27" max="27" width="19.5703125" style="2" bestFit="1" customWidth="1"/>
    <col min="28" max="28" width="11.42578125" style="2"/>
    <col min="29" max="29" width="12.85546875" style="2" bestFit="1" customWidth="1"/>
    <col min="30" max="30" width="16.85546875" style="2" bestFit="1" customWidth="1"/>
    <col min="31" max="31" width="14.28515625" style="2" bestFit="1" customWidth="1"/>
    <col min="32" max="32" width="8.140625" style="2" bestFit="1" customWidth="1"/>
    <col min="33" max="33" width="12.85546875" style="2" bestFit="1" customWidth="1"/>
    <col min="34" max="34" width="16.85546875" style="2" bestFit="1" customWidth="1"/>
    <col min="35" max="35" width="14.28515625" style="2" bestFit="1" customWidth="1"/>
    <col min="36" max="16384" width="11.42578125" style="2"/>
  </cols>
  <sheetData>
    <row r="2" spans="1:19">
      <c r="A2" s="5"/>
      <c r="B2" s="22" t="s">
        <v>14</v>
      </c>
      <c r="C2" s="22"/>
      <c r="D2" s="22"/>
      <c r="E2" s="22"/>
      <c r="F2" s="5"/>
    </row>
    <row r="4" spans="1:19" ht="12.75" customHeight="1">
      <c r="C4" s="19" t="s">
        <v>19</v>
      </c>
      <c r="D4" s="19"/>
      <c r="E4" s="19"/>
      <c r="F4" s="19"/>
      <c r="G4" s="19" t="s">
        <v>20</v>
      </c>
      <c r="H4" s="19"/>
      <c r="I4" s="19"/>
      <c r="J4" s="19"/>
      <c r="K4" s="19" t="s">
        <v>21</v>
      </c>
      <c r="L4" s="19"/>
      <c r="M4" s="19"/>
      <c r="N4" s="19"/>
    </row>
    <row r="5" spans="1:19" ht="25.5">
      <c r="A5" s="3" t="s">
        <v>4</v>
      </c>
      <c r="B5" s="3" t="s">
        <v>10</v>
      </c>
      <c r="C5" s="3" t="s">
        <v>11</v>
      </c>
      <c r="D5" s="3" t="s">
        <v>0</v>
      </c>
      <c r="E5" s="3" t="s">
        <v>1</v>
      </c>
      <c r="F5" s="3" t="s">
        <v>12</v>
      </c>
      <c r="G5" s="3" t="s">
        <v>11</v>
      </c>
      <c r="H5" s="3" t="s">
        <v>0</v>
      </c>
      <c r="I5" s="3" t="s">
        <v>1</v>
      </c>
      <c r="J5" s="3" t="s">
        <v>12</v>
      </c>
      <c r="K5" s="3" t="s">
        <v>11</v>
      </c>
      <c r="L5" s="3" t="s">
        <v>0</v>
      </c>
      <c r="M5" s="3" t="s">
        <v>1</v>
      </c>
      <c r="N5" s="3" t="s">
        <v>12</v>
      </c>
    </row>
    <row r="6" spans="1:19">
      <c r="A6" s="6">
        <v>1</v>
      </c>
      <c r="B6" s="1" t="s">
        <v>5</v>
      </c>
      <c r="C6" s="7">
        <v>15</v>
      </c>
      <c r="D6" s="8">
        <v>20675432</v>
      </c>
      <c r="E6" s="8">
        <f>D6*C6</f>
        <v>310131480</v>
      </c>
      <c r="F6" s="6">
        <v>35</v>
      </c>
      <c r="G6" s="7">
        <v>15</v>
      </c>
      <c r="H6" s="8">
        <v>19380800</v>
      </c>
      <c r="I6" s="8">
        <f>H6*G6</f>
        <v>290712000</v>
      </c>
      <c r="J6" s="6">
        <v>30</v>
      </c>
      <c r="K6" s="6">
        <v>15</v>
      </c>
      <c r="L6" s="9">
        <v>4498500</v>
      </c>
      <c r="M6" s="9">
        <f>L6*K6</f>
        <v>67477500</v>
      </c>
      <c r="N6" s="6">
        <v>45</v>
      </c>
      <c r="P6" s="12"/>
      <c r="Q6" s="12"/>
      <c r="R6" s="12"/>
      <c r="S6" s="12"/>
    </row>
    <row r="7" spans="1:19">
      <c r="A7" s="6">
        <v>2</v>
      </c>
      <c r="B7" s="1" t="s">
        <v>6</v>
      </c>
      <c r="C7" s="7">
        <v>10</v>
      </c>
      <c r="D7" s="8">
        <v>16327896</v>
      </c>
      <c r="E7" s="8">
        <f t="shared" ref="E7:E9" si="0">D7*C7</f>
        <v>163278960</v>
      </c>
      <c r="F7" s="6">
        <v>35</v>
      </c>
      <c r="G7" s="7">
        <v>10</v>
      </c>
      <c r="H7" s="8">
        <v>12458800</v>
      </c>
      <c r="I7" s="8">
        <f t="shared" ref="I7:I9" si="1">H7*G7</f>
        <v>124588000</v>
      </c>
      <c r="J7" s="6">
        <v>30</v>
      </c>
      <c r="K7" s="6">
        <v>10</v>
      </c>
      <c r="L7" s="9">
        <v>3598600</v>
      </c>
      <c r="M7" s="9">
        <f t="shared" ref="M7:M9" si="2">L7*K7</f>
        <v>35986000</v>
      </c>
      <c r="N7" s="6">
        <v>45</v>
      </c>
      <c r="P7" s="12"/>
      <c r="Q7" s="12"/>
      <c r="R7" s="12"/>
      <c r="S7" s="12"/>
    </row>
    <row r="8" spans="1:19">
      <c r="A8" s="6">
        <v>3</v>
      </c>
      <c r="B8" s="1" t="s">
        <v>7</v>
      </c>
      <c r="C8" s="7">
        <v>1</v>
      </c>
      <c r="D8" s="8">
        <v>129654309</v>
      </c>
      <c r="E8" s="8">
        <f t="shared" si="0"/>
        <v>129654309</v>
      </c>
      <c r="F8" s="6">
        <v>45</v>
      </c>
      <c r="G8" s="7">
        <v>1</v>
      </c>
      <c r="H8" s="8">
        <v>134458200</v>
      </c>
      <c r="I8" s="8">
        <f t="shared" si="1"/>
        <v>134458200</v>
      </c>
      <c r="J8" s="6">
        <v>30</v>
      </c>
      <c r="K8" s="6">
        <v>1</v>
      </c>
      <c r="L8" s="9">
        <v>9986500</v>
      </c>
      <c r="M8" s="9">
        <f t="shared" si="2"/>
        <v>9986500</v>
      </c>
      <c r="N8" s="6">
        <v>45</v>
      </c>
      <c r="P8" s="12"/>
      <c r="Q8" s="12"/>
      <c r="R8" s="12"/>
      <c r="S8" s="12"/>
    </row>
    <row r="9" spans="1:19">
      <c r="A9" s="6">
        <v>4</v>
      </c>
      <c r="B9" s="1" t="s">
        <v>8</v>
      </c>
      <c r="C9" s="7">
        <v>1</v>
      </c>
      <c r="D9" s="8">
        <v>55987554</v>
      </c>
      <c r="E9" s="8">
        <f t="shared" si="0"/>
        <v>55987554</v>
      </c>
      <c r="F9" s="6">
        <v>20</v>
      </c>
      <c r="G9" s="7">
        <v>1</v>
      </c>
      <c r="H9" s="8">
        <v>63550000</v>
      </c>
      <c r="I9" s="8">
        <f t="shared" si="1"/>
        <v>63550000</v>
      </c>
      <c r="J9" s="6">
        <v>30</v>
      </c>
      <c r="K9" s="17">
        <v>1</v>
      </c>
      <c r="L9" s="9">
        <v>3056900</v>
      </c>
      <c r="M9" s="9">
        <f t="shared" si="2"/>
        <v>3056900</v>
      </c>
      <c r="N9" s="6">
        <v>45</v>
      </c>
      <c r="P9" s="12"/>
      <c r="Q9" s="12"/>
      <c r="R9" s="12"/>
      <c r="S9" s="12"/>
    </row>
    <row r="10" spans="1:19">
      <c r="A10" s="23" t="s">
        <v>3</v>
      </c>
      <c r="B10" s="20"/>
      <c r="C10" s="20"/>
      <c r="D10" s="20"/>
      <c r="E10" s="10">
        <f>SUM(E6:E9)</f>
        <v>659052303</v>
      </c>
      <c r="F10" s="11"/>
      <c r="H10" s="12"/>
      <c r="I10" s="10">
        <f>SUM(I6:I9)</f>
        <v>613308200</v>
      </c>
      <c r="L10" s="12"/>
      <c r="M10" s="13">
        <f>SUM(M6:M9)</f>
        <v>116506900</v>
      </c>
      <c r="P10" s="18"/>
      <c r="Q10" s="18"/>
      <c r="R10" s="18"/>
      <c r="S10" s="18"/>
    </row>
    <row r="11" spans="1:19">
      <c r="A11" s="24" t="s">
        <v>2</v>
      </c>
      <c r="B11" s="25" t="s">
        <v>2</v>
      </c>
      <c r="C11" s="25"/>
      <c r="D11" s="25"/>
      <c r="E11" s="14">
        <f>+E10*16%</f>
        <v>105448368.48</v>
      </c>
      <c r="F11" s="11"/>
      <c r="H11" s="12"/>
      <c r="I11" s="14">
        <f>+I10*16%</f>
        <v>98129312</v>
      </c>
      <c r="L11" s="12"/>
      <c r="M11" s="14">
        <f>+M10*16%</f>
        <v>18641104</v>
      </c>
      <c r="P11" s="12"/>
      <c r="Q11" s="12"/>
      <c r="R11" s="12"/>
    </row>
    <row r="12" spans="1:19">
      <c r="A12" s="23" t="s">
        <v>1</v>
      </c>
      <c r="B12" s="20"/>
      <c r="C12" s="20"/>
      <c r="D12" s="20"/>
      <c r="E12" s="10">
        <f>SUM(E10:E11)</f>
        <v>764500671.48000002</v>
      </c>
      <c r="F12" s="11"/>
      <c r="H12" s="12"/>
      <c r="I12" s="10">
        <f>SUM(I10:I11)</f>
        <v>711437512</v>
      </c>
      <c r="L12" s="12"/>
      <c r="M12" s="10">
        <f>SUM(M10:M11)</f>
        <v>135148004</v>
      </c>
      <c r="P12" s="18"/>
      <c r="Q12" s="18"/>
      <c r="R12" s="18"/>
    </row>
    <row r="14" spans="1:19" ht="12.75" customHeight="1">
      <c r="C14" s="19" t="s">
        <v>22</v>
      </c>
      <c r="D14" s="19"/>
      <c r="E14" s="19"/>
      <c r="F14" s="19"/>
      <c r="G14" s="19" t="s">
        <v>23</v>
      </c>
      <c r="H14" s="19"/>
      <c r="I14" s="19"/>
      <c r="J14" s="19"/>
      <c r="K14" s="19" t="s">
        <v>24</v>
      </c>
      <c r="L14" s="19"/>
      <c r="M14" s="19"/>
      <c r="N14" s="19"/>
    </row>
    <row r="15" spans="1:19" ht="25.5">
      <c r="C15" s="3" t="s">
        <v>11</v>
      </c>
      <c r="D15" s="3" t="s">
        <v>0</v>
      </c>
      <c r="E15" s="3" t="s">
        <v>1</v>
      </c>
      <c r="F15" s="3" t="s">
        <v>12</v>
      </c>
      <c r="G15" s="3" t="s">
        <v>11</v>
      </c>
      <c r="H15" s="3" t="s">
        <v>0</v>
      </c>
      <c r="I15" s="3" t="s">
        <v>1</v>
      </c>
      <c r="J15" s="3" t="s">
        <v>12</v>
      </c>
      <c r="K15" s="3" t="s">
        <v>11</v>
      </c>
      <c r="L15" s="3" t="s">
        <v>0</v>
      </c>
      <c r="M15" s="3" t="s">
        <v>1</v>
      </c>
      <c r="N15" s="3" t="s">
        <v>12</v>
      </c>
    </row>
    <row r="16" spans="1:19">
      <c r="C16" s="7">
        <v>15</v>
      </c>
      <c r="D16" s="8">
        <v>8500000</v>
      </c>
      <c r="E16" s="8">
        <f>D16*C16</f>
        <v>127500000</v>
      </c>
      <c r="F16" s="6">
        <v>25</v>
      </c>
      <c r="G16" s="7">
        <v>15</v>
      </c>
      <c r="H16" s="8">
        <v>15210000</v>
      </c>
      <c r="I16" s="8">
        <f>G16*H16</f>
        <v>228150000</v>
      </c>
      <c r="J16" s="4">
        <v>30</v>
      </c>
      <c r="K16" s="7">
        <v>15</v>
      </c>
      <c r="L16" s="8">
        <v>8000000</v>
      </c>
      <c r="M16" s="8">
        <f>L16*K16</f>
        <v>120000000</v>
      </c>
      <c r="N16" s="6">
        <v>20</v>
      </c>
    </row>
    <row r="17" spans="1:22">
      <c r="C17" s="7">
        <v>10</v>
      </c>
      <c r="D17" s="8">
        <v>6800000</v>
      </c>
      <c r="E17" s="8">
        <f t="shared" ref="E17:E19" si="3">D17*C17</f>
        <v>68000000</v>
      </c>
      <c r="F17" s="6">
        <v>25</v>
      </c>
      <c r="G17" s="7">
        <v>10</v>
      </c>
      <c r="H17" s="8">
        <v>9628269</v>
      </c>
      <c r="I17" s="8">
        <f t="shared" ref="I17:I19" si="4">G17*H17</f>
        <v>96282690</v>
      </c>
      <c r="J17" s="4">
        <v>30</v>
      </c>
      <c r="K17" s="7">
        <v>10</v>
      </c>
      <c r="L17" s="8">
        <v>6000000</v>
      </c>
      <c r="M17" s="8">
        <f t="shared" ref="M17:M19" si="5">L17*K17</f>
        <v>60000000</v>
      </c>
      <c r="N17" s="6">
        <v>20</v>
      </c>
    </row>
    <row r="18" spans="1:22">
      <c r="C18" s="7">
        <v>1</v>
      </c>
      <c r="D18" s="8">
        <v>26900000</v>
      </c>
      <c r="E18" s="8">
        <f t="shared" si="3"/>
        <v>26900000</v>
      </c>
      <c r="F18" s="6">
        <v>25</v>
      </c>
      <c r="G18" s="7">
        <v>1</v>
      </c>
      <c r="H18" s="8">
        <v>46873178</v>
      </c>
      <c r="I18" s="8">
        <f t="shared" si="4"/>
        <v>46873178</v>
      </c>
      <c r="J18" s="4">
        <v>30</v>
      </c>
      <c r="K18" s="7">
        <v>1</v>
      </c>
      <c r="L18" s="8">
        <v>25000000</v>
      </c>
      <c r="M18" s="8">
        <f t="shared" si="5"/>
        <v>25000000</v>
      </c>
      <c r="N18" s="6">
        <v>20</v>
      </c>
    </row>
    <row r="19" spans="1:22">
      <c r="C19" s="7">
        <v>1</v>
      </c>
      <c r="D19" s="8">
        <v>11850000</v>
      </c>
      <c r="E19" s="8">
        <f t="shared" si="3"/>
        <v>11850000</v>
      </c>
      <c r="F19" s="6">
        <v>25</v>
      </c>
      <c r="G19" s="7">
        <v>1</v>
      </c>
      <c r="H19" s="8">
        <v>18000000</v>
      </c>
      <c r="I19" s="8">
        <f t="shared" si="4"/>
        <v>18000000</v>
      </c>
      <c r="J19" s="4">
        <v>30</v>
      </c>
      <c r="K19" s="7">
        <v>1</v>
      </c>
      <c r="L19" s="8">
        <v>10000000</v>
      </c>
      <c r="M19" s="8">
        <f t="shared" si="5"/>
        <v>10000000</v>
      </c>
      <c r="N19" s="6">
        <v>30</v>
      </c>
    </row>
    <row r="20" spans="1:22">
      <c r="D20" s="12"/>
      <c r="E20" s="13">
        <f>SUM(E16:E19)</f>
        <v>234250000</v>
      </c>
      <c r="H20" s="12"/>
      <c r="I20" s="13">
        <f>SUM(I16:I19)</f>
        <v>389305868</v>
      </c>
      <c r="M20" s="13">
        <f>SUM(M16:M19)</f>
        <v>215000000</v>
      </c>
    </row>
    <row r="21" spans="1:22">
      <c r="D21" s="12"/>
      <c r="E21" s="14">
        <f>+E20*16%</f>
        <v>37480000</v>
      </c>
      <c r="H21" s="12"/>
      <c r="I21" s="14">
        <f>+I20*16%</f>
        <v>62288938.880000003</v>
      </c>
      <c r="M21" s="14">
        <f>+M20*16%</f>
        <v>34400000</v>
      </c>
    </row>
    <row r="22" spans="1:22">
      <c r="D22" s="12"/>
      <c r="E22" s="10">
        <f>SUM(E20:E21)</f>
        <v>271730000</v>
      </c>
      <c r="H22" s="12"/>
      <c r="I22" s="10">
        <f>SUM(I20:I21)</f>
        <v>451594806.88</v>
      </c>
      <c r="M22" s="10">
        <f>SUM(M20:M21)</f>
        <v>249400000</v>
      </c>
    </row>
    <row r="24" spans="1:22">
      <c r="B24" s="20" t="s">
        <v>13</v>
      </c>
      <c r="C24" s="20"/>
      <c r="D24" s="20"/>
      <c r="E24" s="10">
        <f>+(M12+E22+I22+M22)/4</f>
        <v>276968202.72000003</v>
      </c>
    </row>
    <row r="25" spans="1:22">
      <c r="B25" s="21" t="s">
        <v>16</v>
      </c>
      <c r="C25" s="21"/>
      <c r="D25" s="21"/>
      <c r="E25" s="21"/>
    </row>
    <row r="26" spans="1:22">
      <c r="B26" s="21"/>
      <c r="C26" s="21"/>
      <c r="D26" s="21"/>
      <c r="E26" s="21"/>
      <c r="V26" s="15"/>
    </row>
    <row r="28" spans="1:22">
      <c r="B28" s="22" t="s">
        <v>15</v>
      </c>
      <c r="C28" s="22"/>
      <c r="D28" s="22"/>
      <c r="E28" s="22"/>
    </row>
    <row r="29" spans="1:22">
      <c r="R29" s="16"/>
    </row>
    <row r="30" spans="1:22" ht="12.75" customHeight="1">
      <c r="C30" s="19" t="s">
        <v>19</v>
      </c>
      <c r="D30" s="19"/>
      <c r="E30" s="19"/>
      <c r="F30" s="19"/>
      <c r="G30" s="19" t="s">
        <v>20</v>
      </c>
      <c r="H30" s="19"/>
      <c r="I30" s="19"/>
      <c r="J30" s="19"/>
      <c r="K30" s="19" t="s">
        <v>21</v>
      </c>
      <c r="L30" s="19"/>
      <c r="M30" s="19"/>
      <c r="N30" s="19"/>
    </row>
    <row r="31" spans="1:22" ht="25.5">
      <c r="A31" s="3" t="s">
        <v>4</v>
      </c>
      <c r="B31" s="3" t="s">
        <v>10</v>
      </c>
      <c r="C31" s="3" t="s">
        <v>11</v>
      </c>
      <c r="D31" s="3" t="s">
        <v>0</v>
      </c>
      <c r="E31" s="3" t="s">
        <v>1</v>
      </c>
      <c r="F31" s="3" t="s">
        <v>12</v>
      </c>
      <c r="G31" s="3" t="s">
        <v>11</v>
      </c>
      <c r="H31" s="3" t="s">
        <v>0</v>
      </c>
      <c r="I31" s="3" t="s">
        <v>1</v>
      </c>
      <c r="J31" s="3" t="s">
        <v>12</v>
      </c>
      <c r="K31" s="3" t="s">
        <v>11</v>
      </c>
      <c r="L31" s="3" t="s">
        <v>0</v>
      </c>
      <c r="M31" s="3" t="s">
        <v>1</v>
      </c>
      <c r="N31" s="3" t="s">
        <v>12</v>
      </c>
    </row>
    <row r="32" spans="1:22">
      <c r="A32" s="6">
        <v>5</v>
      </c>
      <c r="B32" s="1" t="s">
        <v>9</v>
      </c>
      <c r="C32" s="7">
        <v>4</v>
      </c>
      <c r="D32" s="8">
        <v>89765430</v>
      </c>
      <c r="E32" s="8">
        <f>D32*C32</f>
        <v>359061720</v>
      </c>
      <c r="F32" s="6">
        <v>50</v>
      </c>
      <c r="G32" s="7">
        <v>4</v>
      </c>
      <c r="H32" s="8">
        <v>95650000</v>
      </c>
      <c r="I32" s="8">
        <f>H32*G32</f>
        <v>382600000</v>
      </c>
      <c r="J32" s="6">
        <v>25</v>
      </c>
      <c r="K32" s="6">
        <v>4</v>
      </c>
      <c r="L32" s="9">
        <v>36985000</v>
      </c>
      <c r="M32" s="9">
        <f>L32*K32</f>
        <v>147940000</v>
      </c>
      <c r="N32" s="6">
        <v>15</v>
      </c>
    </row>
    <row r="33" spans="1:14">
      <c r="A33" s="23" t="s">
        <v>3</v>
      </c>
      <c r="B33" s="20"/>
      <c r="C33" s="20"/>
      <c r="D33" s="20"/>
      <c r="E33" s="10">
        <f>SUM(E32:E32)</f>
        <v>359061720</v>
      </c>
      <c r="F33" s="11"/>
      <c r="H33" s="12"/>
      <c r="I33" s="10">
        <f>SUM(I32:I32)</f>
        <v>382600000</v>
      </c>
      <c r="L33" s="12"/>
      <c r="M33" s="13">
        <f>SUM(M32:M32)</f>
        <v>147940000</v>
      </c>
    </row>
    <row r="34" spans="1:14">
      <c r="A34" s="24" t="s">
        <v>2</v>
      </c>
      <c r="B34" s="25" t="s">
        <v>2</v>
      </c>
      <c r="C34" s="25"/>
      <c r="D34" s="25"/>
      <c r="E34" s="14">
        <f>+E33*16%</f>
        <v>57449875.200000003</v>
      </c>
      <c r="F34" s="11"/>
      <c r="H34" s="12"/>
      <c r="I34" s="14">
        <f>+I33*16%</f>
        <v>61216000</v>
      </c>
      <c r="L34" s="12"/>
      <c r="M34" s="14">
        <f>+M33*16%</f>
        <v>23670400</v>
      </c>
    </row>
    <row r="35" spans="1:14">
      <c r="A35" s="23" t="s">
        <v>1</v>
      </c>
      <c r="B35" s="20"/>
      <c r="C35" s="20"/>
      <c r="D35" s="20"/>
      <c r="E35" s="10">
        <f>SUM(E33:E34)</f>
        <v>416511595.19999999</v>
      </c>
      <c r="F35" s="11"/>
      <c r="H35" s="12"/>
      <c r="I35" s="10">
        <f>SUM(I33:I34)</f>
        <v>443816000</v>
      </c>
      <c r="L35" s="12"/>
      <c r="M35" s="10">
        <f>SUM(M33:M34)</f>
        <v>171610400</v>
      </c>
    </row>
    <row r="37" spans="1:14" ht="12.75" customHeight="1">
      <c r="C37" s="19" t="s">
        <v>22</v>
      </c>
      <c r="D37" s="19"/>
      <c r="E37" s="19"/>
      <c r="F37" s="19"/>
      <c r="G37" s="19" t="s">
        <v>23</v>
      </c>
      <c r="H37" s="19"/>
      <c r="I37" s="19"/>
      <c r="J37" s="19"/>
      <c r="K37" s="19" t="s">
        <v>24</v>
      </c>
      <c r="L37" s="19"/>
      <c r="M37" s="19"/>
      <c r="N37" s="19"/>
    </row>
    <row r="38" spans="1:14" ht="25.5">
      <c r="C38" s="3" t="s">
        <v>11</v>
      </c>
      <c r="D38" s="3" t="s">
        <v>0</v>
      </c>
      <c r="E38" s="3" t="s">
        <v>1</v>
      </c>
      <c r="F38" s="3" t="s">
        <v>12</v>
      </c>
      <c r="G38" s="3" t="s">
        <v>11</v>
      </c>
      <c r="H38" s="3" t="s">
        <v>0</v>
      </c>
      <c r="I38" s="3" t="s">
        <v>1</v>
      </c>
      <c r="J38" s="3" t="s">
        <v>12</v>
      </c>
      <c r="K38" s="3" t="s">
        <v>11</v>
      </c>
      <c r="L38" s="3" t="s">
        <v>0</v>
      </c>
      <c r="M38" s="3" t="s">
        <v>1</v>
      </c>
      <c r="N38" s="3" t="s">
        <v>12</v>
      </c>
    </row>
    <row r="39" spans="1:14">
      <c r="C39" s="7">
        <v>4</v>
      </c>
      <c r="D39" s="8">
        <v>45000000</v>
      </c>
      <c r="E39" s="8">
        <f>D39*C39</f>
        <v>180000000</v>
      </c>
      <c r="F39" s="6">
        <v>30</v>
      </c>
      <c r="G39" s="7">
        <v>4</v>
      </c>
      <c r="H39" s="8">
        <v>65000000</v>
      </c>
      <c r="I39" s="8">
        <f>+H39*G39</f>
        <v>260000000</v>
      </c>
      <c r="J39" s="4">
        <v>25</v>
      </c>
      <c r="K39" s="7">
        <v>4</v>
      </c>
      <c r="L39" s="8">
        <v>40000000</v>
      </c>
      <c r="M39" s="8">
        <f>L39*K39</f>
        <v>160000000</v>
      </c>
      <c r="N39" s="6">
        <v>20</v>
      </c>
    </row>
    <row r="40" spans="1:14">
      <c r="D40" s="12"/>
      <c r="E40" s="13">
        <f>SUM(E39:E39)</f>
        <v>180000000</v>
      </c>
      <c r="H40" s="12"/>
      <c r="I40" s="13">
        <f>SUM(I39:I39)</f>
        <v>260000000</v>
      </c>
      <c r="M40" s="13">
        <f>SUM(M39:M39)</f>
        <v>160000000</v>
      </c>
    </row>
    <row r="41" spans="1:14">
      <c r="D41" s="12"/>
      <c r="E41" s="14">
        <f>+E40*16%</f>
        <v>28800000</v>
      </c>
      <c r="H41" s="12"/>
      <c r="I41" s="14">
        <f>+I40*16%</f>
        <v>41600000</v>
      </c>
      <c r="M41" s="14">
        <f>+M40*16%</f>
        <v>25600000</v>
      </c>
    </row>
    <row r="42" spans="1:14">
      <c r="D42" s="12"/>
      <c r="E42" s="10">
        <f>SUM(E40:E41)</f>
        <v>208800000</v>
      </c>
      <c r="H42" s="12"/>
      <c r="I42" s="10">
        <f>SUM(I40:I41)</f>
        <v>301600000</v>
      </c>
      <c r="M42" s="10">
        <f>SUM(M40:M41)</f>
        <v>185600000</v>
      </c>
    </row>
    <row r="44" spans="1:14" ht="12.75" customHeight="1">
      <c r="C44" s="19" t="s">
        <v>25</v>
      </c>
      <c r="D44" s="19"/>
      <c r="E44" s="19"/>
      <c r="F44" s="19"/>
      <c r="G44" s="19" t="s">
        <v>26</v>
      </c>
      <c r="H44" s="19"/>
      <c r="I44" s="19"/>
      <c r="J44" s="19"/>
    </row>
    <row r="45" spans="1:14" ht="25.5">
      <c r="C45" s="3" t="s">
        <v>11</v>
      </c>
      <c r="D45" s="3" t="s">
        <v>0</v>
      </c>
      <c r="E45" s="3" t="s">
        <v>1</v>
      </c>
      <c r="F45" s="3" t="s">
        <v>12</v>
      </c>
      <c r="G45" s="3" t="s">
        <v>11</v>
      </c>
      <c r="H45" s="3" t="s">
        <v>0</v>
      </c>
      <c r="I45" s="3" t="s">
        <v>1</v>
      </c>
      <c r="J45" s="3" t="s">
        <v>12</v>
      </c>
    </row>
    <row r="46" spans="1:14">
      <c r="C46" s="7">
        <v>4</v>
      </c>
      <c r="D46" s="8">
        <v>38500000</v>
      </c>
      <c r="E46" s="8">
        <f>D46*C46</f>
        <v>154000000</v>
      </c>
      <c r="F46" s="6">
        <v>25</v>
      </c>
      <c r="G46" s="7">
        <v>4</v>
      </c>
      <c r="H46" s="8">
        <v>35344827.5</v>
      </c>
      <c r="I46" s="8">
        <f>H46*G46</f>
        <v>141379310</v>
      </c>
      <c r="J46" s="6">
        <v>25</v>
      </c>
    </row>
    <row r="47" spans="1:14">
      <c r="E47" s="13">
        <f>SUM(E46:E46)</f>
        <v>154000000</v>
      </c>
      <c r="I47" s="13">
        <f>SUM(I46:I46)</f>
        <v>141379310</v>
      </c>
    </row>
    <row r="48" spans="1:14">
      <c r="E48" s="14">
        <f>+E47*16%</f>
        <v>24640000</v>
      </c>
      <c r="I48" s="14">
        <f>+I47*16%</f>
        <v>22620689.600000001</v>
      </c>
    </row>
    <row r="49" spans="2:22">
      <c r="E49" s="10">
        <f>SUM(E47:E48)</f>
        <v>178640000</v>
      </c>
      <c r="I49" s="10">
        <f>SUM(I47:I48)</f>
        <v>163999999.59999999</v>
      </c>
      <c r="M49" s="12"/>
    </row>
    <row r="51" spans="2:22">
      <c r="B51" s="20" t="s">
        <v>13</v>
      </c>
      <c r="C51" s="20"/>
      <c r="D51" s="20"/>
      <c r="E51" s="10">
        <f>+(M35+E42+M42+E49+I49)/5</f>
        <v>181730079.92000002</v>
      </c>
      <c r="F51" s="12"/>
    </row>
    <row r="52" spans="2:22" ht="12.75" customHeight="1">
      <c r="B52" s="21" t="s">
        <v>17</v>
      </c>
      <c r="C52" s="21"/>
      <c r="D52" s="21"/>
      <c r="E52" s="21"/>
    </row>
    <row r="53" spans="2:22">
      <c r="B53" s="21"/>
      <c r="C53" s="21"/>
      <c r="D53" s="21"/>
      <c r="E53" s="21"/>
      <c r="V53" s="15"/>
    </row>
    <row r="54" spans="2:22">
      <c r="B54" s="21"/>
      <c r="C54" s="21"/>
      <c r="D54" s="21"/>
      <c r="E54" s="21"/>
    </row>
    <row r="55" spans="2:22">
      <c r="H55" s="18"/>
    </row>
    <row r="56" spans="2:22">
      <c r="B56" s="20" t="s">
        <v>18</v>
      </c>
      <c r="C56" s="20"/>
      <c r="D56" s="20"/>
      <c r="E56" s="10">
        <f>+E51+E24</f>
        <v>458698282.64000005</v>
      </c>
    </row>
  </sheetData>
  <mergeCells count="27">
    <mergeCell ref="B2:E2"/>
    <mergeCell ref="C14:F14"/>
    <mergeCell ref="G14:J14"/>
    <mergeCell ref="K14:N14"/>
    <mergeCell ref="A10:D10"/>
    <mergeCell ref="A11:D11"/>
    <mergeCell ref="K4:N4"/>
    <mergeCell ref="A12:D12"/>
    <mergeCell ref="B52:E54"/>
    <mergeCell ref="B51:D51"/>
    <mergeCell ref="C30:F30"/>
    <mergeCell ref="G30:J30"/>
    <mergeCell ref="B56:D56"/>
    <mergeCell ref="C44:F44"/>
    <mergeCell ref="G44:J44"/>
    <mergeCell ref="A33:D33"/>
    <mergeCell ref="A34:D34"/>
    <mergeCell ref="A35:D35"/>
    <mergeCell ref="K30:N30"/>
    <mergeCell ref="C37:F37"/>
    <mergeCell ref="G37:J37"/>
    <mergeCell ref="C4:F4"/>
    <mergeCell ref="G4:J4"/>
    <mergeCell ref="B24:D24"/>
    <mergeCell ref="B25:E26"/>
    <mergeCell ref="B28:E28"/>
    <mergeCell ref="K37:N37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scale="5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ESTUDIO DE MERCADO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kratos</dc:creator>
  <cp:lastModifiedBy>jbeltran</cp:lastModifiedBy>
  <cp:lastPrinted>2014-10-24T15:00:58Z</cp:lastPrinted>
  <dcterms:created xsi:type="dcterms:W3CDTF">2014-09-22T15:23:32Z</dcterms:created>
  <dcterms:modified xsi:type="dcterms:W3CDTF">2014-11-27T20:47:51Z</dcterms:modified>
</cp:coreProperties>
</file>