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0" windowWidth="15600" windowHeight="5310" tabRatio="948" firstSheet="2" activeTab="2"/>
  </bookViews>
  <sheets>
    <sheet name="JURIDICOS" sheetId="1" state="hidden" r:id="rId1"/>
    <sheet name="FINANCIERA" sheetId="2" state="hidden" r:id="rId2"/>
    <sheet name="ORGANIZACION" sheetId="3" r:id="rId3"/>
    <sheet name="EXPERIENCIA " sheetId="4" r:id="rId4"/>
    <sheet name="PERSONAL" sheetId="5" r:id="rId5"/>
    <sheet name="TECNICA" sheetId="6" r:id="rId6"/>
    <sheet name="CONTENIDO O. ECONOMICA " sheetId="8" r:id="rId7"/>
  </sheets>
  <externalReferences>
    <externalReference r:id="rId8"/>
    <externalReference r:id="rId9"/>
  </externalReferences>
  <definedNames>
    <definedName name="_xlnm.Print_Area" localSheetId="6">'CONTENIDO O. ECONOMICA '!$B$2:$G$21</definedName>
    <definedName name="_xlnm.Print_Area" localSheetId="3">'EXPERIENCIA '!$B$2:$G$30</definedName>
    <definedName name="_xlnm.Print_Area" localSheetId="1">FINANCIERA!$B$2:$F$27</definedName>
    <definedName name="_xlnm.Print_Area" localSheetId="0">JURIDICOS!$B$2:$F$50</definedName>
    <definedName name="_xlnm.Print_Area" localSheetId="2">ORGANIZACION!$B$2:$H$25</definedName>
    <definedName name="_xlnm.Database" localSheetId="6">#REF!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6">'CONTENIDO O. ECONOMICA '!$2:$7</definedName>
    <definedName name="_xlnm.Print_Titles" localSheetId="3">'EXPERIENCIA '!$2:$13</definedName>
    <definedName name="_xlnm.Print_Titles" localSheetId="4">PERSONAL!$2:$9</definedName>
    <definedName name="_xlnm.Print_Titles" localSheetId="5">TECNICA!$2:$9</definedName>
  </definedNames>
  <calcPr calcId="124519"/>
</workbook>
</file>

<file path=xl/calcChain.xml><?xml version="1.0" encoding="utf-8"?>
<calcChain xmlns="http://schemas.openxmlformats.org/spreadsheetml/2006/main">
  <c r="E22" i="4"/>
  <c r="E25" s="1"/>
  <c r="D22"/>
  <c r="D25" s="1"/>
  <c r="C22"/>
  <c r="C25" s="1"/>
  <c r="H22" i="3"/>
  <c r="C23" i="4" l="1"/>
  <c r="G16" i="8"/>
  <c r="F8" i="4"/>
  <c r="H8" i="3" l="1"/>
  <c r="E16" i="2"/>
  <c r="F16"/>
  <c r="E15"/>
  <c r="F15"/>
  <c r="F8"/>
  <c r="G19" i="8" l="1"/>
  <c r="B8"/>
  <c r="B5"/>
  <c r="B4"/>
  <c r="B3"/>
  <c r="G14"/>
  <c r="G15" s="1"/>
  <c r="G17" s="1"/>
  <c r="F8" i="6"/>
  <c r="B8"/>
  <c r="B5"/>
  <c r="B4"/>
  <c r="B3"/>
  <c r="B2"/>
  <c r="F8" i="5"/>
  <c r="B8"/>
  <c r="B5"/>
  <c r="B4"/>
  <c r="B3"/>
  <c r="B2"/>
  <c r="B8" i="4" l="1"/>
  <c r="B5"/>
  <c r="B4"/>
  <c r="B3"/>
  <c r="E28"/>
  <c r="D28"/>
  <c r="C28"/>
  <c r="E23"/>
  <c r="E21"/>
  <c r="D21"/>
  <c r="C21"/>
  <c r="B2"/>
  <c r="H24" i="3"/>
  <c r="C26" i="4" l="1"/>
  <c r="D26" s="1"/>
  <c r="E24"/>
  <c r="D23"/>
  <c r="D24" s="1"/>
  <c r="C24"/>
  <c r="E26" l="1"/>
  <c r="F26" s="1"/>
  <c r="G11" i="3"/>
  <c r="B11"/>
  <c r="D11" s="1"/>
  <c r="B8"/>
  <c r="B5"/>
  <c r="B4"/>
  <c r="B3"/>
  <c r="B2"/>
  <c r="D19" i="2"/>
  <c r="D18"/>
  <c r="D15"/>
  <c r="B8"/>
  <c r="B5"/>
  <c r="B4"/>
  <c r="B3"/>
  <c r="D16"/>
  <c r="D25" s="1"/>
  <c r="B2"/>
  <c r="H11" i="3" l="1"/>
  <c r="D22" i="2"/>
  <c r="D23"/>
  <c r="D24"/>
</calcChain>
</file>

<file path=xl/sharedStrings.xml><?xml version="1.0" encoding="utf-8"?>
<sst xmlns="http://schemas.openxmlformats.org/spreadsheetml/2006/main" count="341" uniqueCount="222">
  <si>
    <t>REPUBLICA DE COLOMBIA</t>
  </si>
  <si>
    <t>CUADRO No. 1</t>
  </si>
  <si>
    <t>No</t>
  </si>
  <si>
    <t xml:space="preserve">DOCUMENTO </t>
  </si>
  <si>
    <t>PROPONENTE</t>
  </si>
  <si>
    <t>DOCUMENTOS DE CONTENIDO JURIDICO</t>
  </si>
  <si>
    <t xml:space="preserve">CARTA DE PRESENTACION FOLIO No </t>
  </si>
  <si>
    <t>FIRMA DEL REPRESENTANTE LEGAL O APODERADO</t>
  </si>
  <si>
    <t>CEDULA</t>
  </si>
  <si>
    <t>DECLARACION DE INHABILIDADES E INCOMPATIBILIDADES</t>
  </si>
  <si>
    <t>DECLARACION APOYO A LA INDUSTRIA NACIONAL</t>
  </si>
  <si>
    <t>PERSONAS JURIDICAS</t>
  </si>
  <si>
    <t>CERTIFICADO DE INSCRIPCIÓN REGISTRO UNICO DE PROPONENTES - FOLIO No.</t>
  </si>
  <si>
    <t>FECHA DE EXPEDICION</t>
  </si>
  <si>
    <t>NOMBRE DE LA EMPRESA</t>
  </si>
  <si>
    <t>HABILITADA POR EL OBJETO SOCIAL</t>
  </si>
  <si>
    <t>FECHA DE INSCRIPCION DE LA SOCIEDAD</t>
  </si>
  <si>
    <t>FECHA DE VIGENCIA DE LA SOCIEDAD</t>
  </si>
  <si>
    <t>NOMBRE DEL REPRESENTANTE LEGAL</t>
  </si>
  <si>
    <t>NOMBRE DEL REVISOR FISCAL</t>
  </si>
  <si>
    <t>REPRESENTANTE FACULTADO PARA ESTE CONCURSO</t>
  </si>
  <si>
    <t>AUTORIZACION AL REPRESENTANTE FOLIO No</t>
  </si>
  <si>
    <t xml:space="preserve">ACTA DE JUNTA No </t>
  </si>
  <si>
    <t>NOMBRE DEL AUTORIZADO</t>
  </si>
  <si>
    <t>COBERTURA PARA ESTE CONCURSO</t>
  </si>
  <si>
    <t xml:space="preserve">CARTA DE CONSORCIO O UNION TEMPORAL FOLIO No </t>
  </si>
  <si>
    <t>PORCENTAJE DE PARTICIPACION</t>
  </si>
  <si>
    <t>UNIONES TEMPORALES ACTIVIDADES DISCRIMINADAS?</t>
  </si>
  <si>
    <t>REPRESENTANTE DE LA ASOCIACION</t>
  </si>
  <si>
    <t>NOMBRE DE LAS EMPRESAS SUSCRIPTORAS</t>
  </si>
  <si>
    <t>NOMBRE DE LOS REPRESENTANTES DE LAS EMPRESAS SUSCRIPTORAS</t>
  </si>
  <si>
    <t>VIGENCIA DE LA ASOCIACION</t>
  </si>
  <si>
    <t>GARANTIA DE SERIEDAD DE LA PROPUESTA FOLIO No</t>
  </si>
  <si>
    <t>NUMERO DE LA POLIZA</t>
  </si>
  <si>
    <t>INTEGRANTES INCLUIDOS CON NIT</t>
  </si>
  <si>
    <t>ASEGURADO O AFIANZADO</t>
  </si>
  <si>
    <t>CERTIFICADO ANTECENDENTES DISCIPLINARIOS REVISOR FISCAL</t>
  </si>
  <si>
    <t>DOCUMENTOS DE CONTENIDO FINANCIERO</t>
  </si>
  <si>
    <t>ACTIVO CORRIENTE</t>
  </si>
  <si>
    <t>ACTIVO TOTAL</t>
  </si>
  <si>
    <t>PASIVO CORRIENTE</t>
  </si>
  <si>
    <t>PASIVO TOTAL</t>
  </si>
  <si>
    <t>DOCUMENTOS ADICIONALES</t>
  </si>
  <si>
    <t>FOTOCOPIA DE LA CEDULA DEL REPRESENTANTE LEGAL</t>
  </si>
  <si>
    <t xml:space="preserve">  </t>
  </si>
  <si>
    <t>INTEGRANTE 1</t>
  </si>
  <si>
    <t>INTEGRANTE 2</t>
  </si>
  <si>
    <t>CERTIFICADO DE PAGO DE APORTES PARAFISCALES Y SEGURIDAD SOCIAL</t>
  </si>
  <si>
    <t xml:space="preserve">CERTIFICADO DEL RUP O DE EXISTENCIA Y REPRESENTACION LEGAL </t>
  </si>
  <si>
    <t>3.3.2</t>
  </si>
  <si>
    <t>3.3.3</t>
  </si>
  <si>
    <t>CERTIFICADO REGISTRO UNICO DE PROPONENTES</t>
  </si>
  <si>
    <t>BALANCE GENERAL DE 2011</t>
  </si>
  <si>
    <t xml:space="preserve">DOCUMENTOS JURIDICOS </t>
  </si>
  <si>
    <t>CUADRO No. 4</t>
  </si>
  <si>
    <t>CAPITAL DE TRABAJO</t>
  </si>
  <si>
    <t>PATRIMONIO</t>
  </si>
  <si>
    <t>INDICADORES</t>
  </si>
  <si>
    <t>ENDEUDAMIENTO - IET&lt;=70%</t>
  </si>
  <si>
    <t>CONCEPTO</t>
  </si>
  <si>
    <t>HABILITADA</t>
  </si>
  <si>
    <t>TOTAL</t>
  </si>
  <si>
    <t>CUADRO No. 2</t>
  </si>
  <si>
    <t xml:space="preserve">CAPITAL DE TRABAJO REQUERIDO </t>
  </si>
  <si>
    <t>PRESUPUESTO OFICIAL</t>
  </si>
  <si>
    <t>EVALUACION FINANCIERA</t>
  </si>
  <si>
    <t>PATRIMONIO REQUERIDO</t>
  </si>
  <si>
    <t>LIQUIDEZ (ILT) &gt;= 1,1</t>
  </si>
  <si>
    <t xml:space="preserve">CAPITAL DE TRABAJO </t>
  </si>
  <si>
    <t>PROPONENTE INDIVIDUAL</t>
  </si>
  <si>
    <t>INTEGRANTE 1 PROPUESTA CONJUNTA</t>
  </si>
  <si>
    <t>INTEGRANTE 2 PROPUESTA CONJUNTA</t>
  </si>
  <si>
    <t>CUADRO No. 3</t>
  </si>
  <si>
    <t>EVALUACION DE LA CAPACIDAD DE ORGANIZACIÓN</t>
  </si>
  <si>
    <t>ITEM</t>
  </si>
  <si>
    <t>SALARIO MINIMO 2013</t>
  </si>
  <si>
    <t>INDICADOR DE CAPACIDAD ORGANIZACIONAL EN SMMLV</t>
  </si>
  <si>
    <t>CAPACIDAD DE ORGANIZACIÓN REGISTRADA EN EL RUP EN SMMLV</t>
  </si>
  <si>
    <t>MARCA</t>
  </si>
  <si>
    <t>EVALUACION DE LA CAPACIDAD DE ORGANIZACIÓN TECNICA</t>
  </si>
  <si>
    <t>CANTIDAD DE EQUIPO DISPONIBLE</t>
  </si>
  <si>
    <t>TOTAL DE EQUIPOS DISPONIBLES</t>
  </si>
  <si>
    <t>MINIMO REQUERIDO</t>
  </si>
  <si>
    <t>OBSERVACION</t>
  </si>
  <si>
    <t>VALOR DEL CONTRATO DE ACUERDO AL PORCENTAJE DE PARTICIPACION</t>
  </si>
  <si>
    <t>VALOR EJECUTADO A LA FECHA</t>
  </si>
  <si>
    <t>VALOR EJECUTADO A LA FECHA DE ACUERDO AL PORCENTAJE DE PARTICIPACION</t>
  </si>
  <si>
    <t>VALOR EJECUTADO DEL CONTRATO EN SMMLV - FECHA DE SUSCRIPCION</t>
  </si>
  <si>
    <t xml:space="preserve">FECHA DE INICIACION </t>
  </si>
  <si>
    <t>FECHA DE TERMINACIÓN</t>
  </si>
  <si>
    <t>EXPERIENCIA DEL PROPONENTE</t>
  </si>
  <si>
    <t>OBJETO SOCIAL</t>
  </si>
  <si>
    <t>ANTIGÜEDAD</t>
  </si>
  <si>
    <t>CUMPLE?</t>
  </si>
  <si>
    <t>EXPERIENCIA ACREDITADA O ESPECIFICA</t>
  </si>
  <si>
    <t>CONTRATO No.1</t>
  </si>
  <si>
    <t>CONTRATO No.2</t>
  </si>
  <si>
    <t>CONTRATO No.3</t>
  </si>
  <si>
    <t>EXPERIENCIA GENERAL INTEGRANTE # 1</t>
  </si>
  <si>
    <t>EXPERIENCIA GENERAL INTEGRANTE # 2</t>
  </si>
  <si>
    <t>CONCEPTO EXPERIENCIA GENERAL</t>
  </si>
  <si>
    <t>IDENTIFICACION DEL CONTRATO</t>
  </si>
  <si>
    <t>OBJETO DEL CONTRATO O SERVICIO</t>
  </si>
  <si>
    <t xml:space="preserve">CONTRATISTA </t>
  </si>
  <si>
    <t>ENTIDAD CONTRATANTE O CLIENTE</t>
  </si>
  <si>
    <t>VALOR DEL CONTRATO O FACTURACION EN PESOS</t>
  </si>
  <si>
    <t xml:space="preserve">VALOR EJECUTADO A LA FECHA EN PORCENTAJE </t>
  </si>
  <si>
    <t>VALOR ACUMULADO DE CONTRATOS 
ACUMULADO MAYOR O IGUAL 1000 SMMLV</t>
  </si>
  <si>
    <t>CONTRATO A PARTIR DEL 1 DE ENERO DE 2002?</t>
  </si>
  <si>
    <t>CUMPLEN</t>
  </si>
  <si>
    <t>CONCEPTO EXPERIENCIA ESPECIFICA</t>
  </si>
  <si>
    <t>FOLIO</t>
  </si>
  <si>
    <t>CUADRO No.  5</t>
  </si>
  <si>
    <t>OFERTA DE PERSONAL</t>
  </si>
  <si>
    <t xml:space="preserve">No. </t>
  </si>
  <si>
    <t>PROPUESTA DE PERSONAL</t>
  </si>
  <si>
    <t>COORDINADOR GENERAL DEL CONTRATO</t>
  </si>
  <si>
    <t xml:space="preserve">FORMATO No. 7 PERFIL </t>
  </si>
  <si>
    <t>a</t>
  </si>
  <si>
    <t>FIRMA DE PERSONA PROPUESTA</t>
  </si>
  <si>
    <t>FIRMA REPRESENTANTE DEL PROPONENTE</t>
  </si>
  <si>
    <t>COMPROMISO DE PRESTAR SERVICIOS AL CONTRATO</t>
  </si>
  <si>
    <t>COPIA DE LA CEDULA DE CIUDADANIA</t>
  </si>
  <si>
    <t>CERTIFICACIONES DE EXPERIENCIA</t>
  </si>
  <si>
    <t>DATOS</t>
  </si>
  <si>
    <t>FECHA DE GRADO</t>
  </si>
  <si>
    <t>COPIA DIPLOMA DE PREGRADO O ACTA DE GRADO - PROFESION</t>
  </si>
  <si>
    <t>COPIA MATRICULA PROFESIONAL, SI FUERA EL CASO</t>
  </si>
  <si>
    <t>CUMPLE</t>
  </si>
  <si>
    <t>FECHA DE MATRICULA, SI FUERA EL CASO.</t>
  </si>
  <si>
    <t>TIEMPO DE EXPERIENCIA ESPECIFICA</t>
  </si>
  <si>
    <t>COORDINADOR DE SEGURIDAD</t>
  </si>
  <si>
    <t>b</t>
  </si>
  <si>
    <t>COORDINADOR DE INFORMATICA</t>
  </si>
  <si>
    <t>c</t>
  </si>
  <si>
    <t>AUDITOR DE CALIDAD</t>
  </si>
  <si>
    <t>d</t>
  </si>
  <si>
    <t xml:space="preserve">COPIA DIPLOMA POSTGRADO, ESPECIALIDAD. </t>
  </si>
  <si>
    <t xml:space="preserve">PROPUESTA TECNICA </t>
  </si>
  <si>
    <t>CUADRO No. 6</t>
  </si>
  <si>
    <t xml:space="preserve">COMPROMISO DE CUMPLIR LA TOTALIDAD DE LAS ESPECIFICACIONES TÉCNICAS, PLAZOS Y OBLIGACIONES ESTABLECIDAS EN EL ANEXO A TÉCNICO Y OPERATIVO </t>
  </si>
  <si>
    <t>OBSERVACIONES</t>
  </si>
  <si>
    <t>e</t>
  </si>
  <si>
    <t>CONTENIDO</t>
  </si>
  <si>
    <t>PROPUESTA TECNICA</t>
  </si>
  <si>
    <t xml:space="preserve">SUBTOTAL </t>
  </si>
  <si>
    <t>IVA</t>
  </si>
  <si>
    <t>DIFERENCIA DE LA OFERTA CORREGIDA CON EL PRESUPUESTO OFICIAL EN PORCENTAJE</t>
  </si>
  <si>
    <t>CUADRO No. 7</t>
  </si>
  <si>
    <t>ITEMS COMPLETOS</t>
  </si>
  <si>
    <t>RESULTADOS REVISION ARITMETICA</t>
  </si>
  <si>
    <t>VALOR CORREGIDO DE LA OFERTA</t>
  </si>
  <si>
    <t>VALOR TOTAL DE LA OFERTA</t>
  </si>
  <si>
    <t>ITEM MAS REPRESENTATIVO</t>
  </si>
  <si>
    <t>PORCENTAJE DEL TOTAL DE LA OFERTA</t>
  </si>
  <si>
    <t>7.7.1 VERIFICACION CONTENIDO OFERTA ECONOMICA</t>
  </si>
  <si>
    <t>3.1</t>
  </si>
  <si>
    <t>IMPRESIÓN Y EMPAQUE DE MATERIALES PARA LAS PRUEBA PILOTO EKAES EN UNIVERSIDADES Y PRUEBA SABER 11 CALENDARIO B</t>
  </si>
  <si>
    <t>3.2</t>
  </si>
  <si>
    <t>SELECCIÓN POR EXCEPCION SE - 001 - 2013</t>
  </si>
  <si>
    <t>VALOR ASEGURADO ($23.914.200.oo)</t>
  </si>
  <si>
    <t>FECHA DE VIGENCIA (14-ENE-2013 a 14-ABR-2013)</t>
  </si>
  <si>
    <t>3.4</t>
  </si>
  <si>
    <t>3.5</t>
  </si>
  <si>
    <t xml:space="preserve"> </t>
  </si>
  <si>
    <t>FORMA DE IMPRESIÓN (PLANA, ROTATIVA O DIGITAL)</t>
  </si>
  <si>
    <t>MODELO - AÑO DE FABRICACIÓN</t>
  </si>
  <si>
    <t xml:space="preserve">ESTADO DEL EQUIPO </t>
  </si>
  <si>
    <t>CAPACIDAD HORARIA DE PRODUCCION</t>
  </si>
  <si>
    <t>INSTITUTO COLOMBIANO PARA LA EVALUACIÓN DE LA EDUCACIÓN - ICFES</t>
  </si>
  <si>
    <t>DESCRIPCION DE CARACTERÍSTICAS</t>
  </si>
  <si>
    <t>COORDINADOR DE IMPRESIÓN</t>
  </si>
  <si>
    <t>4.3</t>
  </si>
  <si>
    <t>PLANO GENERAL de la planta de producción en la cual se localicen los equipos y áreas donde se desarrollarán los trabajos de impresión y empaque para el ICFES y debe estar ubicada en el Distrito Capital</t>
  </si>
  <si>
    <t xml:space="preserve">CONTENIDO </t>
  </si>
  <si>
    <t>El Proponente debe presentar en su propuesta la metodología propuesta para Ensamblar los materiales de cada usuario y para cada salón, el número de líneas de trabajo y el número de personas que operaran cada línea de empaque, al igual que los rendimientos/hora proyectados.</t>
  </si>
  <si>
    <t>METODOLOGIA PARA EMSAMBLAR MATERIALES POR USUARIO</t>
  </si>
  <si>
    <t>METODOLOGIA PARA EMSAMBLAR MATERIALES POR SALON</t>
  </si>
  <si>
    <t>NUMERO DE LINEAS DE TRABAJO OFRECIDAS</t>
  </si>
  <si>
    <t>OPERARIOS POR LINEAS DE EMPAQUE</t>
  </si>
  <si>
    <t>RENDIMIENTOS POR HORA PROYECTADOS</t>
  </si>
  <si>
    <t>PLANA</t>
  </si>
  <si>
    <t>KOMORY</t>
  </si>
  <si>
    <t>BUENO</t>
  </si>
  <si>
    <t>20000 T/HORA</t>
  </si>
  <si>
    <t>Prensa plana 8 unidades de color formato pliego 70x100cm</t>
  </si>
  <si>
    <t>SPEED MASTER</t>
  </si>
  <si>
    <t>10000 T/HORA</t>
  </si>
  <si>
    <t>Prensa plana 4 unidades de color formato medio pliego 50x70cms</t>
  </si>
  <si>
    <t>ROTATIVA</t>
  </si>
  <si>
    <t>GOSS SUNDAY</t>
  </si>
  <si>
    <t>40000 C/HORA</t>
  </si>
  <si>
    <t>HARRIS M: 1000</t>
  </si>
  <si>
    <t>20000 C/HORA</t>
  </si>
  <si>
    <t>DIGITAL</t>
  </si>
  <si>
    <t>XEROX</t>
  </si>
  <si>
    <t>10800 IPH</t>
  </si>
  <si>
    <t>Impresora laser alto volumen, impresión con data variable.</t>
  </si>
  <si>
    <t>HP</t>
  </si>
  <si>
    <t>Impresora laser color impresión con data variable.</t>
  </si>
  <si>
    <t>COSEDORA</t>
  </si>
  <si>
    <t>MULLER MARTINI</t>
  </si>
  <si>
    <t>5000 C/HORA</t>
  </si>
  <si>
    <t>Cosedora y alzadora (alimentacion de cuadernillos en cada casilla)</t>
  </si>
  <si>
    <t>CONTRATO DE SUMINISTRO NO. 118</t>
  </si>
  <si>
    <t>CONTRATO NO. 0126 DE 2009</t>
  </si>
  <si>
    <t>06-7-10037-09</t>
  </si>
  <si>
    <t>CARGRAPHICS S.A</t>
  </si>
  <si>
    <t>ELABORACIÓN DE IMPRESOS DE PIEZAS DE COMUNICACIÓN, ELEMENTOS DE IDENTIFICACIÓN INSTITUCIONAL, VALLAS Y PENDONES</t>
  </si>
  <si>
    <t>IMPRESIÓN DE DIFERENTES PEIZAS Y PRODUCTOS DE COMUNICACIÓN Y DE IDENTIFICACION INSTITUCIONAL.</t>
  </si>
  <si>
    <t>EDICION, CORRECION DE ESTILO, DISEÑO, DIAGRAMACIÒN DE 84 PAGINAS INCLUIDA LA PORTADA, IMPRESIÓN, ALISTAMIENTO Y DISTRIBUCION NACIONAL DE LA REVISTA POLICIA NACIONAL CON 4 EDICIONES ANUALES CON UN VOLUMEN DE 222900 REVISTAS AL AÑO.</t>
  </si>
  <si>
    <t>DEPARTAMENTO PARA LA PROSPERIDAD SOCIAL</t>
  </si>
  <si>
    <t>POLICIA NACIONAL DE COLOMBIA - DIRECCION</t>
  </si>
  <si>
    <t>PROPONENTE: CARVAJAL SOLUCIONES DE COMUNICACIÓN S.A.S</t>
  </si>
  <si>
    <t>62 -63</t>
  </si>
  <si>
    <t>2 a 4</t>
  </si>
  <si>
    <t>No presenta</t>
  </si>
  <si>
    <t>No figura el cargo COORDINADOR DE INFORMATICA</t>
  </si>
  <si>
    <t>NO CUMPLE</t>
  </si>
  <si>
    <t>CUMPLE PARCIALMENTE</t>
  </si>
  <si>
    <t>49-51</t>
  </si>
  <si>
    <t>NOTA: Documentos incompletos.</t>
  </si>
</sst>
</file>

<file path=xl/styles.xml><?xml version="1.0" encoding="utf-8"?>
<styleSheet xmlns="http://schemas.openxmlformats.org/spreadsheetml/2006/main">
  <numFmts count="12">
    <numFmt numFmtId="164" formatCode="d\-mmm\-yy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_([$$-240A]\ * #,##0.00_);_([$$-240A]\ * \(#,##0.00\);_([$$-240A]\ * &quot;-&quot;??_);_(@_)"/>
    <numFmt numFmtId="168" formatCode="_-* #,##0\ _P_t_s_-;\-* #,##0\ _P_t_s_-;_-* &quot;-&quot;\ _P_t_s_-;_-@_-"/>
    <numFmt numFmtId="169" formatCode="&quot;$&quot;\ #,##0.00"/>
    <numFmt numFmtId="170" formatCode="[$-C0A]d\-mmm\-yy;@"/>
    <numFmt numFmtId="171" formatCode="_-* #,##0.00\ [$€]_-;\-* #,##0.00\ [$€]_-;_-* &quot;-&quot;??\ [$€]_-;_-@_-"/>
    <numFmt numFmtId="172" formatCode="_ * #,##0.00_ ;_ * \-#,##0.00_ ;_ * &quot;-&quot;??_ ;_ @_ "/>
    <numFmt numFmtId="173" formatCode="_ &quot;$&quot;\ * #,##0.00_ ;_ &quot;$&quot;\ * \-#,##0.00_ ;_ &quot;$&quot;\ * &quot;-&quot;??_ ;_ @_ "/>
    <numFmt numFmtId="174" formatCode="0;[Red]0"/>
    <numFmt numFmtId="175" formatCode="_-* #,##0\ _P_t_s_-;\-* #,##0\ _P_t_s_-;_-* &quot;-&quot;??\ _P_t_s_-;_-@_-"/>
  </numFmts>
  <fonts count="1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9" xfId="0" applyFont="1" applyBorder="1"/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2" fillId="0" borderId="23" xfId="0" quotePrefix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3" fontId="5" fillId="0" borderId="26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left" vertical="center"/>
    </xf>
    <xf numFmtId="0" fontId="5" fillId="0" borderId="26" xfId="0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left" vertical="center"/>
    </xf>
    <xf numFmtId="0" fontId="2" fillId="0" borderId="26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64" fontId="5" fillId="0" borderId="26" xfId="0" applyNumberFormat="1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0" fontId="5" fillId="0" borderId="26" xfId="0" applyFont="1" applyBorder="1"/>
    <xf numFmtId="164" fontId="5" fillId="0" borderId="26" xfId="0" applyNumberFormat="1" applyFont="1" applyBorder="1" applyAlignment="1">
      <alignment horizontal="left" vertical="center" wrapText="1"/>
    </xf>
    <xf numFmtId="164" fontId="5" fillId="0" borderId="27" xfId="0" applyNumberFormat="1" applyFont="1" applyBorder="1" applyAlignment="1">
      <alignment horizontal="left" vertical="center" wrapText="1"/>
    </xf>
    <xf numFmtId="0" fontId="5" fillId="0" borderId="26" xfId="0" quotePrefix="1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164" fontId="5" fillId="0" borderId="26" xfId="0" quotePrefix="1" applyNumberFormat="1" applyFont="1" applyBorder="1" applyAlignment="1">
      <alignment horizontal="left" vertical="center"/>
    </xf>
    <xf numFmtId="164" fontId="5" fillId="0" borderId="27" xfId="0" quotePrefix="1" applyNumberFormat="1" applyFont="1" applyBorder="1" applyAlignment="1">
      <alignment horizontal="left" vertical="center"/>
    </xf>
    <xf numFmtId="0" fontId="5" fillId="0" borderId="26" xfId="0" quotePrefix="1" applyFont="1" applyBorder="1" applyAlignment="1">
      <alignment horizontal="left"/>
    </xf>
    <xf numFmtId="0" fontId="5" fillId="0" borderId="26" xfId="1" applyNumberFormat="1" applyFont="1" applyBorder="1" applyAlignment="1">
      <alignment horizontal="left" vertical="center"/>
    </xf>
    <xf numFmtId="0" fontId="5" fillId="0" borderId="26" xfId="0" applyFont="1" applyFill="1" applyBorder="1"/>
    <xf numFmtId="167" fontId="5" fillId="0" borderId="26" xfId="3" applyNumberFormat="1" applyFont="1" applyBorder="1" applyAlignment="1">
      <alignment horizontal="left" vertical="center"/>
    </xf>
    <xf numFmtId="167" fontId="5" fillId="0" borderId="27" xfId="3" applyNumberFormat="1" applyFont="1" applyBorder="1" applyAlignment="1">
      <alignment horizontal="left" vertical="center"/>
    </xf>
    <xf numFmtId="9" fontId="5" fillId="0" borderId="26" xfId="4" applyFont="1" applyBorder="1" applyAlignment="1">
      <alignment horizontal="center" vertical="center"/>
    </xf>
    <xf numFmtId="9" fontId="5" fillId="0" borderId="27" xfId="4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left" vertical="center"/>
    </xf>
    <xf numFmtId="9" fontId="5" fillId="0" borderId="27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/>
    <xf numFmtId="0" fontId="2" fillId="0" borderId="26" xfId="0" quotePrefix="1" applyFont="1" applyBorder="1" applyAlignment="1">
      <alignment horizontal="left" vertical="center" wrapText="1"/>
    </xf>
    <xf numFmtId="0" fontId="5" fillId="0" borderId="26" xfId="0" quotePrefix="1" applyFont="1" applyBorder="1" applyAlignment="1">
      <alignment horizontal="left" vertical="center" wrapText="1"/>
    </xf>
    <xf numFmtId="169" fontId="5" fillId="0" borderId="26" xfId="2" applyNumberFormat="1" applyFont="1" applyBorder="1" applyAlignment="1">
      <alignment horizontal="left" vertical="center"/>
    </xf>
    <xf numFmtId="169" fontId="5" fillId="0" borderId="27" xfId="2" applyNumberFormat="1" applyFont="1" applyBorder="1" applyAlignment="1">
      <alignment horizontal="left" vertical="center"/>
    </xf>
    <xf numFmtId="165" fontId="1" fillId="0" borderId="0" xfId="1" applyFont="1"/>
    <xf numFmtId="0" fontId="2" fillId="0" borderId="26" xfId="0" applyFont="1" applyBorder="1" applyAlignment="1">
      <alignment vertical="center" wrapText="1"/>
    </xf>
    <xf numFmtId="0" fontId="5" fillId="0" borderId="26" xfId="2" applyNumberFormat="1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4" fontId="5" fillId="2" borderId="26" xfId="2" applyNumberFormat="1" applyFont="1" applyFill="1" applyBorder="1" applyAlignment="1">
      <alignment horizontal="center" vertical="center"/>
    </xf>
    <xf numFmtId="4" fontId="5" fillId="2" borderId="27" xfId="2" applyNumberFormat="1" applyFont="1" applyFill="1" applyBorder="1" applyAlignment="1">
      <alignment horizontal="left" vertical="center"/>
    </xf>
    <xf numFmtId="0" fontId="2" fillId="0" borderId="28" xfId="0" quotePrefix="1" applyFont="1" applyBorder="1" applyAlignment="1">
      <alignment horizontal="left"/>
    </xf>
    <xf numFmtId="0" fontId="2" fillId="2" borderId="2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right"/>
    </xf>
    <xf numFmtId="4" fontId="1" fillId="0" borderId="0" xfId="1" applyNumberFormat="1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justify"/>
    </xf>
    <xf numFmtId="9" fontId="8" fillId="0" borderId="23" xfId="0" applyNumberFormat="1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4" fontId="8" fillId="0" borderId="26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26" xfId="0" quotePrefix="1" applyNumberFormat="1" applyFont="1" applyFill="1" applyBorder="1" applyAlignment="1">
      <alignment horizontal="right"/>
    </xf>
    <xf numFmtId="4" fontId="8" fillId="0" borderId="27" xfId="0" quotePrefix="1" applyNumberFormat="1" applyFont="1" applyFill="1" applyBorder="1" applyAlignment="1">
      <alignment horizontal="right"/>
    </xf>
    <xf numFmtId="0" fontId="8" fillId="0" borderId="26" xfId="0" applyFont="1" applyBorder="1"/>
    <xf numFmtId="0" fontId="7" fillId="0" borderId="42" xfId="0" applyFont="1" applyBorder="1"/>
    <xf numFmtId="3" fontId="7" fillId="0" borderId="26" xfId="0" applyNumberFormat="1" applyFont="1" applyBorder="1" applyAlignment="1">
      <alignment horizontal="right" vertical="top" wrapText="1"/>
    </xf>
    <xf numFmtId="3" fontId="8" fillId="0" borderId="26" xfId="0" applyNumberFormat="1" applyFont="1" applyBorder="1" applyAlignment="1">
      <alignment horizontal="right" vertical="top" wrapText="1"/>
    </xf>
    <xf numFmtId="3" fontId="8" fillId="0" borderId="27" xfId="0" applyNumberFormat="1" applyFont="1" applyBorder="1" applyAlignment="1">
      <alignment horizontal="right" vertical="top" wrapText="1"/>
    </xf>
    <xf numFmtId="3" fontId="8" fillId="0" borderId="42" xfId="0" applyNumberFormat="1" applyFont="1" applyBorder="1" applyAlignment="1">
      <alignment horizontal="right" vertical="top" wrapText="1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/>
    <xf numFmtId="3" fontId="8" fillId="2" borderId="26" xfId="0" applyNumberFormat="1" applyFont="1" applyFill="1" applyBorder="1" applyAlignment="1">
      <alignment horizontal="right"/>
    </xf>
    <xf numFmtId="3" fontId="8" fillId="2" borderId="42" xfId="0" applyNumberFormat="1" applyFont="1" applyFill="1" applyBorder="1" applyAlignment="1">
      <alignment horizontal="right"/>
    </xf>
    <xf numFmtId="0" fontId="8" fillId="2" borderId="27" xfId="0" applyFont="1" applyFill="1" applyBorder="1"/>
    <xf numFmtId="0" fontId="7" fillId="0" borderId="26" xfId="0" applyFont="1" applyBorder="1"/>
    <xf numFmtId="3" fontId="7" fillId="3" borderId="26" xfId="0" applyNumberFormat="1" applyFont="1" applyFill="1" applyBorder="1" applyAlignment="1">
      <alignment horizontal="center"/>
    </xf>
    <xf numFmtId="3" fontId="7" fillId="3" borderId="42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0" fontId="8" fillId="0" borderId="26" xfId="0" quotePrefix="1" applyFont="1" applyBorder="1" applyAlignment="1">
      <alignment horizontal="left"/>
    </xf>
    <xf numFmtId="4" fontId="8" fillId="0" borderId="26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10" fontId="8" fillId="0" borderId="26" xfId="0" applyNumberFormat="1" applyFont="1" applyBorder="1" applyAlignment="1">
      <alignment horizontal="right"/>
    </xf>
    <xf numFmtId="10" fontId="8" fillId="0" borderId="42" xfId="0" applyNumberFormat="1" applyFont="1" applyBorder="1" applyAlignment="1">
      <alignment horizontal="right"/>
    </xf>
    <xf numFmtId="0" fontId="7" fillId="0" borderId="29" xfId="0" applyFont="1" applyBorder="1"/>
    <xf numFmtId="0" fontId="7" fillId="0" borderId="30" xfId="0" applyFont="1" applyBorder="1"/>
    <xf numFmtId="4" fontId="9" fillId="0" borderId="43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center" wrapText="1"/>
    </xf>
    <xf numFmtId="165" fontId="10" fillId="0" borderId="0" xfId="1" applyFont="1"/>
    <xf numFmtId="4" fontId="0" fillId="0" borderId="0" xfId="0" applyNumberFormat="1"/>
    <xf numFmtId="0" fontId="3" fillId="0" borderId="1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165" fontId="0" fillId="0" borderId="0" xfId="1" applyFont="1"/>
    <xf numFmtId="0" fontId="13" fillId="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4" fontId="1" fillId="6" borderId="37" xfId="0" applyNumberFormat="1" applyFont="1" applyFill="1" applyBorder="1" applyAlignment="1">
      <alignment horizontal="center"/>
    </xf>
    <xf numFmtId="4" fontId="0" fillId="6" borderId="37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1" fillId="0" borderId="0" xfId="0" applyFont="1" applyFill="1"/>
    <xf numFmtId="0" fontId="3" fillId="0" borderId="3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4" fontId="8" fillId="0" borderId="5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top"/>
    </xf>
    <xf numFmtId="0" fontId="8" fillId="0" borderId="26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9" fontId="8" fillId="0" borderId="26" xfId="4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7" fillId="7" borderId="43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3" fontId="8" fillId="8" borderId="26" xfId="0" applyNumberFormat="1" applyFont="1" applyFill="1" applyBorder="1" applyAlignment="1">
      <alignment horizontal="center" vertical="center"/>
    </xf>
    <xf numFmtId="9" fontId="8" fillId="8" borderId="26" xfId="4" applyFont="1" applyFill="1" applyBorder="1" applyAlignment="1">
      <alignment horizontal="center" vertical="center"/>
    </xf>
    <xf numFmtId="4" fontId="8" fillId="8" borderId="26" xfId="0" applyNumberFormat="1" applyFont="1" applyFill="1" applyBorder="1" applyAlignment="1">
      <alignment horizontal="center" vertical="center"/>
    </xf>
    <xf numFmtId="15" fontId="8" fillId="8" borderId="26" xfId="0" applyNumberFormat="1" applyFont="1" applyFill="1" applyBorder="1" applyAlignment="1">
      <alignment horizontal="center"/>
    </xf>
    <xf numFmtId="4" fontId="8" fillId="8" borderId="26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left"/>
    </xf>
    <xf numFmtId="3" fontId="2" fillId="0" borderId="35" xfId="0" applyNumberFormat="1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/>
    </xf>
    <xf numFmtId="0" fontId="3" fillId="0" borderId="35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6" fillId="2" borderId="6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6" fillId="0" borderId="64" xfId="0" applyFont="1" applyBorder="1" applyAlignment="1">
      <alignment horizontal="right"/>
    </xf>
    <xf numFmtId="0" fontId="1" fillId="0" borderId="59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29" xfId="0" applyFont="1" applyBorder="1"/>
    <xf numFmtId="0" fontId="6" fillId="0" borderId="30" xfId="0" applyFont="1" applyFill="1" applyBorder="1" applyAlignment="1">
      <alignment horizontal="left"/>
    </xf>
    <xf numFmtId="0" fontId="1" fillId="0" borderId="31" xfId="0" quotePrefix="1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27" xfId="0" applyBorder="1"/>
    <xf numFmtId="0" fontId="6" fillId="0" borderId="64" xfId="0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0" fillId="0" borderId="26" xfId="0" applyFont="1" applyFill="1" applyBorder="1" applyAlignment="1">
      <alignment horizontal="left" indent="3"/>
    </xf>
    <xf numFmtId="0" fontId="0" fillId="0" borderId="57" xfId="0" applyFont="1" applyFill="1" applyBorder="1" applyAlignment="1">
      <alignment horizontal="left" indent="3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 vertical="center"/>
    </xf>
    <xf numFmtId="0" fontId="1" fillId="0" borderId="0" xfId="19"/>
    <xf numFmtId="0" fontId="6" fillId="0" borderId="0" xfId="19" applyFont="1"/>
    <xf numFmtId="0" fontId="3" fillId="0" borderId="0" xfId="19" applyFont="1" applyBorder="1" applyAlignment="1">
      <alignment horizontal="left"/>
    </xf>
    <xf numFmtId="0" fontId="15" fillId="0" borderId="0" xfId="19" applyFont="1" applyFill="1" applyBorder="1" applyAlignment="1">
      <alignment horizontal="left"/>
    </xf>
    <xf numFmtId="0" fontId="1" fillId="0" borderId="0" xfId="19" applyFont="1" applyBorder="1"/>
    <xf numFmtId="0" fontId="7" fillId="0" borderId="54" xfId="19" applyFont="1" applyBorder="1" applyAlignment="1">
      <alignment horizontal="center"/>
    </xf>
    <xf numFmtId="0" fontId="1" fillId="0" borderId="0" xfId="19" applyBorder="1"/>
    <xf numFmtId="0" fontId="6" fillId="0" borderId="25" xfId="19" applyFont="1" applyBorder="1" applyAlignment="1">
      <alignment horizontal="left"/>
    </xf>
    <xf numFmtId="3" fontId="14" fillId="0" borderId="27" xfId="1" applyNumberFormat="1" applyFont="1" applyBorder="1" applyAlignment="1">
      <alignment horizontal="center"/>
    </xf>
    <xf numFmtId="175" fontId="0" fillId="0" borderId="0" xfId="1" applyNumberFormat="1" applyFont="1" applyBorder="1" applyAlignment="1"/>
    <xf numFmtId="0" fontId="8" fillId="0" borderId="0" xfId="19" applyFont="1" applyBorder="1" applyAlignment="1">
      <alignment horizontal="center" wrapText="1"/>
    </xf>
    <xf numFmtId="0" fontId="6" fillId="0" borderId="64" xfId="19" applyFont="1" applyBorder="1" applyAlignment="1">
      <alignment horizontal="left"/>
    </xf>
    <xf numFmtId="0" fontId="6" fillId="2" borderId="51" xfId="19" applyFont="1" applyFill="1" applyBorder="1" applyAlignment="1">
      <alignment horizontal="left"/>
    </xf>
    <xf numFmtId="175" fontId="0" fillId="0" borderId="0" xfId="1" applyNumberFormat="1" applyFont="1" applyFill="1" applyBorder="1" applyAlignment="1"/>
    <xf numFmtId="0" fontId="6" fillId="0" borderId="60" xfId="19" applyFont="1" applyBorder="1" applyAlignment="1">
      <alignment horizontal="left"/>
    </xf>
    <xf numFmtId="10" fontId="3" fillId="0" borderId="50" xfId="19" applyNumberFormat="1" applyFont="1" applyBorder="1" applyAlignment="1">
      <alignment horizontal="center"/>
    </xf>
    <xf numFmtId="0" fontId="6" fillId="0" borderId="29" xfId="19" applyFont="1" applyBorder="1" applyAlignment="1">
      <alignment horizontal="left"/>
    </xf>
    <xf numFmtId="165" fontId="6" fillId="0" borderId="31" xfId="1" applyFont="1" applyBorder="1" applyAlignment="1">
      <alignment horizontal="center"/>
    </xf>
    <xf numFmtId="0" fontId="1" fillId="0" borderId="0" xfId="19" applyAlignment="1">
      <alignment horizontal="left"/>
    </xf>
    <xf numFmtId="3" fontId="3" fillId="2" borderId="66" xfId="1" applyNumberFormat="1" applyFont="1" applyFill="1" applyBorder="1" applyAlignment="1">
      <alignment horizontal="center"/>
    </xf>
    <xf numFmtId="0" fontId="7" fillId="0" borderId="0" xfId="19" applyFont="1" applyBorder="1" applyAlignment="1">
      <alignment horizontal="center"/>
    </xf>
    <xf numFmtId="0" fontId="7" fillId="0" borderId="76" xfId="19" applyFont="1" applyBorder="1" applyAlignment="1">
      <alignment horizontal="center"/>
    </xf>
    <xf numFmtId="0" fontId="7" fillId="0" borderId="49" xfId="19" applyFont="1" applyBorder="1" applyAlignment="1">
      <alignment horizontal="center"/>
    </xf>
    <xf numFmtId="0" fontId="6" fillId="2" borderId="69" xfId="19" applyFont="1" applyFill="1" applyBorder="1" applyAlignment="1">
      <alignment horizontal="left"/>
    </xf>
    <xf numFmtId="3" fontId="3" fillId="2" borderId="70" xfId="1" applyNumberFormat="1" applyFont="1" applyFill="1" applyBorder="1" applyAlignment="1">
      <alignment horizontal="center"/>
    </xf>
    <xf numFmtId="165" fontId="14" fillId="0" borderId="77" xfId="1" applyFont="1" applyBorder="1" applyAlignment="1">
      <alignment horizontal="center"/>
    </xf>
    <xf numFmtId="9" fontId="14" fillId="0" borderId="77" xfId="4" applyFont="1" applyBorder="1" applyAlignment="1">
      <alignment horizontal="center"/>
    </xf>
    <xf numFmtId="9" fontId="14" fillId="0" borderId="78" xfId="4" applyFont="1" applyBorder="1" applyAlignment="1">
      <alignment horizontal="center"/>
    </xf>
    <xf numFmtId="3" fontId="14" fillId="0" borderId="31" xfId="1" applyNumberFormat="1" applyFont="1" applyBorder="1" applyAlignment="1">
      <alignment horizontal="center"/>
    </xf>
    <xf numFmtId="0" fontId="14" fillId="2" borderId="21" xfId="19" applyFont="1" applyFill="1" applyBorder="1" applyAlignment="1">
      <alignment horizontal="center"/>
    </xf>
    <xf numFmtId="0" fontId="7" fillId="0" borderId="81" xfId="0" applyFont="1" applyBorder="1" applyAlignment="1">
      <alignment horizontal="center" vertical="center"/>
    </xf>
    <xf numFmtId="0" fontId="13" fillId="5" borderId="81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3" fontId="1" fillId="0" borderId="71" xfId="1" applyNumberFormat="1" applyFont="1" applyBorder="1" applyAlignment="1">
      <alignment horizontal="center" vertical="top" wrapText="1"/>
    </xf>
    <xf numFmtId="3" fontId="1" fillId="0" borderId="72" xfId="1" applyNumberFormat="1" applyFont="1" applyBorder="1" applyAlignment="1">
      <alignment horizontal="center" vertical="top" wrapText="1"/>
    </xf>
    <xf numFmtId="3" fontId="1" fillId="0" borderId="72" xfId="0" applyNumberFormat="1" applyFont="1" applyBorder="1" applyAlignment="1">
      <alignment horizontal="center" vertical="top" wrapText="1"/>
    </xf>
    <xf numFmtId="3" fontId="1" fillId="0" borderId="72" xfId="0" applyNumberFormat="1" applyFont="1" applyBorder="1" applyAlignment="1">
      <alignment horizontal="center"/>
    </xf>
    <xf numFmtId="4" fontId="1" fillId="0" borderId="7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6" fillId="6" borderId="66" xfId="0" applyNumberFormat="1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0" fontId="2" fillId="6" borderId="74" xfId="0" applyFont="1" applyFill="1" applyBorder="1" applyAlignment="1">
      <alignment horizontal="left" vertical="center"/>
    </xf>
    <xf numFmtId="0" fontId="2" fillId="6" borderId="43" xfId="0" applyFont="1" applyFill="1" applyBorder="1" applyAlignment="1">
      <alignment horizontal="left" vertical="center"/>
    </xf>
    <xf numFmtId="0" fontId="2" fillId="6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/>
    </xf>
    <xf numFmtId="0" fontId="2" fillId="6" borderId="47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/>
    </xf>
    <xf numFmtId="0" fontId="6" fillId="9" borderId="39" xfId="0" applyFont="1" applyFill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9" borderId="39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justify" vertical="center" wrapText="1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81" xfId="0" applyFont="1" applyBorder="1" applyAlignment="1">
      <alignment horizontal="justify" vertical="center"/>
    </xf>
    <xf numFmtId="0" fontId="6" fillId="0" borderId="30" xfId="0" applyFont="1" applyBorder="1" applyAlignment="1">
      <alignment horizontal="left"/>
    </xf>
    <xf numFmtId="3" fontId="7" fillId="0" borderId="19" xfId="0" applyNumberFormat="1" applyFont="1" applyBorder="1" applyAlignment="1">
      <alignment horizontal="center" vertical="center" wrapText="1"/>
    </xf>
    <xf numFmtId="15" fontId="8" fillId="0" borderId="81" xfId="0" applyNumberFormat="1" applyFont="1" applyFill="1" applyBorder="1" applyAlignment="1">
      <alignment horizontal="center"/>
    </xf>
    <xf numFmtId="15" fontId="7" fillId="0" borderId="28" xfId="0" applyNumberFormat="1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2" xfId="19" applyFont="1" applyBorder="1" applyAlignment="1">
      <alignment horizontal="centerContinuous" vertical="center"/>
    </xf>
    <xf numFmtId="0" fontId="3" fillId="0" borderId="3" xfId="19" applyFont="1" applyBorder="1" applyAlignment="1">
      <alignment horizontal="centerContinuous" vertical="center"/>
    </xf>
    <xf numFmtId="0" fontId="3" fillId="0" borderId="4" xfId="19" applyFont="1" applyBorder="1" applyAlignment="1">
      <alignment horizontal="centerContinuous" vertical="center"/>
    </xf>
    <xf numFmtId="0" fontId="3" fillId="0" borderId="1" xfId="19" applyFont="1" applyBorder="1" applyAlignment="1">
      <alignment horizontal="centerContinuous" vertical="center"/>
    </xf>
    <xf numFmtId="0" fontId="3" fillId="0" borderId="0" xfId="19" applyFont="1" applyBorder="1" applyAlignment="1">
      <alignment horizontal="centerContinuous" vertical="center"/>
    </xf>
    <xf numFmtId="0" fontId="3" fillId="0" borderId="5" xfId="19" applyFont="1" applyBorder="1" applyAlignment="1">
      <alignment horizontal="centerContinuous" vertical="center"/>
    </xf>
    <xf numFmtId="0" fontId="7" fillId="2" borderId="47" xfId="19" applyFont="1" applyFill="1" applyBorder="1" applyAlignment="1">
      <alignment horizontal="left"/>
    </xf>
    <xf numFmtId="0" fontId="7" fillId="7" borderId="4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justify" vertical="center"/>
    </xf>
    <xf numFmtId="0" fontId="0" fillId="0" borderId="57" xfId="0" applyFont="1" applyBorder="1" applyAlignment="1">
      <alignment horizontal="justify" vertical="center"/>
    </xf>
    <xf numFmtId="0" fontId="0" fillId="0" borderId="30" xfId="0" applyFont="1" applyFill="1" applyBorder="1" applyAlignment="1">
      <alignment horizontal="left"/>
    </xf>
    <xf numFmtId="3" fontId="1" fillId="0" borderId="26" xfId="1" applyNumberFormat="1" applyFont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3" fontId="1" fillId="0" borderId="30" xfId="1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3" fontId="1" fillId="0" borderId="28" xfId="1" applyNumberFormat="1" applyFont="1" applyBorder="1" applyAlignment="1">
      <alignment horizontal="left" vertical="center" wrapText="1"/>
    </xf>
    <xf numFmtId="3" fontId="0" fillId="0" borderId="28" xfId="0" applyNumberFormat="1" applyFill="1" applyBorder="1" applyAlignment="1">
      <alignment horizontal="left" vertical="center" wrapText="1"/>
    </xf>
    <xf numFmtId="3" fontId="0" fillId="0" borderId="23" xfId="0" applyNumberFormat="1" applyFill="1" applyBorder="1" applyAlignment="1">
      <alignment horizontal="left" vertical="center" wrapText="1"/>
    </xf>
    <xf numFmtId="3" fontId="0" fillId="0" borderId="82" xfId="0" applyNumberFormat="1" applyFill="1" applyBorder="1" applyAlignment="1">
      <alignment horizontal="left" vertical="center" wrapText="1"/>
    </xf>
    <xf numFmtId="4" fontId="1" fillId="0" borderId="50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3" fontId="1" fillId="0" borderId="57" xfId="1" applyNumberFormat="1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/>
    </xf>
    <xf numFmtId="3" fontId="1" fillId="0" borderId="26" xfId="1" applyNumberFormat="1" applyFont="1" applyBorder="1" applyAlignment="1">
      <alignment horizontal="left" vertical="center" wrapText="1"/>
    </xf>
    <xf numFmtId="3" fontId="0" fillId="0" borderId="26" xfId="0" applyNumberFormat="1" applyFill="1" applyBorder="1" applyAlignment="1">
      <alignment vertical="center" wrapText="1"/>
    </xf>
    <xf numFmtId="3" fontId="0" fillId="0" borderId="33" xfId="0" applyNumberFormat="1" applyFill="1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83" xfId="0" applyBorder="1" applyAlignment="1">
      <alignment vertical="center"/>
    </xf>
    <xf numFmtId="3" fontId="0" fillId="0" borderId="57" xfId="0" applyNumberFormat="1" applyFill="1" applyBorder="1" applyAlignment="1">
      <alignment vertical="center" wrapText="1"/>
    </xf>
    <xf numFmtId="3" fontId="0" fillId="0" borderId="83" xfId="0" applyNumberForma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78" xfId="0" applyBorder="1" applyAlignment="1">
      <alignment vertical="center"/>
    </xf>
    <xf numFmtId="3" fontId="0" fillId="0" borderId="30" xfId="0" applyNumberFormat="1" applyFill="1" applyBorder="1" applyAlignment="1">
      <alignment vertical="center" wrapText="1"/>
    </xf>
    <xf numFmtId="3" fontId="1" fillId="0" borderId="57" xfId="0" applyNumberFormat="1" applyFont="1" applyFill="1" applyBorder="1" applyAlignment="1">
      <alignment horizontal="left" vertical="center" wrapText="1"/>
    </xf>
    <xf numFmtId="3" fontId="0" fillId="0" borderId="78" xfId="0" applyNumberFormat="1" applyFill="1" applyBorder="1" applyAlignment="1">
      <alignment vertical="center" wrapText="1"/>
    </xf>
    <xf numFmtId="0" fontId="0" fillId="0" borderId="26" xfId="0" applyFill="1" applyBorder="1" applyAlignment="1">
      <alignment horizontal="justify" vertical="top"/>
    </xf>
    <xf numFmtId="175" fontId="0" fillId="0" borderId="0" xfId="1" applyNumberFormat="1" applyFont="1"/>
    <xf numFmtId="0" fontId="0" fillId="0" borderId="27" xfId="0" applyBorder="1" applyAlignment="1">
      <alignment horizontal="left"/>
    </xf>
    <xf numFmtId="15" fontId="1" fillId="0" borderId="42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2" fontId="0" fillId="0" borderId="26" xfId="0" applyNumberForma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" xfId="0" applyBorder="1"/>
    <xf numFmtId="0" fontId="0" fillId="0" borderId="42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84" xfId="0" applyFill="1" applyBorder="1" applyAlignment="1">
      <alignment horizontal="left"/>
    </xf>
    <xf numFmtId="0" fontId="0" fillId="0" borderId="0" xfId="0" applyFill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5" fontId="2" fillId="4" borderId="61" xfId="0" applyNumberFormat="1" applyFont="1" applyFill="1" applyBorder="1" applyAlignment="1">
      <alignment horizontal="center" vertical="center"/>
    </xf>
    <xf numFmtId="15" fontId="2" fillId="4" borderId="11" xfId="0" applyNumberFormat="1" applyFont="1" applyFill="1" applyBorder="1" applyAlignment="1">
      <alignment horizontal="center" vertical="center"/>
    </xf>
    <xf numFmtId="15" fontId="2" fillId="4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19" applyFont="1" applyBorder="1" applyAlignment="1">
      <alignment horizontal="center"/>
    </xf>
    <xf numFmtId="0" fontId="14" fillId="0" borderId="0" xfId="19" applyFont="1" applyBorder="1" applyAlignment="1"/>
    <xf numFmtId="0" fontId="14" fillId="0" borderId="5" xfId="19" applyFont="1" applyBorder="1" applyAlignment="1"/>
    <xf numFmtId="0" fontId="3" fillId="0" borderId="10" xfId="19" applyFont="1" applyBorder="1" applyAlignment="1">
      <alignment horizontal="left"/>
    </xf>
    <xf numFmtId="0" fontId="3" fillId="0" borderId="11" xfId="19" applyFont="1" applyBorder="1" applyAlignment="1">
      <alignment horizontal="left"/>
    </xf>
    <xf numFmtId="0" fontId="3" fillId="0" borderId="36" xfId="19" applyFont="1" applyBorder="1" applyAlignment="1">
      <alignment horizontal="left"/>
    </xf>
    <xf numFmtId="165" fontId="14" fillId="0" borderId="75" xfId="1" applyFont="1" applyFill="1" applyBorder="1" applyAlignment="1">
      <alignment horizontal="center"/>
    </xf>
    <xf numFmtId="165" fontId="14" fillId="0" borderId="33" xfId="1" applyFont="1" applyFill="1" applyBorder="1" applyAlignment="1">
      <alignment horizontal="center"/>
    </xf>
    <xf numFmtId="0" fontId="14" fillId="2" borderId="20" xfId="19" applyFont="1" applyFill="1" applyBorder="1" applyAlignment="1">
      <alignment horizontal="center"/>
    </xf>
    <xf numFmtId="0" fontId="14" fillId="2" borderId="56" xfId="19" applyFont="1" applyFill="1" applyBorder="1" applyAlignment="1">
      <alignment horizontal="center"/>
    </xf>
    <xf numFmtId="0" fontId="1" fillId="0" borderId="65" xfId="19" applyFill="1" applyBorder="1" applyAlignment="1">
      <alignment horizontal="center"/>
    </xf>
    <xf numFmtId="0" fontId="1" fillId="0" borderId="77" xfId="19" applyFill="1" applyBorder="1" applyAlignment="1">
      <alignment horizontal="center"/>
    </xf>
    <xf numFmtId="0" fontId="1" fillId="0" borderId="78" xfId="19" applyFill="1" applyBorder="1" applyAlignment="1">
      <alignment horizontal="center"/>
    </xf>
    <xf numFmtId="0" fontId="6" fillId="0" borderId="67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14" fillId="2" borderId="79" xfId="19" applyFont="1" applyFill="1" applyBorder="1" applyAlignment="1">
      <alignment horizontal="center"/>
    </xf>
    <xf numFmtId="0" fontId="14" fillId="2" borderId="55" xfId="19" applyFont="1" applyFill="1" applyBorder="1" applyAlignment="1">
      <alignment horizontal="center"/>
    </xf>
    <xf numFmtId="0" fontId="14" fillId="2" borderId="16" xfId="19" applyFont="1" applyFill="1" applyBorder="1" applyAlignment="1">
      <alignment horizontal="center"/>
    </xf>
    <xf numFmtId="0" fontId="14" fillId="2" borderId="32" xfId="19" applyFont="1" applyFill="1" applyBorder="1" applyAlignment="1">
      <alignment horizontal="center"/>
    </xf>
    <xf numFmtId="0" fontId="14" fillId="2" borderId="48" xfId="19" applyFont="1" applyFill="1" applyBorder="1" applyAlignment="1">
      <alignment horizontal="center"/>
    </xf>
    <xf numFmtId="0" fontId="3" fillId="0" borderId="6" xfId="19" applyFont="1" applyBorder="1" applyAlignment="1">
      <alignment horizontal="center"/>
    </xf>
    <xf numFmtId="0" fontId="3" fillId="0" borderId="7" xfId="19" applyFont="1" applyBorder="1" applyAlignment="1">
      <alignment horizontal="center"/>
    </xf>
    <xf numFmtId="0" fontId="3" fillId="0" borderId="8" xfId="19" applyFont="1" applyBorder="1" applyAlignment="1">
      <alignment horizontal="center"/>
    </xf>
    <xf numFmtId="0" fontId="3" fillId="0" borderId="2" xfId="19" applyFont="1" applyBorder="1" applyAlignment="1">
      <alignment horizontal="center"/>
    </xf>
    <xf numFmtId="0" fontId="3" fillId="0" borderId="3" xfId="19" applyFont="1" applyBorder="1" applyAlignment="1">
      <alignment horizontal="center"/>
    </xf>
    <xf numFmtId="0" fontId="3" fillId="0" borderId="4" xfId="19" applyFont="1" applyBorder="1" applyAlignment="1">
      <alignment horizontal="center"/>
    </xf>
    <xf numFmtId="9" fontId="14" fillId="0" borderId="42" xfId="4" applyFont="1" applyBorder="1" applyAlignment="1">
      <alignment horizontal="center"/>
    </xf>
    <xf numFmtId="9" fontId="14" fillId="0" borderId="75" xfId="4" applyFont="1" applyBorder="1" applyAlignment="1">
      <alignment horizontal="center"/>
    </xf>
    <xf numFmtId="9" fontId="14" fillId="0" borderId="33" xfId="4" applyFont="1" applyBorder="1" applyAlignment="1">
      <alignment horizontal="center"/>
    </xf>
  </cellXfs>
  <cellStyles count="21">
    <cellStyle name="Euro" xfId="5"/>
    <cellStyle name="Millares" xfId="1" builtinId="3"/>
    <cellStyle name="Millares [0]" xfId="2" builtinId="6"/>
    <cellStyle name="Millares 2" xfId="6"/>
    <cellStyle name="Moneda" xfId="3" builtinId="4"/>
    <cellStyle name="Moneda 2" xfId="7"/>
    <cellStyle name="Moneda 3" xfId="8"/>
    <cellStyle name="Moneda 4" xfId="9"/>
    <cellStyle name="Moneda 5" xfId="10"/>
    <cellStyle name="Moneda 6" xfId="11"/>
    <cellStyle name="Moneda 7" xfId="12"/>
    <cellStyle name="Normal" xfId="0" builtinId="0"/>
    <cellStyle name="Normal 2" xfId="13"/>
    <cellStyle name="Normal 2 2" xfId="20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1</xdr:row>
      <xdr:rowOff>152400</xdr:rowOff>
    </xdr:from>
    <xdr:to>
      <xdr:col>2</xdr:col>
      <xdr:colOff>1619250</xdr:colOff>
      <xdr:row>4</xdr:row>
      <xdr:rowOff>63500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9901" y="327025"/>
          <a:ext cx="2308224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137579</xdr:colOff>
      <xdr:row>1</xdr:row>
      <xdr:rowOff>95254</xdr:rowOff>
    </xdr:from>
    <xdr:to>
      <xdr:col>2</xdr:col>
      <xdr:colOff>1090079</xdr:colOff>
      <xdr:row>3</xdr:row>
      <xdr:rowOff>179546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7496" y="296337"/>
          <a:ext cx="1386416" cy="486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83342</xdr:colOff>
      <xdr:row>1</xdr:row>
      <xdr:rowOff>83347</xdr:rowOff>
    </xdr:from>
    <xdr:to>
      <xdr:col>1</xdr:col>
      <xdr:colOff>1628776</xdr:colOff>
      <xdr:row>3</xdr:row>
      <xdr:rowOff>142784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842" y="273847"/>
          <a:ext cx="1545434" cy="554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</xdr:row>
      <xdr:rowOff>127000</xdr:rowOff>
    </xdr:from>
    <xdr:to>
      <xdr:col>1</xdr:col>
      <xdr:colOff>2047988</xdr:colOff>
      <xdr:row>4</xdr:row>
      <xdr:rowOff>127000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1624" y="238125"/>
          <a:ext cx="185748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149677</xdr:colOff>
      <xdr:row>1</xdr:row>
      <xdr:rowOff>108858</xdr:rowOff>
    </xdr:from>
    <xdr:to>
      <xdr:col>2</xdr:col>
      <xdr:colOff>653141</xdr:colOff>
      <xdr:row>3</xdr:row>
      <xdr:rowOff>171626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7391" y="285751"/>
          <a:ext cx="1347107" cy="5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136073</xdr:colOff>
      <xdr:row>1</xdr:row>
      <xdr:rowOff>122464</xdr:rowOff>
    </xdr:from>
    <xdr:to>
      <xdr:col>2</xdr:col>
      <xdr:colOff>639537</xdr:colOff>
      <xdr:row>3</xdr:row>
      <xdr:rowOff>185232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3787" y="299357"/>
          <a:ext cx="1347107" cy="5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1</xdr:row>
      <xdr:rowOff>142874</xdr:rowOff>
    </xdr:from>
    <xdr:to>
      <xdr:col>1</xdr:col>
      <xdr:colOff>1466169</xdr:colOff>
      <xdr:row>4</xdr:row>
      <xdr:rowOff>16843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8" y="309562"/>
          <a:ext cx="1347107" cy="5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%20%20Mart&#237;nez%20M/Documents/DOCUMENTOS%20EMM/MEN-LOGISTICA%202011/EVALUACION/PROPUESTAS/PROPUESTA_1_LP-MEN-11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%20%20Mart&#237;nez%20M/Documents/DOCUMENTOS%20EMM/MEN-CONTROL%20INTERNO%202011/EVALUACION/PROPUESTA_No._1_-_KPM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"/>
      <sheetName val="CAPACIDAD"/>
      <sheetName val="FINANCIERA"/>
      <sheetName val="ORGANIZACION"/>
      <sheetName val="EXPERIENCIA (1) "/>
      <sheetName val="EXPERIENCIA  (2)"/>
      <sheetName val="EXPERIENCIA  (3)"/>
      <sheetName val="EXPERIENCIA  (4)"/>
      <sheetName val="EXPERIENCIA  (5)"/>
      <sheetName val="EXPERIENCIA  (6)"/>
      <sheetName val="EXPERIENCIA  (7)"/>
      <sheetName val="EXPERIENCIA  (8)"/>
      <sheetName val="EXPERIENCIA  (9)"/>
      <sheetName val="PERSONAL (1)"/>
      <sheetName val="PERSONAL (2)"/>
      <sheetName val="PERSONAL (3)"/>
      <sheetName val="PERSONAL (4)"/>
      <sheetName val="PERSONAL (5)"/>
      <sheetName val="PERSONAL (6)"/>
      <sheetName val="PERSONAL (7)"/>
      <sheetName val="PERSONAL (8)"/>
      <sheetName val="PERSONAL (9)"/>
      <sheetName val="ECONOMICA "/>
      <sheetName val="Hoja1"/>
    </sheetNames>
    <sheetDataSet>
      <sheetData sheetId="0">
        <row r="2">
          <cell r="B2" t="str">
            <v>REPUBLICA DE COLOMBIA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"/>
      <sheetName val="CAPACIDAD"/>
      <sheetName val="FINANCIERA"/>
      <sheetName val="EXPERIENCIA "/>
      <sheetName val="DIRECTOR"/>
      <sheetName val="CONTRATACION"/>
      <sheetName val="PRESUPUESTO"/>
      <sheetName val="RIESGOS"/>
      <sheetName val="INFORMACION"/>
      <sheetName val="GESTION"/>
    </sheetNames>
    <sheetDataSet>
      <sheetData sheetId="0">
        <row r="2">
          <cell r="B2" t="str">
            <v>REPUBLICA DE COLOMBIA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opLeftCell="A25" zoomScale="67" zoomScaleNormal="67" workbookViewId="0">
      <selection activeCell="A50" sqref="A50"/>
    </sheetView>
  </sheetViews>
  <sheetFormatPr baseColWidth="10" defaultColWidth="11.42578125" defaultRowHeight="12.75"/>
  <cols>
    <col min="1" max="1" width="3.42578125" style="3" customWidth="1"/>
    <col min="2" max="2" width="14" style="2" customWidth="1"/>
    <col min="3" max="3" width="110.7109375" style="3" customWidth="1"/>
    <col min="4" max="4" width="40.140625" style="3" customWidth="1"/>
    <col min="5" max="6" width="40.7109375" style="3" customWidth="1"/>
    <col min="7" max="7" width="11.42578125" style="3"/>
    <col min="8" max="8" width="15.5703125" style="3" bestFit="1" customWidth="1"/>
    <col min="9" max="16384" width="11.42578125" style="3"/>
  </cols>
  <sheetData>
    <row r="1" spans="1:8" ht="13.5" thickBot="1">
      <c r="A1" s="1"/>
    </row>
    <row r="2" spans="1:8" ht="24.95" customHeight="1">
      <c r="A2" s="4"/>
      <c r="B2" s="338" t="s">
        <v>0</v>
      </c>
      <c r="C2" s="339"/>
      <c r="D2" s="339"/>
      <c r="E2" s="339"/>
      <c r="F2" s="340"/>
    </row>
    <row r="3" spans="1:8" ht="24.95" customHeight="1">
      <c r="A3" s="4"/>
      <c r="B3" s="341" t="s">
        <v>169</v>
      </c>
      <c r="C3" s="342"/>
      <c r="D3" s="342"/>
      <c r="E3" s="342"/>
      <c r="F3" s="343"/>
    </row>
    <row r="4" spans="1:8" ht="24.95" customHeight="1">
      <c r="A4" s="4"/>
      <c r="B4" s="341" t="s">
        <v>159</v>
      </c>
      <c r="C4" s="342"/>
      <c r="D4" s="342"/>
      <c r="E4" s="342"/>
      <c r="F4" s="343"/>
      <c r="H4" s="5"/>
    </row>
    <row r="5" spans="1:8" ht="24.95" customHeight="1" thickBot="1">
      <c r="A5" s="4"/>
      <c r="B5" s="344" t="s">
        <v>157</v>
      </c>
      <c r="C5" s="345"/>
      <c r="D5" s="345"/>
      <c r="E5" s="345"/>
      <c r="F5" s="346"/>
      <c r="H5" s="5"/>
    </row>
    <row r="6" spans="1:8" ht="24.95" customHeight="1">
      <c r="A6" s="4"/>
      <c r="B6" s="338" t="s">
        <v>1</v>
      </c>
      <c r="C6" s="339"/>
      <c r="D6" s="339"/>
      <c r="E6" s="339"/>
      <c r="F6" s="340"/>
    </row>
    <row r="7" spans="1:8" ht="24.95" customHeight="1" thickBot="1">
      <c r="A7" s="4"/>
      <c r="B7" s="347" t="s">
        <v>53</v>
      </c>
      <c r="C7" s="348"/>
      <c r="D7" s="348"/>
      <c r="E7" s="348"/>
      <c r="F7" s="349"/>
    </row>
    <row r="8" spans="1:8" ht="24.95" customHeight="1" thickBot="1">
      <c r="A8" s="6"/>
      <c r="B8" s="333" t="s">
        <v>213</v>
      </c>
      <c r="C8" s="334"/>
      <c r="D8" s="335"/>
      <c r="E8" s="7" t="s">
        <v>114</v>
      </c>
      <c r="F8" s="8"/>
    </row>
    <row r="9" spans="1:8" ht="32.25" customHeight="1">
      <c r="A9" s="6"/>
      <c r="B9" s="9" t="s">
        <v>2</v>
      </c>
      <c r="C9" s="10" t="s">
        <v>3</v>
      </c>
      <c r="D9" s="11" t="s">
        <v>4</v>
      </c>
      <c r="E9" s="11" t="s">
        <v>45</v>
      </c>
      <c r="F9" s="12" t="s">
        <v>46</v>
      </c>
    </row>
    <row r="10" spans="1:8" ht="30" customHeight="1">
      <c r="A10" s="4"/>
      <c r="B10" s="13">
        <v>3</v>
      </c>
      <c r="C10" s="14" t="s">
        <v>5</v>
      </c>
      <c r="D10" s="14"/>
      <c r="E10" s="336"/>
      <c r="F10" s="337"/>
    </row>
    <row r="11" spans="1:8" ht="18" customHeight="1">
      <c r="A11" s="4"/>
      <c r="B11" s="15" t="s">
        <v>156</v>
      </c>
      <c r="C11" s="16" t="s">
        <v>6</v>
      </c>
      <c r="D11" s="17"/>
      <c r="E11" s="18"/>
      <c r="F11" s="19"/>
    </row>
    <row r="12" spans="1:8" ht="18" customHeight="1">
      <c r="A12" s="4"/>
      <c r="B12" s="20"/>
      <c r="C12" s="21" t="s">
        <v>7</v>
      </c>
      <c r="D12" s="22"/>
      <c r="E12" s="22"/>
      <c r="F12" s="23"/>
    </row>
    <row r="13" spans="1:8" ht="18" customHeight="1">
      <c r="A13" s="4"/>
      <c r="B13" s="20"/>
      <c r="C13" s="21" t="s">
        <v>8</v>
      </c>
      <c r="D13" s="24"/>
      <c r="E13" s="24"/>
      <c r="F13" s="25"/>
    </row>
    <row r="14" spans="1:8" ht="18" customHeight="1">
      <c r="A14" s="4"/>
      <c r="B14" s="20"/>
      <c r="C14" s="21" t="s">
        <v>9</v>
      </c>
      <c r="D14" s="24"/>
      <c r="E14" s="24"/>
      <c r="F14" s="25"/>
    </row>
    <row r="15" spans="1:8" ht="18" customHeight="1">
      <c r="A15" s="4"/>
      <c r="B15" s="20"/>
      <c r="C15" s="26" t="s">
        <v>10</v>
      </c>
      <c r="D15" s="27"/>
      <c r="E15" s="24"/>
      <c r="F15" s="25"/>
    </row>
    <row r="16" spans="1:8" ht="18" customHeight="1">
      <c r="A16" s="4"/>
      <c r="B16" s="20" t="s">
        <v>49</v>
      </c>
      <c r="C16" s="28" t="s">
        <v>48</v>
      </c>
      <c r="D16" s="21"/>
      <c r="E16" s="22"/>
      <c r="F16" s="23"/>
    </row>
    <row r="17" spans="1:6" ht="18" customHeight="1">
      <c r="A17" s="4"/>
      <c r="B17" s="20"/>
      <c r="C17" s="29" t="s">
        <v>11</v>
      </c>
      <c r="D17" s="21"/>
      <c r="E17" s="22"/>
      <c r="F17" s="23"/>
    </row>
    <row r="18" spans="1:6" ht="18" customHeight="1">
      <c r="A18" s="4"/>
      <c r="B18" s="20"/>
      <c r="C18" s="21" t="s">
        <v>12</v>
      </c>
      <c r="D18" s="21"/>
      <c r="E18" s="30"/>
      <c r="F18" s="31"/>
    </row>
    <row r="19" spans="1:6" ht="18" customHeight="1">
      <c r="A19" s="4"/>
      <c r="B19" s="20"/>
      <c r="C19" s="32" t="s">
        <v>13</v>
      </c>
      <c r="D19" s="21"/>
      <c r="E19" s="33"/>
      <c r="F19" s="34"/>
    </row>
    <row r="20" spans="1:6" ht="18">
      <c r="A20" s="4"/>
      <c r="B20" s="20"/>
      <c r="C20" s="35" t="s">
        <v>14</v>
      </c>
      <c r="D20" s="21"/>
      <c r="E20" s="36"/>
      <c r="F20" s="23"/>
    </row>
    <row r="21" spans="1:6" ht="18">
      <c r="A21" s="4"/>
      <c r="B21" s="20"/>
      <c r="C21" s="21" t="s">
        <v>15</v>
      </c>
      <c r="D21" s="21"/>
      <c r="E21" s="30"/>
      <c r="F21" s="31"/>
    </row>
    <row r="22" spans="1:6" ht="18" customHeight="1">
      <c r="A22" s="4"/>
      <c r="B22" s="20"/>
      <c r="C22" s="21" t="s">
        <v>16</v>
      </c>
      <c r="D22" s="21"/>
      <c r="E22" s="37"/>
      <c r="F22" s="38"/>
    </row>
    <row r="23" spans="1:6" ht="18" customHeight="1">
      <c r="A23" s="4"/>
      <c r="B23" s="20"/>
      <c r="C23" s="39" t="s">
        <v>17</v>
      </c>
      <c r="D23" s="21"/>
      <c r="E23" s="37"/>
      <c r="F23" s="38"/>
    </row>
    <row r="24" spans="1:6" ht="18" customHeight="1">
      <c r="A24" s="4"/>
      <c r="B24" s="20"/>
      <c r="C24" s="32" t="s">
        <v>18</v>
      </c>
      <c r="D24" s="21"/>
      <c r="E24" s="40"/>
      <c r="F24" s="23"/>
    </row>
    <row r="25" spans="1:6" ht="18" customHeight="1">
      <c r="A25" s="4"/>
      <c r="B25" s="20"/>
      <c r="C25" s="41" t="s">
        <v>19</v>
      </c>
      <c r="D25" s="21"/>
      <c r="E25" s="22"/>
      <c r="F25" s="23"/>
    </row>
    <row r="26" spans="1:6" ht="18" customHeight="1">
      <c r="A26" s="4"/>
      <c r="B26" s="20"/>
      <c r="C26" s="32" t="s">
        <v>20</v>
      </c>
      <c r="D26" s="21"/>
      <c r="E26" s="22"/>
      <c r="F26" s="23"/>
    </row>
    <row r="27" spans="1:6" ht="18" customHeight="1">
      <c r="A27" s="4"/>
      <c r="B27" s="20"/>
      <c r="C27" s="28" t="s">
        <v>21</v>
      </c>
      <c r="D27" s="21"/>
      <c r="E27" s="22"/>
      <c r="F27" s="23"/>
    </row>
    <row r="28" spans="1:6" ht="18" customHeight="1">
      <c r="A28" s="4"/>
      <c r="B28" s="20"/>
      <c r="C28" s="39" t="s">
        <v>22</v>
      </c>
      <c r="D28" s="21"/>
      <c r="E28" s="22"/>
      <c r="F28" s="23"/>
    </row>
    <row r="29" spans="1:6" ht="18" customHeight="1">
      <c r="A29" s="4"/>
      <c r="B29" s="20"/>
      <c r="C29" s="32" t="s">
        <v>23</v>
      </c>
      <c r="D29" s="21"/>
      <c r="E29" s="22"/>
      <c r="F29" s="23"/>
    </row>
    <row r="30" spans="1:6" ht="18" customHeight="1">
      <c r="A30" s="4"/>
      <c r="B30" s="20"/>
      <c r="C30" s="32" t="s">
        <v>24</v>
      </c>
      <c r="D30" s="21"/>
      <c r="E30" s="42"/>
      <c r="F30" s="43"/>
    </row>
    <row r="31" spans="1:6" ht="18" customHeight="1">
      <c r="A31" s="4"/>
      <c r="B31" s="20" t="s">
        <v>50</v>
      </c>
      <c r="C31" s="28" t="s">
        <v>25</v>
      </c>
      <c r="D31" s="32"/>
      <c r="E31" s="44"/>
      <c r="F31" s="45"/>
    </row>
    <row r="32" spans="1:6" ht="18" customHeight="1">
      <c r="A32" s="4"/>
      <c r="B32" s="20"/>
      <c r="C32" s="32" t="s">
        <v>26</v>
      </c>
      <c r="D32" s="32"/>
      <c r="E32" s="46"/>
      <c r="F32" s="47"/>
    </row>
    <row r="33" spans="1:8" ht="18" customHeight="1">
      <c r="A33" s="4"/>
      <c r="B33" s="20"/>
      <c r="C33" s="32" t="s">
        <v>27</v>
      </c>
      <c r="D33" s="32"/>
      <c r="E33" s="22"/>
      <c r="F33" s="23"/>
    </row>
    <row r="34" spans="1:8" ht="19.5" customHeight="1">
      <c r="A34" s="4"/>
      <c r="B34" s="20"/>
      <c r="C34" s="32" t="s">
        <v>28</v>
      </c>
      <c r="D34" s="48"/>
      <c r="E34" s="22"/>
      <c r="F34" s="23"/>
    </row>
    <row r="35" spans="1:8" ht="18">
      <c r="A35" s="4"/>
      <c r="B35" s="20"/>
      <c r="C35" s="32" t="s">
        <v>29</v>
      </c>
      <c r="D35" s="49"/>
      <c r="E35" s="22"/>
      <c r="F35" s="23"/>
    </row>
    <row r="36" spans="1:8" ht="18" customHeight="1">
      <c r="A36" s="4"/>
      <c r="B36" s="20"/>
      <c r="C36" s="50" t="s">
        <v>30</v>
      </c>
      <c r="D36" s="32"/>
      <c r="E36" s="32"/>
      <c r="F36" s="51"/>
    </row>
    <row r="37" spans="1:8" ht="18" customHeight="1">
      <c r="A37" s="4"/>
      <c r="B37" s="20"/>
      <c r="C37" s="50" t="s">
        <v>31</v>
      </c>
      <c r="D37" s="32"/>
      <c r="E37" s="32"/>
      <c r="F37" s="51"/>
    </row>
    <row r="38" spans="1:8" ht="18" customHeight="1">
      <c r="A38" s="4"/>
      <c r="B38" s="20" t="s">
        <v>158</v>
      </c>
      <c r="C38" s="52" t="s">
        <v>32</v>
      </c>
      <c r="D38" s="36"/>
      <c r="E38" s="22"/>
      <c r="F38" s="23"/>
    </row>
    <row r="39" spans="1:8" ht="18" customHeight="1">
      <c r="A39" s="4"/>
      <c r="B39" s="20"/>
      <c r="C39" s="36" t="s">
        <v>33</v>
      </c>
      <c r="D39" s="36"/>
      <c r="E39" s="22"/>
      <c r="F39" s="23"/>
    </row>
    <row r="40" spans="1:8" ht="18" customHeight="1">
      <c r="A40" s="4"/>
      <c r="B40" s="20"/>
      <c r="C40" s="53" t="s">
        <v>160</v>
      </c>
      <c r="D40" s="54"/>
      <c r="E40" s="54"/>
      <c r="F40" s="55"/>
      <c r="H40" s="56"/>
    </row>
    <row r="41" spans="1:8" ht="18" customHeight="1">
      <c r="A41" s="4"/>
      <c r="B41" s="20"/>
      <c r="C41" s="53" t="s">
        <v>161</v>
      </c>
      <c r="D41" s="36"/>
      <c r="E41" s="30"/>
      <c r="F41" s="31"/>
    </row>
    <row r="42" spans="1:8" ht="18" customHeight="1">
      <c r="A42" s="4"/>
      <c r="B42" s="20"/>
      <c r="C42" s="36" t="s">
        <v>34</v>
      </c>
      <c r="D42" s="48"/>
      <c r="E42" s="22"/>
      <c r="F42" s="23"/>
    </row>
    <row r="43" spans="1:8" ht="18" customHeight="1">
      <c r="A43" s="4"/>
      <c r="B43" s="20"/>
      <c r="C43" s="36" t="s">
        <v>35</v>
      </c>
      <c r="D43" s="50"/>
      <c r="E43" s="22"/>
      <c r="F43" s="23"/>
    </row>
    <row r="44" spans="1:8" ht="16.5" customHeight="1">
      <c r="A44" s="4"/>
      <c r="B44" s="20" t="s">
        <v>162</v>
      </c>
      <c r="C44" s="57" t="s">
        <v>47</v>
      </c>
      <c r="D44" s="36"/>
      <c r="E44" s="58"/>
      <c r="F44" s="23"/>
    </row>
    <row r="45" spans="1:8" ht="18" customHeight="1">
      <c r="A45" s="4"/>
      <c r="B45" s="20" t="s">
        <v>163</v>
      </c>
      <c r="C45" s="57" t="s">
        <v>36</v>
      </c>
      <c r="D45" s="36"/>
      <c r="E45" s="58"/>
      <c r="F45" s="23"/>
    </row>
    <row r="46" spans="1:8" ht="30" customHeight="1">
      <c r="A46" s="4"/>
      <c r="B46" s="59">
        <v>5</v>
      </c>
      <c r="C46" s="60" t="s">
        <v>37</v>
      </c>
      <c r="D46" s="60"/>
      <c r="E46" s="61"/>
      <c r="F46" s="62"/>
    </row>
    <row r="47" spans="1:8" ht="18" customHeight="1">
      <c r="A47" s="4"/>
      <c r="B47" s="20"/>
      <c r="C47" s="63" t="s">
        <v>51</v>
      </c>
      <c r="D47" s="21"/>
      <c r="E47" s="22"/>
      <c r="F47" s="23"/>
    </row>
    <row r="48" spans="1:8" ht="18" customHeight="1">
      <c r="A48" s="4"/>
      <c r="B48" s="20"/>
      <c r="C48" s="29" t="s">
        <v>52</v>
      </c>
      <c r="D48" s="21"/>
      <c r="E48" s="22"/>
      <c r="F48" s="23"/>
    </row>
    <row r="49" spans="1:6" ht="30" customHeight="1">
      <c r="A49" s="4"/>
      <c r="B49" s="59"/>
      <c r="C49" s="64" t="s">
        <v>42</v>
      </c>
      <c r="D49" s="65"/>
      <c r="E49" s="66"/>
      <c r="F49" s="67"/>
    </row>
    <row r="50" spans="1:6" ht="21" customHeight="1" thickBot="1">
      <c r="A50" s="4"/>
      <c r="B50" s="68"/>
      <c r="C50" s="69" t="s">
        <v>43</v>
      </c>
      <c r="D50" s="70"/>
      <c r="E50" s="71"/>
      <c r="F50" s="72"/>
    </row>
    <row r="51" spans="1:6" ht="24.95" customHeight="1">
      <c r="D51" s="3" t="s">
        <v>44</v>
      </c>
      <c r="F51" s="73"/>
    </row>
    <row r="52" spans="1:6" ht="15" customHeight="1">
      <c r="C52" s="74"/>
      <c r="D52" s="75"/>
      <c r="F52" s="2"/>
    </row>
    <row r="53" spans="1:6">
      <c r="C53" s="76"/>
      <c r="D53" s="77"/>
      <c r="E53" s="73"/>
      <c r="F53" s="2"/>
    </row>
    <row r="54" spans="1:6">
      <c r="C54" s="76"/>
      <c r="D54" s="77"/>
      <c r="E54" s="73"/>
      <c r="F54" s="2"/>
    </row>
    <row r="55" spans="1:6">
      <c r="D55" s="77"/>
      <c r="F55" s="2"/>
    </row>
    <row r="56" spans="1:6">
      <c r="D56" s="77"/>
    </row>
  </sheetData>
  <mergeCells count="8">
    <mergeCell ref="B8:D8"/>
    <mergeCell ref="E10:F10"/>
    <mergeCell ref="B2:F2"/>
    <mergeCell ref="B3:F3"/>
    <mergeCell ref="B4:F4"/>
    <mergeCell ref="B5:F5"/>
    <mergeCell ref="B6:F6"/>
    <mergeCell ref="B7:F7"/>
  </mergeCells>
  <printOptions horizontalCentered="1" verticalCentered="1"/>
  <pageMargins left="0.75" right="0.23622047244094491" top="0.53" bottom="0.24" header="0.3" footer="0.16"/>
  <pageSetup scale="39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0"/>
  <sheetViews>
    <sheetView topLeftCell="A6" zoomScale="90" zoomScaleNormal="90" workbookViewId="0">
      <selection activeCell="A26" sqref="A26"/>
    </sheetView>
  </sheetViews>
  <sheetFormatPr baseColWidth="10" defaultRowHeight="12.75"/>
  <cols>
    <col min="1" max="1" width="2.7109375" customWidth="1"/>
    <col min="2" max="2" width="6.42578125" customWidth="1"/>
    <col min="3" max="3" width="49.7109375" customWidth="1"/>
    <col min="4" max="6" width="40.7109375" customWidth="1"/>
    <col min="7" max="7" width="25.5703125" customWidth="1"/>
    <col min="8" max="8" width="17.85546875" bestFit="1" customWidth="1"/>
  </cols>
  <sheetData>
    <row r="1" spans="2:6" ht="15.75" customHeight="1" thickBot="1"/>
    <row r="2" spans="2:6" ht="15.95" customHeight="1">
      <c r="B2" s="358" t="str">
        <f>[1]JURIDICOS!B2</f>
        <v>REPUBLICA DE COLOMBIA</v>
      </c>
      <c r="C2" s="359"/>
      <c r="D2" s="359"/>
      <c r="E2" s="359"/>
      <c r="F2" s="360"/>
    </row>
    <row r="3" spans="2:6" ht="15.95" customHeight="1">
      <c r="B3" s="355" t="str">
        <f>JURIDICOS!B3</f>
        <v>INSTITUTO COLOMBIANO PARA LA EVALUACIÓN DE LA EDUCACIÓN - ICFES</v>
      </c>
      <c r="C3" s="356"/>
      <c r="D3" s="356"/>
      <c r="E3" s="356"/>
      <c r="F3" s="357"/>
    </row>
    <row r="4" spans="2:6" ht="15.95" customHeight="1">
      <c r="B4" s="361" t="str">
        <f>JURIDICOS!B4</f>
        <v>SELECCIÓN POR EXCEPCION SE - 001 - 2013</v>
      </c>
      <c r="C4" s="362"/>
      <c r="D4" s="362"/>
      <c r="E4" s="362"/>
      <c r="F4" s="363"/>
    </row>
    <row r="5" spans="2:6" ht="14.45" customHeight="1" thickBot="1">
      <c r="B5" s="352" t="str">
        <f>JURIDICOS!B5</f>
        <v>IMPRESIÓN Y EMPAQUE DE MATERIALES PARA LAS PRUEBA PILOTO EKAES EN UNIVERSIDADES Y PRUEBA SABER 11 CALENDARIO B</v>
      </c>
      <c r="C5" s="353"/>
      <c r="D5" s="353"/>
      <c r="E5" s="353"/>
      <c r="F5" s="354"/>
    </row>
    <row r="6" spans="2:6" ht="15.95" customHeight="1">
      <c r="B6" s="78" t="s">
        <v>62</v>
      </c>
      <c r="C6" s="79"/>
      <c r="D6" s="79"/>
      <c r="E6" s="79"/>
      <c r="F6" s="80"/>
    </row>
    <row r="7" spans="2:6" ht="15.95" customHeight="1" thickBot="1">
      <c r="B7" s="81" t="s">
        <v>65</v>
      </c>
      <c r="C7" s="82"/>
      <c r="D7" s="82"/>
      <c r="E7" s="82"/>
      <c r="F7" s="83"/>
    </row>
    <row r="8" spans="2:6" ht="32.25" customHeight="1" thickBot="1">
      <c r="B8" s="350" t="str">
        <f>JURIDICOS!B8</f>
        <v>PROPONENTE: CARVAJAL SOLUCIONES DE COMUNICACIÓN S.A.S</v>
      </c>
      <c r="C8" s="351"/>
      <c r="D8" s="84"/>
      <c r="E8" s="85"/>
      <c r="F8" s="86" t="str">
        <f>JURIDICOS!E8</f>
        <v xml:space="preserve">No. </v>
      </c>
    </row>
    <row r="9" spans="2:6" ht="32.25" customHeight="1">
      <c r="B9" s="87" t="s">
        <v>2</v>
      </c>
      <c r="C9" s="88"/>
      <c r="D9" s="89" t="s">
        <v>69</v>
      </c>
      <c r="E9" s="90" t="s">
        <v>70</v>
      </c>
      <c r="F9" s="91" t="s">
        <v>71</v>
      </c>
    </row>
    <row r="10" spans="2:6" ht="15.95" customHeight="1">
      <c r="B10" s="92">
        <v>1</v>
      </c>
      <c r="C10" s="93" t="s">
        <v>26</v>
      </c>
      <c r="D10" s="94">
        <v>1</v>
      </c>
      <c r="E10" s="94">
        <v>0</v>
      </c>
      <c r="F10" s="95">
        <v>0</v>
      </c>
    </row>
    <row r="11" spans="2:6" ht="15.95" customHeight="1">
      <c r="B11" s="96">
        <v>2</v>
      </c>
      <c r="C11" s="97" t="s">
        <v>38</v>
      </c>
      <c r="D11" s="98">
        <v>1</v>
      </c>
      <c r="E11" s="98"/>
      <c r="F11" s="99"/>
    </row>
    <row r="12" spans="2:6" ht="15.95" customHeight="1">
      <c r="B12" s="96">
        <v>3</v>
      </c>
      <c r="C12" s="97" t="s">
        <v>39</v>
      </c>
      <c r="D12" s="100">
        <v>1</v>
      </c>
      <c r="E12" s="100"/>
      <c r="F12" s="101"/>
    </row>
    <row r="13" spans="2:6" ht="15.95" customHeight="1">
      <c r="B13" s="96">
        <v>4</v>
      </c>
      <c r="C13" s="97" t="s">
        <v>40</v>
      </c>
      <c r="D13" s="98">
        <v>1</v>
      </c>
      <c r="E13" s="98"/>
      <c r="F13" s="99"/>
    </row>
    <row r="14" spans="2:6" ht="15.95" customHeight="1">
      <c r="B14" s="96">
        <v>5</v>
      </c>
      <c r="C14" s="102" t="s">
        <v>41</v>
      </c>
      <c r="D14" s="98">
        <v>1</v>
      </c>
      <c r="E14" s="98"/>
      <c r="F14" s="99"/>
    </row>
    <row r="15" spans="2:6" ht="15.95" customHeight="1">
      <c r="B15" s="96">
        <v>6</v>
      </c>
      <c r="C15" s="102" t="s">
        <v>55</v>
      </c>
      <c r="D15" s="98">
        <f>D11-D13</f>
        <v>0</v>
      </c>
      <c r="E15" s="98">
        <f t="shared" ref="E15:F15" si="0">E11-E13</f>
        <v>0</v>
      </c>
      <c r="F15" s="99">
        <f t="shared" si="0"/>
        <v>0</v>
      </c>
    </row>
    <row r="16" spans="2:6" ht="15.95" customHeight="1">
      <c r="B16" s="96">
        <v>7</v>
      </c>
      <c r="C16" s="102" t="s">
        <v>56</v>
      </c>
      <c r="D16" s="98">
        <f>D12-D14</f>
        <v>0</v>
      </c>
      <c r="E16" s="98">
        <f t="shared" ref="E16:F16" si="1">E12-E14</f>
        <v>0</v>
      </c>
      <c r="F16" s="99">
        <f t="shared" si="1"/>
        <v>0</v>
      </c>
    </row>
    <row r="17" spans="2:6" ht="15.95" customHeight="1">
      <c r="B17" s="96">
        <v>8</v>
      </c>
      <c r="C17" s="103" t="s">
        <v>64</v>
      </c>
      <c r="D17" s="104">
        <v>239142000</v>
      </c>
      <c r="E17" s="98"/>
      <c r="F17" s="99"/>
    </row>
    <row r="18" spans="2:6" ht="15.95" customHeight="1">
      <c r="B18" s="96">
        <v>9</v>
      </c>
      <c r="C18" s="103" t="s">
        <v>63</v>
      </c>
      <c r="D18" s="104">
        <f>(D17)*50%</f>
        <v>119571000</v>
      </c>
      <c r="E18" s="105"/>
      <c r="F18" s="106"/>
    </row>
    <row r="19" spans="2:6" ht="15.95" customHeight="1">
      <c r="B19" s="96">
        <v>10</v>
      </c>
      <c r="C19" s="103" t="s">
        <v>66</v>
      </c>
      <c r="D19" s="104">
        <f>D17*100%</f>
        <v>239142000</v>
      </c>
      <c r="E19" s="107"/>
      <c r="F19" s="106"/>
    </row>
    <row r="20" spans="2:6" ht="15.95" customHeight="1">
      <c r="B20" s="108"/>
      <c r="C20" s="109"/>
      <c r="D20" s="110"/>
      <c r="E20" s="111"/>
      <c r="F20" s="112"/>
    </row>
    <row r="21" spans="2:6" ht="15.95" customHeight="1">
      <c r="B21" s="96"/>
      <c r="C21" s="113" t="s">
        <v>57</v>
      </c>
      <c r="D21" s="114" t="s">
        <v>4</v>
      </c>
      <c r="E21" s="115"/>
      <c r="F21" s="116"/>
    </row>
    <row r="22" spans="2:6" ht="15.95" customHeight="1">
      <c r="B22" s="96">
        <v>9</v>
      </c>
      <c r="C22" s="117" t="s">
        <v>67</v>
      </c>
      <c r="D22" s="118">
        <f>(D11*D10+E11*E10+F11*F10)/(D13*D10+E13*E10+F13*F10)</f>
        <v>1</v>
      </c>
      <c r="E22" s="119"/>
      <c r="F22" s="120"/>
    </row>
    <row r="23" spans="2:6" ht="15.95" customHeight="1">
      <c r="B23" s="96">
        <v>10</v>
      </c>
      <c r="C23" s="117" t="s">
        <v>58</v>
      </c>
      <c r="D23" s="121">
        <f>(D14*D10+F14*F10+E14*E10)/(D12*D10+F12*F10+E12*E10)</f>
        <v>1</v>
      </c>
      <c r="E23" s="122"/>
      <c r="F23" s="120"/>
    </row>
    <row r="24" spans="2:6" ht="15.95" customHeight="1">
      <c r="B24" s="96">
        <v>11</v>
      </c>
      <c r="C24" s="97" t="s">
        <v>68</v>
      </c>
      <c r="D24" s="118">
        <f>D15+E15+F15</f>
        <v>0</v>
      </c>
      <c r="E24" s="119"/>
      <c r="F24" s="120"/>
    </row>
    <row r="25" spans="2:6" ht="15.95" customHeight="1">
      <c r="B25" s="96">
        <v>12</v>
      </c>
      <c r="C25" s="97" t="s">
        <v>56</v>
      </c>
      <c r="D25" s="118">
        <f>D16+E16+F16</f>
        <v>0</v>
      </c>
      <c r="E25" s="119"/>
      <c r="F25" s="120"/>
    </row>
    <row r="26" spans="2:6" ht="22.5" customHeight="1" thickBot="1">
      <c r="B26" s="123"/>
      <c r="C26" s="124" t="s">
        <v>59</v>
      </c>
      <c r="D26" s="125"/>
      <c r="E26" s="126"/>
      <c r="F26" s="127"/>
    </row>
    <row r="28" spans="2:6">
      <c r="C28" s="128"/>
    </row>
    <row r="29" spans="2:6">
      <c r="D29" s="129"/>
    </row>
    <row r="30" spans="2:6">
      <c r="C30" t="s">
        <v>164</v>
      </c>
    </row>
  </sheetData>
  <mergeCells count="5">
    <mergeCell ref="B8:C8"/>
    <mergeCell ref="B5:F5"/>
    <mergeCell ref="B3:F3"/>
    <mergeCell ref="B2:F2"/>
    <mergeCell ref="B4:F4"/>
  </mergeCells>
  <printOptions horizontalCentered="1" verticalCentered="1"/>
  <pageMargins left="1.3474015748031496" right="0.78740157480314965" top="0.98425196850393704" bottom="0.81" header="0.51181102362204722" footer="0.51181102362204722"/>
  <pageSetup paperSize="9" scale="66" orientation="landscape" blackAndWhite="1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5" zoomScaleNormal="85" workbookViewId="0"/>
  </sheetViews>
  <sheetFormatPr baseColWidth="10" defaultRowHeight="12.75"/>
  <cols>
    <col min="1" max="1" width="2.85546875" customWidth="1"/>
    <col min="2" max="4" width="25.7109375" customWidth="1"/>
    <col min="5" max="5" width="22.42578125" customWidth="1"/>
    <col min="6" max="6" width="21.7109375" customWidth="1"/>
    <col min="7" max="8" width="25.7109375" customWidth="1"/>
    <col min="10" max="10" width="13.7109375" bestFit="1" customWidth="1"/>
  </cols>
  <sheetData>
    <row r="1" spans="1:8" ht="15" customHeight="1" thickBot="1">
      <c r="A1" s="332"/>
    </row>
    <row r="2" spans="1:8" ht="20.100000000000001" customHeight="1">
      <c r="B2" s="365" t="str">
        <f>[1]JURIDICOS!B2</f>
        <v>REPUBLICA DE COLOMBIA</v>
      </c>
      <c r="C2" s="366"/>
      <c r="D2" s="366"/>
      <c r="E2" s="366"/>
      <c r="F2" s="366"/>
      <c r="G2" s="366"/>
      <c r="H2" s="367"/>
    </row>
    <row r="3" spans="1:8" ht="20.100000000000001" customHeight="1">
      <c r="B3" s="172" t="str">
        <f>JURIDICOS!B3</f>
        <v>INSTITUTO COLOMBIANO PARA LA EVALUACIÓN DE LA EDUCACIÓN - ICFES</v>
      </c>
      <c r="C3" s="278"/>
      <c r="D3" s="278"/>
      <c r="E3" s="278"/>
      <c r="F3" s="278"/>
      <c r="G3" s="278"/>
      <c r="H3" s="279"/>
    </row>
    <row r="4" spans="1:8" ht="20.100000000000001" customHeight="1">
      <c r="B4" s="361" t="str">
        <f>JURIDICOS!B4</f>
        <v>SELECCIÓN POR EXCEPCION SE - 001 - 2013</v>
      </c>
      <c r="C4" s="362"/>
      <c r="D4" s="362"/>
      <c r="E4" s="362"/>
      <c r="F4" s="362"/>
      <c r="G4" s="362"/>
      <c r="H4" s="363"/>
    </row>
    <row r="5" spans="1:8" ht="20.100000000000001" customHeight="1" thickBot="1">
      <c r="B5" s="377" t="str">
        <f>JURIDICOS!B5</f>
        <v>IMPRESIÓN Y EMPAQUE DE MATERIALES PARA LAS PRUEBA PILOTO EKAES EN UNIVERSIDADES Y PRUEBA SABER 11 CALENDARIO B</v>
      </c>
      <c r="C5" s="378"/>
      <c r="D5" s="378"/>
      <c r="E5" s="378"/>
      <c r="F5" s="378"/>
      <c r="G5" s="378"/>
      <c r="H5" s="379"/>
    </row>
    <row r="6" spans="1:8" ht="17.25" customHeight="1">
      <c r="B6" s="78" t="s">
        <v>72</v>
      </c>
      <c r="C6" s="79"/>
      <c r="D6" s="79"/>
      <c r="E6" s="79"/>
      <c r="F6" s="79"/>
      <c r="G6" s="79"/>
      <c r="H6" s="80"/>
    </row>
    <row r="7" spans="1:8" ht="16.5" thickBot="1">
      <c r="B7" s="81" t="s">
        <v>73</v>
      </c>
      <c r="C7" s="82"/>
      <c r="D7" s="82"/>
      <c r="E7" s="82"/>
      <c r="F7" s="82"/>
      <c r="G7" s="82"/>
      <c r="H7" s="83"/>
    </row>
    <row r="8" spans="1:8" ht="25.5" customHeight="1" thickBot="1">
      <c r="B8" s="374" t="str">
        <f>JURIDICOS!B8</f>
        <v>PROPONENTE: CARVAJAL SOLUCIONES DE COMUNICACIÓN S.A.S</v>
      </c>
      <c r="C8" s="375"/>
      <c r="D8" s="375"/>
      <c r="E8" s="375"/>
      <c r="F8" s="375"/>
      <c r="G8" s="130"/>
      <c r="H8" s="131" t="str">
        <f>JURIDICOS!E8</f>
        <v xml:space="preserve">No. </v>
      </c>
    </row>
    <row r="9" spans="1:8" ht="60">
      <c r="A9" s="3"/>
      <c r="B9" s="251" t="s">
        <v>64</v>
      </c>
      <c r="C9" s="245" t="s">
        <v>75</v>
      </c>
      <c r="D9" s="246" t="s">
        <v>76</v>
      </c>
      <c r="E9" s="376" t="s">
        <v>77</v>
      </c>
      <c r="F9" s="376"/>
      <c r="G9" s="245" t="s">
        <v>61</v>
      </c>
      <c r="H9" s="247" t="s">
        <v>83</v>
      </c>
    </row>
    <row r="10" spans="1:8" ht="16.149999999999999" customHeight="1">
      <c r="A10" s="3"/>
      <c r="B10" s="137"/>
      <c r="C10" s="135"/>
      <c r="D10" s="134"/>
      <c r="E10" s="134" t="s">
        <v>45</v>
      </c>
      <c r="F10" s="134" t="s">
        <v>46</v>
      </c>
      <c r="G10" s="135"/>
      <c r="H10" s="239"/>
    </row>
    <row r="11" spans="1:8" ht="17.100000000000001" customHeight="1" thickBot="1">
      <c r="B11" s="240">
        <f>FINANCIERA!D17</f>
        <v>239142000</v>
      </c>
      <c r="C11" s="241">
        <v>589500</v>
      </c>
      <c r="D11" s="241">
        <f>(B11/C11)*100%</f>
        <v>405.66921119592877</v>
      </c>
      <c r="E11" s="242">
        <v>325153.64</v>
      </c>
      <c r="F11" s="242"/>
      <c r="G11" s="243">
        <f>E11+F11</f>
        <v>325153.64</v>
      </c>
      <c r="H11" s="244" t="str">
        <f>IF(G11&gt;=D11,"CUMPLE","NO CUMPLE")</f>
        <v>CUMPLE</v>
      </c>
    </row>
    <row r="12" spans="1:8" ht="25.5" customHeight="1" thickBot="1">
      <c r="G12" s="237" t="s">
        <v>59</v>
      </c>
      <c r="H12" s="238" t="s">
        <v>60</v>
      </c>
    </row>
    <row r="13" spans="1:8" ht="18">
      <c r="B13" s="371" t="s">
        <v>79</v>
      </c>
      <c r="C13" s="372"/>
      <c r="D13" s="372"/>
      <c r="E13" s="372"/>
      <c r="F13" s="372"/>
      <c r="G13" s="372"/>
      <c r="H13" s="373"/>
    </row>
    <row r="14" spans="1:8" ht="45" customHeight="1">
      <c r="B14" s="250" t="s">
        <v>165</v>
      </c>
      <c r="C14" s="171" t="s">
        <v>78</v>
      </c>
      <c r="D14" s="170" t="s">
        <v>166</v>
      </c>
      <c r="E14" s="170" t="s">
        <v>167</v>
      </c>
      <c r="F14" s="249" t="s">
        <v>168</v>
      </c>
      <c r="G14" s="249" t="s">
        <v>170</v>
      </c>
      <c r="H14" s="248" t="s">
        <v>80</v>
      </c>
    </row>
    <row r="15" spans="1:8" ht="25.5" customHeight="1">
      <c r="B15" s="296" t="s">
        <v>181</v>
      </c>
      <c r="C15" s="297" t="s">
        <v>182</v>
      </c>
      <c r="D15" s="298">
        <v>2006</v>
      </c>
      <c r="E15" s="299" t="s">
        <v>183</v>
      </c>
      <c r="F15" s="300" t="s">
        <v>184</v>
      </c>
      <c r="G15" s="301" t="s">
        <v>185</v>
      </c>
      <c r="H15" s="302">
        <v>1</v>
      </c>
    </row>
    <row r="16" spans="1:8" ht="24.75" customHeight="1">
      <c r="B16" s="303" t="s">
        <v>181</v>
      </c>
      <c r="C16" s="304" t="s">
        <v>186</v>
      </c>
      <c r="D16" s="307">
        <v>2000</v>
      </c>
      <c r="E16" s="299" t="s">
        <v>183</v>
      </c>
      <c r="F16" s="308" t="s">
        <v>187</v>
      </c>
      <c r="G16" s="309" t="s">
        <v>188</v>
      </c>
      <c r="H16" s="293">
        <v>1</v>
      </c>
    </row>
    <row r="17" spans="2:10" ht="17.100000000000001" customHeight="1">
      <c r="B17" s="303" t="s">
        <v>189</v>
      </c>
      <c r="C17" s="304" t="s">
        <v>190</v>
      </c>
      <c r="D17" s="291">
        <v>2010</v>
      </c>
      <c r="E17" s="299" t="s">
        <v>183</v>
      </c>
      <c r="F17" s="308" t="s">
        <v>191</v>
      </c>
      <c r="G17" s="292"/>
      <c r="H17" s="293">
        <v>1</v>
      </c>
    </row>
    <row r="18" spans="2:10" ht="17.100000000000001" customHeight="1">
      <c r="B18" s="303" t="s">
        <v>189</v>
      </c>
      <c r="C18" s="304" t="s">
        <v>192</v>
      </c>
      <c r="D18" s="291">
        <v>1999</v>
      </c>
      <c r="E18" s="299" t="s">
        <v>183</v>
      </c>
      <c r="F18" s="308" t="s">
        <v>193</v>
      </c>
      <c r="G18" s="292"/>
      <c r="H18" s="293">
        <v>1</v>
      </c>
    </row>
    <row r="19" spans="2:10" ht="24.75" customHeight="1">
      <c r="B19" s="310" t="s">
        <v>194</v>
      </c>
      <c r="C19" s="311" t="s">
        <v>195</v>
      </c>
      <c r="D19" s="305">
        <v>2008</v>
      </c>
      <c r="E19" s="299" t="s">
        <v>183</v>
      </c>
      <c r="F19" s="312" t="s">
        <v>196</v>
      </c>
      <c r="G19" s="313" t="s">
        <v>197</v>
      </c>
      <c r="H19" s="306">
        <v>2</v>
      </c>
    </row>
    <row r="20" spans="2:10" ht="24.75" customHeight="1">
      <c r="B20" s="310" t="s">
        <v>194</v>
      </c>
      <c r="C20" s="311" t="s">
        <v>198</v>
      </c>
      <c r="D20" s="305">
        <v>2012</v>
      </c>
      <c r="E20" s="299" t="s">
        <v>183</v>
      </c>
      <c r="F20" s="317">
        <v>4200</v>
      </c>
      <c r="G20" s="313" t="s">
        <v>199</v>
      </c>
      <c r="H20" s="306">
        <v>1</v>
      </c>
    </row>
    <row r="21" spans="2:10" ht="39.75" customHeight="1" thickBot="1">
      <c r="B21" s="314" t="s">
        <v>200</v>
      </c>
      <c r="C21" s="315" t="s">
        <v>201</v>
      </c>
      <c r="D21" s="294">
        <v>1986</v>
      </c>
      <c r="E21" s="299" t="s">
        <v>183</v>
      </c>
      <c r="F21" s="316" t="s">
        <v>202</v>
      </c>
      <c r="G21" s="318" t="s">
        <v>203</v>
      </c>
      <c r="H21" s="295">
        <v>2</v>
      </c>
      <c r="J21" s="132"/>
    </row>
    <row r="22" spans="2:10" ht="17.100000000000001" customHeight="1" thickBot="1">
      <c r="B22" s="368" t="s">
        <v>81</v>
      </c>
      <c r="C22" s="369"/>
      <c r="D22" s="369"/>
      <c r="E22" s="369"/>
      <c r="F22" s="369"/>
      <c r="G22" s="370"/>
      <c r="H22" s="138">
        <f>SUM(H15:H21)</f>
        <v>9</v>
      </c>
    </row>
    <row r="23" spans="2:10" ht="17.100000000000001" customHeight="1" thickBot="1">
      <c r="B23" s="368" t="s">
        <v>82</v>
      </c>
      <c r="C23" s="369"/>
      <c r="D23" s="369"/>
      <c r="E23" s="369"/>
      <c r="F23" s="369"/>
      <c r="G23" s="370"/>
      <c r="H23" s="139">
        <v>6</v>
      </c>
    </row>
    <row r="24" spans="2:10" ht="17.100000000000001" customHeight="1" thickBot="1">
      <c r="B24" s="368" t="s">
        <v>83</v>
      </c>
      <c r="C24" s="369"/>
      <c r="D24" s="369"/>
      <c r="E24" s="369"/>
      <c r="F24" s="369"/>
      <c r="G24" s="370"/>
      <c r="H24" s="136" t="str">
        <f>IF(H22&gt;=H23,"CUMPLE","NO CUMPLE")</f>
        <v>CUMPLE</v>
      </c>
    </row>
    <row r="25" spans="2:10" ht="25.5" customHeight="1">
      <c r="G25" s="140" t="s">
        <v>59</v>
      </c>
      <c r="H25" s="133" t="s">
        <v>60</v>
      </c>
    </row>
    <row r="29" spans="2:10" ht="15">
      <c r="B29" s="364"/>
      <c r="C29" s="364"/>
      <c r="D29" s="364"/>
      <c r="E29" s="364"/>
      <c r="F29" s="364"/>
      <c r="G29" s="364"/>
      <c r="H29" s="364"/>
    </row>
  </sheetData>
  <mergeCells count="10">
    <mergeCell ref="B29:H29"/>
    <mergeCell ref="B2:H2"/>
    <mergeCell ref="B4:H4"/>
    <mergeCell ref="B22:G22"/>
    <mergeCell ref="B23:G23"/>
    <mergeCell ref="B24:G24"/>
    <mergeCell ref="B13:H13"/>
    <mergeCell ref="B8:F8"/>
    <mergeCell ref="E9:F9"/>
    <mergeCell ref="B5:H5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topLeftCell="B16" zoomScale="55" zoomScaleNormal="55" workbookViewId="0">
      <selection activeCell="C24" sqref="C24"/>
    </sheetView>
  </sheetViews>
  <sheetFormatPr baseColWidth="10" defaultRowHeight="12.75"/>
  <cols>
    <col min="1" max="1" width="2.28515625" customWidth="1"/>
    <col min="2" max="2" width="91" customWidth="1"/>
    <col min="3" max="6" width="40.7109375" customWidth="1"/>
    <col min="7" max="7" width="36.5703125" customWidth="1"/>
    <col min="9" max="9" width="23.7109375" customWidth="1"/>
  </cols>
  <sheetData>
    <row r="1" spans="2:9" ht="14.25" customHeight="1" thickBot="1">
      <c r="B1" s="141"/>
      <c r="C1" s="141"/>
      <c r="D1" s="141"/>
      <c r="E1" s="141"/>
      <c r="F1" s="141"/>
      <c r="G1" s="141"/>
    </row>
    <row r="2" spans="2:9" ht="20.100000000000001" customHeight="1">
      <c r="B2" s="388" t="str">
        <f>[2]JURIDICOS!B2</f>
        <v>REPUBLICA DE COLOMBIA</v>
      </c>
      <c r="C2" s="389"/>
      <c r="D2" s="389"/>
      <c r="E2" s="389"/>
      <c r="F2" s="389"/>
      <c r="G2" s="390"/>
    </row>
    <row r="3" spans="2:9" ht="20.100000000000001" customHeight="1">
      <c r="B3" s="391" t="str">
        <f>JURIDICOS!B3</f>
        <v>INSTITUTO COLOMBIANO PARA LA EVALUACIÓN DE LA EDUCACIÓN - ICFES</v>
      </c>
      <c r="C3" s="392"/>
      <c r="D3" s="392"/>
      <c r="E3" s="392"/>
      <c r="F3" s="392"/>
      <c r="G3" s="393"/>
    </row>
    <row r="4" spans="2:9" ht="20.100000000000001" customHeight="1">
      <c r="B4" s="391" t="str">
        <f>JURIDICOS!B4</f>
        <v>SELECCIÓN POR EXCEPCION SE - 001 - 2013</v>
      </c>
      <c r="C4" s="392"/>
      <c r="D4" s="392"/>
      <c r="E4" s="392"/>
      <c r="F4" s="392"/>
      <c r="G4" s="393"/>
    </row>
    <row r="5" spans="2:9" ht="20.100000000000001" customHeight="1" thickBot="1">
      <c r="B5" s="394" t="str">
        <f>JURIDICOS!B5</f>
        <v>IMPRESIÓN Y EMPAQUE DE MATERIALES PARA LAS PRUEBA PILOTO EKAES EN UNIVERSIDADES Y PRUEBA SABER 11 CALENDARIO B</v>
      </c>
      <c r="C5" s="395"/>
      <c r="D5" s="395"/>
      <c r="E5" s="395"/>
      <c r="F5" s="395"/>
      <c r="G5" s="396"/>
    </row>
    <row r="6" spans="2:9" ht="18" customHeight="1">
      <c r="B6" s="397" t="s">
        <v>54</v>
      </c>
      <c r="C6" s="398"/>
      <c r="D6" s="398"/>
      <c r="E6" s="398"/>
      <c r="F6" s="398"/>
      <c r="G6" s="399"/>
    </row>
    <row r="7" spans="2:9" ht="18" customHeight="1" thickBot="1">
      <c r="B7" s="380" t="s">
        <v>90</v>
      </c>
      <c r="C7" s="381"/>
      <c r="D7" s="381"/>
      <c r="E7" s="381"/>
      <c r="F7" s="381"/>
      <c r="G7" s="382"/>
    </row>
    <row r="8" spans="2:9" ht="26.25" customHeight="1" thickBot="1">
      <c r="B8" s="403" t="str">
        <f>JURIDICOS!B8</f>
        <v>PROPONENTE: CARVAJAL SOLUCIONES DE COMUNICACIÓN S.A.S</v>
      </c>
      <c r="C8" s="404"/>
      <c r="D8" s="404"/>
      <c r="E8" s="404"/>
      <c r="F8" s="157" t="str">
        <f>JURIDICOS!E8</f>
        <v xml:space="preserve">No. </v>
      </c>
      <c r="G8" s="142"/>
    </row>
    <row r="9" spans="2:9" ht="48.6" customHeight="1">
      <c r="B9" s="257" t="s">
        <v>98</v>
      </c>
      <c r="C9" s="258" t="s">
        <v>91</v>
      </c>
      <c r="D9" s="383"/>
      <c r="E9" s="383"/>
      <c r="F9" s="259" t="s">
        <v>92</v>
      </c>
      <c r="G9" s="260">
        <v>22</v>
      </c>
      <c r="I9" s="252"/>
    </row>
    <row r="10" spans="2:9" ht="48.6" customHeight="1" thickBot="1">
      <c r="B10" s="253" t="s">
        <v>99</v>
      </c>
      <c r="C10" s="254" t="s">
        <v>91</v>
      </c>
      <c r="D10" s="387"/>
      <c r="E10" s="387"/>
      <c r="F10" s="255" t="s">
        <v>92</v>
      </c>
      <c r="G10" s="256"/>
    </row>
    <row r="11" spans="2:9" ht="48.6" customHeight="1" thickBot="1">
      <c r="B11" s="384" t="s">
        <v>100</v>
      </c>
      <c r="C11" s="385"/>
      <c r="D11" s="385"/>
      <c r="E11" s="385"/>
      <c r="F11" s="386"/>
      <c r="G11" s="156" t="s">
        <v>93</v>
      </c>
    </row>
    <row r="12" spans="2:9" ht="35.450000000000003" customHeight="1">
      <c r="B12" s="405" t="s">
        <v>74</v>
      </c>
      <c r="C12" s="407" t="s">
        <v>94</v>
      </c>
      <c r="D12" s="408"/>
      <c r="E12" s="408"/>
      <c r="F12" s="409"/>
      <c r="G12" s="410" t="s">
        <v>83</v>
      </c>
    </row>
    <row r="13" spans="2:9" ht="27.75" customHeight="1" thickBot="1">
      <c r="B13" s="406"/>
      <c r="C13" s="287" t="s">
        <v>95</v>
      </c>
      <c r="D13" s="287" t="s">
        <v>96</v>
      </c>
      <c r="E13" s="287" t="s">
        <v>97</v>
      </c>
      <c r="F13" s="158"/>
      <c r="G13" s="411"/>
    </row>
    <row r="14" spans="2:9" ht="9" customHeight="1" thickBot="1">
      <c r="B14" s="143"/>
      <c r="C14" s="144"/>
      <c r="D14" s="144"/>
      <c r="E14" s="144"/>
      <c r="F14" s="144"/>
      <c r="G14" s="145"/>
    </row>
    <row r="15" spans="2:9" ht="45" customHeight="1">
      <c r="B15" s="159" t="s">
        <v>101</v>
      </c>
      <c r="C15" s="146" t="s">
        <v>204</v>
      </c>
      <c r="D15" s="147" t="s">
        <v>205</v>
      </c>
      <c r="E15" s="147" t="s">
        <v>206</v>
      </c>
      <c r="F15" s="147"/>
      <c r="G15" s="412"/>
    </row>
    <row r="16" spans="2:9" ht="45" customHeight="1">
      <c r="B16" s="160" t="s">
        <v>103</v>
      </c>
      <c r="C16" s="148" t="s">
        <v>207</v>
      </c>
      <c r="D16" s="148" t="s">
        <v>207</v>
      </c>
      <c r="E16" s="148" t="s">
        <v>207</v>
      </c>
      <c r="F16" s="148"/>
      <c r="G16" s="413"/>
    </row>
    <row r="17" spans="2:9" ht="45" customHeight="1">
      <c r="B17" s="161" t="s">
        <v>102</v>
      </c>
      <c r="C17" s="319" t="s">
        <v>208</v>
      </c>
      <c r="D17" s="319" t="s">
        <v>209</v>
      </c>
      <c r="E17" s="319" t="s">
        <v>210</v>
      </c>
      <c r="F17" s="149"/>
      <c r="G17" s="413"/>
    </row>
    <row r="18" spans="2:9" ht="45" customHeight="1">
      <c r="B18" s="161" t="s">
        <v>104</v>
      </c>
      <c r="C18" s="150" t="s">
        <v>211</v>
      </c>
      <c r="D18" s="150" t="s">
        <v>211</v>
      </c>
      <c r="E18" s="150" t="s">
        <v>212</v>
      </c>
      <c r="F18" s="150"/>
      <c r="G18" s="413"/>
    </row>
    <row r="19" spans="2:9" ht="45" customHeight="1">
      <c r="B19" s="161" t="s">
        <v>105</v>
      </c>
      <c r="C19" s="163">
        <v>2849003000</v>
      </c>
      <c r="D19" s="163">
        <v>2200000000</v>
      </c>
      <c r="E19" s="163">
        <v>441000000</v>
      </c>
      <c r="F19" s="151"/>
      <c r="G19" s="413"/>
    </row>
    <row r="20" spans="2:9" ht="45" customHeight="1">
      <c r="B20" s="161" t="s">
        <v>26</v>
      </c>
      <c r="C20" s="164">
        <v>0.5</v>
      </c>
      <c r="D20" s="164">
        <v>1</v>
      </c>
      <c r="E20" s="164">
        <v>1</v>
      </c>
      <c r="F20" s="152"/>
      <c r="G20" s="413"/>
    </row>
    <row r="21" spans="2:9" ht="45" customHeight="1">
      <c r="B21" s="162" t="s">
        <v>84</v>
      </c>
      <c r="C21" s="163">
        <f>C20*C19</f>
        <v>1424501500</v>
      </c>
      <c r="D21" s="163">
        <f>D20*D19</f>
        <v>2200000000</v>
      </c>
      <c r="E21" s="163">
        <f>E20*E19</f>
        <v>441000000</v>
      </c>
      <c r="F21" s="151"/>
      <c r="G21" s="413"/>
    </row>
    <row r="22" spans="2:9" ht="45" customHeight="1">
      <c r="B22" s="161" t="s">
        <v>85</v>
      </c>
      <c r="C22" s="163">
        <f>C19*C20</f>
        <v>1424501500</v>
      </c>
      <c r="D22" s="163">
        <f>D19*D20</f>
        <v>2200000000</v>
      </c>
      <c r="E22" s="163">
        <f>E19*E20</f>
        <v>441000000</v>
      </c>
      <c r="F22" s="151"/>
      <c r="G22" s="413"/>
    </row>
    <row r="23" spans="2:9" ht="45" customHeight="1">
      <c r="B23" s="162" t="s">
        <v>86</v>
      </c>
      <c r="C23" s="163">
        <f>+C22</f>
        <v>1424501500</v>
      </c>
      <c r="D23" s="163">
        <f>D22*D20</f>
        <v>2200000000</v>
      </c>
      <c r="E23" s="163">
        <f>E22*E20</f>
        <v>441000000</v>
      </c>
      <c r="F23" s="151"/>
      <c r="G23" s="413"/>
    </row>
    <row r="24" spans="2:9" ht="45" customHeight="1">
      <c r="B24" s="162" t="s">
        <v>106</v>
      </c>
      <c r="C24" s="164">
        <f>C23*100%/C21</f>
        <v>1</v>
      </c>
      <c r="D24" s="164">
        <f>D23*100%/D21</f>
        <v>1</v>
      </c>
      <c r="E24" s="164">
        <f>E23*100%/E21</f>
        <v>1</v>
      </c>
      <c r="F24" s="152"/>
      <c r="G24" s="413"/>
    </row>
    <row r="25" spans="2:9" ht="45" customHeight="1">
      <c r="B25" s="162" t="s">
        <v>87</v>
      </c>
      <c r="C25" s="165">
        <f>C22*C20/D40</f>
        <v>1543.3385698808233</v>
      </c>
      <c r="D25" s="165">
        <f>(D22*D20)/D39</f>
        <v>4427.4501911853495</v>
      </c>
      <c r="E25" s="165">
        <f>E22*E20/D39</f>
        <v>887.50251559669948</v>
      </c>
      <c r="F25" s="153"/>
      <c r="G25" s="413"/>
    </row>
    <row r="26" spans="2:9" ht="51" customHeight="1">
      <c r="B26" s="162" t="s">
        <v>107</v>
      </c>
      <c r="C26" s="163">
        <f>ROUND(C25,0)</f>
        <v>1543</v>
      </c>
      <c r="D26" s="163">
        <f>D25+C26</f>
        <v>5970.4501911853495</v>
      </c>
      <c r="E26" s="163">
        <f>E25+D26</f>
        <v>6857.9527067820491</v>
      </c>
      <c r="F26" s="274" t="str">
        <f>IF(E26&gt;=1000,"CUMPLE","NO CUMPLE")</f>
        <v>CUMPLE</v>
      </c>
      <c r="G26" s="414"/>
    </row>
    <row r="27" spans="2:9" ht="45" customHeight="1">
      <c r="B27" s="161" t="s">
        <v>88</v>
      </c>
      <c r="C27" s="166">
        <v>39706</v>
      </c>
      <c r="D27" s="166">
        <v>39980</v>
      </c>
      <c r="E27" s="166">
        <v>39904</v>
      </c>
      <c r="F27" s="275"/>
      <c r="G27" s="413"/>
    </row>
    <row r="28" spans="2:9" ht="45" customHeight="1">
      <c r="B28" s="161" t="s">
        <v>108</v>
      </c>
      <c r="C28" s="167" t="str">
        <f>IF(C27&gt;=34302,"CUMPLE","NO CUMPLE")</f>
        <v>CUMPLE</v>
      </c>
      <c r="D28" s="167" t="str">
        <f>IF(D27&gt;=34302,"CUMPLE","NO CUMPLE")</f>
        <v>CUMPLE</v>
      </c>
      <c r="E28" s="167" t="str">
        <f>IF(E27&gt;=34302,"CUMPLE","NO CUMPLE")</f>
        <v>CUMPLE</v>
      </c>
      <c r="F28" s="277" t="s">
        <v>109</v>
      </c>
      <c r="G28" s="413"/>
    </row>
    <row r="29" spans="2:9" ht="45" customHeight="1" thickBot="1">
      <c r="B29" s="161" t="s">
        <v>89</v>
      </c>
      <c r="C29" s="166">
        <v>39994</v>
      </c>
      <c r="D29" s="166">
        <v>40359</v>
      </c>
      <c r="E29" s="166">
        <v>40178</v>
      </c>
      <c r="F29" s="276" t="s">
        <v>109</v>
      </c>
      <c r="G29" s="413"/>
    </row>
    <row r="30" spans="2:9" ht="45" customHeight="1" thickBot="1">
      <c r="B30" s="168"/>
      <c r="C30" s="400" t="s">
        <v>110</v>
      </c>
      <c r="D30" s="401"/>
      <c r="E30" s="401"/>
      <c r="F30" s="402"/>
      <c r="G30" s="169" t="s">
        <v>60</v>
      </c>
      <c r="I30" s="154"/>
    </row>
    <row r="31" spans="2:9">
      <c r="C31" s="129"/>
    </row>
    <row r="32" spans="2:9">
      <c r="C32" s="155"/>
    </row>
    <row r="33" spans="3:4">
      <c r="C33" s="129"/>
    </row>
    <row r="34" spans="3:4">
      <c r="C34" s="129"/>
    </row>
    <row r="36" spans="3:4">
      <c r="C36">
        <v>2012</v>
      </c>
      <c r="D36" s="320">
        <v>566700</v>
      </c>
    </row>
    <row r="37" spans="3:4">
      <c r="C37">
        <v>2011</v>
      </c>
      <c r="D37" s="320">
        <v>535600</v>
      </c>
    </row>
    <row r="38" spans="3:4">
      <c r="C38">
        <v>2010</v>
      </c>
      <c r="D38" s="320">
        <v>515000</v>
      </c>
    </row>
    <row r="39" spans="3:4">
      <c r="C39">
        <v>2009</v>
      </c>
      <c r="D39" s="320">
        <v>496900</v>
      </c>
    </row>
    <row r="40" spans="3:4">
      <c r="C40">
        <v>2008</v>
      </c>
      <c r="D40" s="320">
        <v>461500</v>
      </c>
    </row>
    <row r="41" spans="3:4">
      <c r="C41">
        <v>2007</v>
      </c>
      <c r="D41" s="320">
        <v>433700</v>
      </c>
    </row>
    <row r="42" spans="3:4">
      <c r="C42">
        <v>2006</v>
      </c>
      <c r="D42" s="320">
        <v>408000</v>
      </c>
    </row>
    <row r="43" spans="3:4">
      <c r="C43">
        <v>2005</v>
      </c>
      <c r="D43" s="320">
        <v>381500</v>
      </c>
    </row>
    <row r="44" spans="3:4">
      <c r="C44">
        <v>2004</v>
      </c>
      <c r="D44" s="320">
        <v>358000</v>
      </c>
    </row>
    <row r="45" spans="3:4">
      <c r="C45">
        <v>2003</v>
      </c>
      <c r="D45" s="320">
        <v>332000</v>
      </c>
    </row>
    <row r="46" spans="3:4">
      <c r="C46">
        <v>2002</v>
      </c>
      <c r="D46" s="320">
        <v>309000</v>
      </c>
    </row>
  </sheetData>
  <mergeCells count="15">
    <mergeCell ref="C30:F30"/>
    <mergeCell ref="B8:E8"/>
    <mergeCell ref="B12:B13"/>
    <mergeCell ref="C12:F12"/>
    <mergeCell ref="G12:G13"/>
    <mergeCell ref="G15:G29"/>
    <mergeCell ref="B7:G7"/>
    <mergeCell ref="D9:E9"/>
    <mergeCell ref="B11:F11"/>
    <mergeCell ref="D10:E10"/>
    <mergeCell ref="B2:G2"/>
    <mergeCell ref="B3:G3"/>
    <mergeCell ref="B4:G4"/>
    <mergeCell ref="B5:G5"/>
    <mergeCell ref="B6:G6"/>
  </mergeCells>
  <printOptions horizontalCentered="1" verticalCentered="1"/>
  <pageMargins left="0.78740157480314965" right="0.78740157480314965" top="0.27559055118110237" bottom="0.55118110236220474" header="0.15748031496062992" footer="0.51181102362204722"/>
  <pageSetup scale="34" orientation="landscape" blackAndWhite="1" horizontalDpi="300" verticalDpi="300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5"/>
  <sheetViews>
    <sheetView topLeftCell="A50" zoomScale="70" zoomScaleNormal="70" zoomScaleSheetLayoutView="85" workbookViewId="0">
      <selection activeCell="E72" sqref="E72"/>
    </sheetView>
  </sheetViews>
  <sheetFormatPr baseColWidth="10" defaultRowHeight="12.75"/>
  <cols>
    <col min="1" max="1" width="3.28515625" customWidth="1"/>
    <col min="2" max="2" width="12.5703125" customWidth="1"/>
    <col min="3" max="3" width="89.7109375" customWidth="1"/>
    <col min="4" max="4" width="13" customWidth="1"/>
    <col min="5" max="5" width="42.140625" customWidth="1"/>
    <col min="6" max="6" width="32.140625" customWidth="1"/>
    <col min="8" max="8" width="18.42578125" bestFit="1" customWidth="1"/>
    <col min="258" max="258" width="3.28515625" customWidth="1"/>
    <col min="259" max="259" width="12.5703125" customWidth="1"/>
    <col min="260" max="260" width="89.7109375" customWidth="1"/>
    <col min="261" max="261" width="40.42578125" customWidth="1"/>
    <col min="262" max="262" width="54.7109375" customWidth="1"/>
    <col min="264" max="264" width="18.42578125" bestFit="1" customWidth="1"/>
    <col min="514" max="514" width="3.28515625" customWidth="1"/>
    <col min="515" max="515" width="12.5703125" customWidth="1"/>
    <col min="516" max="516" width="89.7109375" customWidth="1"/>
    <col min="517" max="517" width="40.42578125" customWidth="1"/>
    <col min="518" max="518" width="54.7109375" customWidth="1"/>
    <col min="520" max="520" width="18.42578125" bestFit="1" customWidth="1"/>
    <col min="770" max="770" width="3.28515625" customWidth="1"/>
    <col min="771" max="771" width="12.5703125" customWidth="1"/>
    <col min="772" max="772" width="89.7109375" customWidth="1"/>
    <col min="773" max="773" width="40.42578125" customWidth="1"/>
    <col min="774" max="774" width="54.7109375" customWidth="1"/>
    <col min="776" max="776" width="18.42578125" bestFit="1" customWidth="1"/>
    <col min="1026" max="1026" width="3.28515625" customWidth="1"/>
    <col min="1027" max="1027" width="12.5703125" customWidth="1"/>
    <col min="1028" max="1028" width="89.7109375" customWidth="1"/>
    <col min="1029" max="1029" width="40.42578125" customWidth="1"/>
    <col min="1030" max="1030" width="54.7109375" customWidth="1"/>
    <col min="1032" max="1032" width="18.42578125" bestFit="1" customWidth="1"/>
    <col min="1282" max="1282" width="3.28515625" customWidth="1"/>
    <col min="1283" max="1283" width="12.5703125" customWidth="1"/>
    <col min="1284" max="1284" width="89.7109375" customWidth="1"/>
    <col min="1285" max="1285" width="40.42578125" customWidth="1"/>
    <col min="1286" max="1286" width="54.7109375" customWidth="1"/>
    <col min="1288" max="1288" width="18.42578125" bestFit="1" customWidth="1"/>
    <col min="1538" max="1538" width="3.28515625" customWidth="1"/>
    <col min="1539" max="1539" width="12.5703125" customWidth="1"/>
    <col min="1540" max="1540" width="89.7109375" customWidth="1"/>
    <col min="1541" max="1541" width="40.42578125" customWidth="1"/>
    <col min="1542" max="1542" width="54.7109375" customWidth="1"/>
    <col min="1544" max="1544" width="18.42578125" bestFit="1" customWidth="1"/>
    <col min="1794" max="1794" width="3.28515625" customWidth="1"/>
    <col min="1795" max="1795" width="12.5703125" customWidth="1"/>
    <col min="1796" max="1796" width="89.7109375" customWidth="1"/>
    <col min="1797" max="1797" width="40.42578125" customWidth="1"/>
    <col min="1798" max="1798" width="54.7109375" customWidth="1"/>
    <col min="1800" max="1800" width="18.42578125" bestFit="1" customWidth="1"/>
    <col min="2050" max="2050" width="3.28515625" customWidth="1"/>
    <col min="2051" max="2051" width="12.5703125" customWidth="1"/>
    <col min="2052" max="2052" width="89.7109375" customWidth="1"/>
    <col min="2053" max="2053" width="40.42578125" customWidth="1"/>
    <col min="2054" max="2054" width="54.7109375" customWidth="1"/>
    <col min="2056" max="2056" width="18.42578125" bestFit="1" customWidth="1"/>
    <col min="2306" max="2306" width="3.28515625" customWidth="1"/>
    <col min="2307" max="2307" width="12.5703125" customWidth="1"/>
    <col min="2308" max="2308" width="89.7109375" customWidth="1"/>
    <col min="2309" max="2309" width="40.42578125" customWidth="1"/>
    <col min="2310" max="2310" width="54.7109375" customWidth="1"/>
    <col min="2312" max="2312" width="18.42578125" bestFit="1" customWidth="1"/>
    <col min="2562" max="2562" width="3.28515625" customWidth="1"/>
    <col min="2563" max="2563" width="12.5703125" customWidth="1"/>
    <col min="2564" max="2564" width="89.7109375" customWidth="1"/>
    <col min="2565" max="2565" width="40.42578125" customWidth="1"/>
    <col min="2566" max="2566" width="54.7109375" customWidth="1"/>
    <col min="2568" max="2568" width="18.42578125" bestFit="1" customWidth="1"/>
    <col min="2818" max="2818" width="3.28515625" customWidth="1"/>
    <col min="2819" max="2819" width="12.5703125" customWidth="1"/>
    <col min="2820" max="2820" width="89.7109375" customWidth="1"/>
    <col min="2821" max="2821" width="40.42578125" customWidth="1"/>
    <col min="2822" max="2822" width="54.7109375" customWidth="1"/>
    <col min="2824" max="2824" width="18.42578125" bestFit="1" customWidth="1"/>
    <col min="3074" max="3074" width="3.28515625" customWidth="1"/>
    <col min="3075" max="3075" width="12.5703125" customWidth="1"/>
    <col min="3076" max="3076" width="89.7109375" customWidth="1"/>
    <col min="3077" max="3077" width="40.42578125" customWidth="1"/>
    <col min="3078" max="3078" width="54.7109375" customWidth="1"/>
    <col min="3080" max="3080" width="18.42578125" bestFit="1" customWidth="1"/>
    <col min="3330" max="3330" width="3.28515625" customWidth="1"/>
    <col min="3331" max="3331" width="12.5703125" customWidth="1"/>
    <col min="3332" max="3332" width="89.7109375" customWidth="1"/>
    <col min="3333" max="3333" width="40.42578125" customWidth="1"/>
    <col min="3334" max="3334" width="54.7109375" customWidth="1"/>
    <col min="3336" max="3336" width="18.42578125" bestFit="1" customWidth="1"/>
    <col min="3586" max="3586" width="3.28515625" customWidth="1"/>
    <col min="3587" max="3587" width="12.5703125" customWidth="1"/>
    <col min="3588" max="3588" width="89.7109375" customWidth="1"/>
    <col min="3589" max="3589" width="40.42578125" customWidth="1"/>
    <col min="3590" max="3590" width="54.7109375" customWidth="1"/>
    <col min="3592" max="3592" width="18.42578125" bestFit="1" customWidth="1"/>
    <col min="3842" max="3842" width="3.28515625" customWidth="1"/>
    <col min="3843" max="3843" width="12.5703125" customWidth="1"/>
    <col min="3844" max="3844" width="89.7109375" customWidth="1"/>
    <col min="3845" max="3845" width="40.42578125" customWidth="1"/>
    <col min="3846" max="3846" width="54.7109375" customWidth="1"/>
    <col min="3848" max="3848" width="18.42578125" bestFit="1" customWidth="1"/>
    <col min="4098" max="4098" width="3.28515625" customWidth="1"/>
    <col min="4099" max="4099" width="12.5703125" customWidth="1"/>
    <col min="4100" max="4100" width="89.7109375" customWidth="1"/>
    <col min="4101" max="4101" width="40.42578125" customWidth="1"/>
    <col min="4102" max="4102" width="54.7109375" customWidth="1"/>
    <col min="4104" max="4104" width="18.42578125" bestFit="1" customWidth="1"/>
    <col min="4354" max="4354" width="3.28515625" customWidth="1"/>
    <col min="4355" max="4355" width="12.5703125" customWidth="1"/>
    <col min="4356" max="4356" width="89.7109375" customWidth="1"/>
    <col min="4357" max="4357" width="40.42578125" customWidth="1"/>
    <col min="4358" max="4358" width="54.7109375" customWidth="1"/>
    <col min="4360" max="4360" width="18.42578125" bestFit="1" customWidth="1"/>
    <col min="4610" max="4610" width="3.28515625" customWidth="1"/>
    <col min="4611" max="4611" width="12.5703125" customWidth="1"/>
    <col min="4612" max="4612" width="89.7109375" customWidth="1"/>
    <col min="4613" max="4613" width="40.42578125" customWidth="1"/>
    <col min="4614" max="4614" width="54.7109375" customWidth="1"/>
    <col min="4616" max="4616" width="18.42578125" bestFit="1" customWidth="1"/>
    <col min="4866" max="4866" width="3.28515625" customWidth="1"/>
    <col min="4867" max="4867" width="12.5703125" customWidth="1"/>
    <col min="4868" max="4868" width="89.7109375" customWidth="1"/>
    <col min="4869" max="4869" width="40.42578125" customWidth="1"/>
    <col min="4870" max="4870" width="54.7109375" customWidth="1"/>
    <col min="4872" max="4872" width="18.42578125" bestFit="1" customWidth="1"/>
    <col min="5122" max="5122" width="3.28515625" customWidth="1"/>
    <col min="5123" max="5123" width="12.5703125" customWidth="1"/>
    <col min="5124" max="5124" width="89.7109375" customWidth="1"/>
    <col min="5125" max="5125" width="40.42578125" customWidth="1"/>
    <col min="5126" max="5126" width="54.7109375" customWidth="1"/>
    <col min="5128" max="5128" width="18.42578125" bestFit="1" customWidth="1"/>
    <col min="5378" max="5378" width="3.28515625" customWidth="1"/>
    <col min="5379" max="5379" width="12.5703125" customWidth="1"/>
    <col min="5380" max="5380" width="89.7109375" customWidth="1"/>
    <col min="5381" max="5381" width="40.42578125" customWidth="1"/>
    <col min="5382" max="5382" width="54.7109375" customWidth="1"/>
    <col min="5384" max="5384" width="18.42578125" bestFit="1" customWidth="1"/>
    <col min="5634" max="5634" width="3.28515625" customWidth="1"/>
    <col min="5635" max="5635" width="12.5703125" customWidth="1"/>
    <col min="5636" max="5636" width="89.7109375" customWidth="1"/>
    <col min="5637" max="5637" width="40.42578125" customWidth="1"/>
    <col min="5638" max="5638" width="54.7109375" customWidth="1"/>
    <col min="5640" max="5640" width="18.42578125" bestFit="1" customWidth="1"/>
    <col min="5890" max="5890" width="3.28515625" customWidth="1"/>
    <col min="5891" max="5891" width="12.5703125" customWidth="1"/>
    <col min="5892" max="5892" width="89.7109375" customWidth="1"/>
    <col min="5893" max="5893" width="40.42578125" customWidth="1"/>
    <col min="5894" max="5894" width="54.7109375" customWidth="1"/>
    <col min="5896" max="5896" width="18.42578125" bestFit="1" customWidth="1"/>
    <col min="6146" max="6146" width="3.28515625" customWidth="1"/>
    <col min="6147" max="6147" width="12.5703125" customWidth="1"/>
    <col min="6148" max="6148" width="89.7109375" customWidth="1"/>
    <col min="6149" max="6149" width="40.42578125" customWidth="1"/>
    <col min="6150" max="6150" width="54.7109375" customWidth="1"/>
    <col min="6152" max="6152" width="18.42578125" bestFit="1" customWidth="1"/>
    <col min="6402" max="6402" width="3.28515625" customWidth="1"/>
    <col min="6403" max="6403" width="12.5703125" customWidth="1"/>
    <col min="6404" max="6404" width="89.7109375" customWidth="1"/>
    <col min="6405" max="6405" width="40.42578125" customWidth="1"/>
    <col min="6406" max="6406" width="54.7109375" customWidth="1"/>
    <col min="6408" max="6408" width="18.42578125" bestFit="1" customWidth="1"/>
    <col min="6658" max="6658" width="3.28515625" customWidth="1"/>
    <col min="6659" max="6659" width="12.5703125" customWidth="1"/>
    <col min="6660" max="6660" width="89.7109375" customWidth="1"/>
    <col min="6661" max="6661" width="40.42578125" customWidth="1"/>
    <col min="6662" max="6662" width="54.7109375" customWidth="1"/>
    <col min="6664" max="6664" width="18.42578125" bestFit="1" customWidth="1"/>
    <col min="6914" max="6914" width="3.28515625" customWidth="1"/>
    <col min="6915" max="6915" width="12.5703125" customWidth="1"/>
    <col min="6916" max="6916" width="89.7109375" customWidth="1"/>
    <col min="6917" max="6917" width="40.42578125" customWidth="1"/>
    <col min="6918" max="6918" width="54.7109375" customWidth="1"/>
    <col min="6920" max="6920" width="18.42578125" bestFit="1" customWidth="1"/>
    <col min="7170" max="7170" width="3.28515625" customWidth="1"/>
    <col min="7171" max="7171" width="12.5703125" customWidth="1"/>
    <col min="7172" max="7172" width="89.7109375" customWidth="1"/>
    <col min="7173" max="7173" width="40.42578125" customWidth="1"/>
    <col min="7174" max="7174" width="54.7109375" customWidth="1"/>
    <col min="7176" max="7176" width="18.42578125" bestFit="1" customWidth="1"/>
    <col min="7426" max="7426" width="3.28515625" customWidth="1"/>
    <col min="7427" max="7427" width="12.5703125" customWidth="1"/>
    <col min="7428" max="7428" width="89.7109375" customWidth="1"/>
    <col min="7429" max="7429" width="40.42578125" customWidth="1"/>
    <col min="7430" max="7430" width="54.7109375" customWidth="1"/>
    <col min="7432" max="7432" width="18.42578125" bestFit="1" customWidth="1"/>
    <col min="7682" max="7682" width="3.28515625" customWidth="1"/>
    <col min="7683" max="7683" width="12.5703125" customWidth="1"/>
    <col min="7684" max="7684" width="89.7109375" customWidth="1"/>
    <col min="7685" max="7685" width="40.42578125" customWidth="1"/>
    <col min="7686" max="7686" width="54.7109375" customWidth="1"/>
    <col min="7688" max="7688" width="18.42578125" bestFit="1" customWidth="1"/>
    <col min="7938" max="7938" width="3.28515625" customWidth="1"/>
    <col min="7939" max="7939" width="12.5703125" customWidth="1"/>
    <col min="7940" max="7940" width="89.7109375" customWidth="1"/>
    <col min="7941" max="7941" width="40.42578125" customWidth="1"/>
    <col min="7942" max="7942" width="54.7109375" customWidth="1"/>
    <col min="7944" max="7944" width="18.42578125" bestFit="1" customWidth="1"/>
    <col min="8194" max="8194" width="3.28515625" customWidth="1"/>
    <col min="8195" max="8195" width="12.5703125" customWidth="1"/>
    <col min="8196" max="8196" width="89.7109375" customWidth="1"/>
    <col min="8197" max="8197" width="40.42578125" customWidth="1"/>
    <col min="8198" max="8198" width="54.7109375" customWidth="1"/>
    <col min="8200" max="8200" width="18.42578125" bestFit="1" customWidth="1"/>
    <col min="8450" max="8450" width="3.28515625" customWidth="1"/>
    <col min="8451" max="8451" width="12.5703125" customWidth="1"/>
    <col min="8452" max="8452" width="89.7109375" customWidth="1"/>
    <col min="8453" max="8453" width="40.42578125" customWidth="1"/>
    <col min="8454" max="8454" width="54.7109375" customWidth="1"/>
    <col min="8456" max="8456" width="18.42578125" bestFit="1" customWidth="1"/>
    <col min="8706" max="8706" width="3.28515625" customWidth="1"/>
    <col min="8707" max="8707" width="12.5703125" customWidth="1"/>
    <col min="8708" max="8708" width="89.7109375" customWidth="1"/>
    <col min="8709" max="8709" width="40.42578125" customWidth="1"/>
    <col min="8710" max="8710" width="54.7109375" customWidth="1"/>
    <col min="8712" max="8712" width="18.42578125" bestFit="1" customWidth="1"/>
    <col min="8962" max="8962" width="3.28515625" customWidth="1"/>
    <col min="8963" max="8963" width="12.5703125" customWidth="1"/>
    <col min="8964" max="8964" width="89.7109375" customWidth="1"/>
    <col min="8965" max="8965" width="40.42578125" customWidth="1"/>
    <col min="8966" max="8966" width="54.7109375" customWidth="1"/>
    <col min="8968" max="8968" width="18.42578125" bestFit="1" customWidth="1"/>
    <col min="9218" max="9218" width="3.28515625" customWidth="1"/>
    <col min="9219" max="9219" width="12.5703125" customWidth="1"/>
    <col min="9220" max="9220" width="89.7109375" customWidth="1"/>
    <col min="9221" max="9221" width="40.42578125" customWidth="1"/>
    <col min="9222" max="9222" width="54.7109375" customWidth="1"/>
    <col min="9224" max="9224" width="18.42578125" bestFit="1" customWidth="1"/>
    <col min="9474" max="9474" width="3.28515625" customWidth="1"/>
    <col min="9475" max="9475" width="12.5703125" customWidth="1"/>
    <col min="9476" max="9476" width="89.7109375" customWidth="1"/>
    <col min="9477" max="9477" width="40.42578125" customWidth="1"/>
    <col min="9478" max="9478" width="54.7109375" customWidth="1"/>
    <col min="9480" max="9480" width="18.42578125" bestFit="1" customWidth="1"/>
    <col min="9730" max="9730" width="3.28515625" customWidth="1"/>
    <col min="9731" max="9731" width="12.5703125" customWidth="1"/>
    <col min="9732" max="9732" width="89.7109375" customWidth="1"/>
    <col min="9733" max="9733" width="40.42578125" customWidth="1"/>
    <col min="9734" max="9734" width="54.7109375" customWidth="1"/>
    <col min="9736" max="9736" width="18.42578125" bestFit="1" customWidth="1"/>
    <col min="9986" max="9986" width="3.28515625" customWidth="1"/>
    <col min="9987" max="9987" width="12.5703125" customWidth="1"/>
    <col min="9988" max="9988" width="89.7109375" customWidth="1"/>
    <col min="9989" max="9989" width="40.42578125" customWidth="1"/>
    <col min="9990" max="9990" width="54.7109375" customWidth="1"/>
    <col min="9992" max="9992" width="18.42578125" bestFit="1" customWidth="1"/>
    <col min="10242" max="10242" width="3.28515625" customWidth="1"/>
    <col min="10243" max="10243" width="12.5703125" customWidth="1"/>
    <col min="10244" max="10244" width="89.7109375" customWidth="1"/>
    <col min="10245" max="10245" width="40.42578125" customWidth="1"/>
    <col min="10246" max="10246" width="54.7109375" customWidth="1"/>
    <col min="10248" max="10248" width="18.42578125" bestFit="1" customWidth="1"/>
    <col min="10498" max="10498" width="3.28515625" customWidth="1"/>
    <col min="10499" max="10499" width="12.5703125" customWidth="1"/>
    <col min="10500" max="10500" width="89.7109375" customWidth="1"/>
    <col min="10501" max="10501" width="40.42578125" customWidth="1"/>
    <col min="10502" max="10502" width="54.7109375" customWidth="1"/>
    <col min="10504" max="10504" width="18.42578125" bestFit="1" customWidth="1"/>
    <col min="10754" max="10754" width="3.28515625" customWidth="1"/>
    <col min="10755" max="10755" width="12.5703125" customWidth="1"/>
    <col min="10756" max="10756" width="89.7109375" customWidth="1"/>
    <col min="10757" max="10757" width="40.42578125" customWidth="1"/>
    <col min="10758" max="10758" width="54.7109375" customWidth="1"/>
    <col min="10760" max="10760" width="18.42578125" bestFit="1" customWidth="1"/>
    <col min="11010" max="11010" width="3.28515625" customWidth="1"/>
    <col min="11011" max="11011" width="12.5703125" customWidth="1"/>
    <col min="11012" max="11012" width="89.7109375" customWidth="1"/>
    <col min="11013" max="11013" width="40.42578125" customWidth="1"/>
    <col min="11014" max="11014" width="54.7109375" customWidth="1"/>
    <col min="11016" max="11016" width="18.42578125" bestFit="1" customWidth="1"/>
    <col min="11266" max="11266" width="3.28515625" customWidth="1"/>
    <col min="11267" max="11267" width="12.5703125" customWidth="1"/>
    <col min="11268" max="11268" width="89.7109375" customWidth="1"/>
    <col min="11269" max="11269" width="40.42578125" customWidth="1"/>
    <col min="11270" max="11270" width="54.7109375" customWidth="1"/>
    <col min="11272" max="11272" width="18.42578125" bestFit="1" customWidth="1"/>
    <col min="11522" max="11522" width="3.28515625" customWidth="1"/>
    <col min="11523" max="11523" width="12.5703125" customWidth="1"/>
    <col min="11524" max="11524" width="89.7109375" customWidth="1"/>
    <col min="11525" max="11525" width="40.42578125" customWidth="1"/>
    <col min="11526" max="11526" width="54.7109375" customWidth="1"/>
    <col min="11528" max="11528" width="18.42578125" bestFit="1" customWidth="1"/>
    <col min="11778" max="11778" width="3.28515625" customWidth="1"/>
    <col min="11779" max="11779" width="12.5703125" customWidth="1"/>
    <col min="11780" max="11780" width="89.7109375" customWidth="1"/>
    <col min="11781" max="11781" width="40.42578125" customWidth="1"/>
    <col min="11782" max="11782" width="54.7109375" customWidth="1"/>
    <col min="11784" max="11784" width="18.42578125" bestFit="1" customWidth="1"/>
    <col min="12034" max="12034" width="3.28515625" customWidth="1"/>
    <col min="12035" max="12035" width="12.5703125" customWidth="1"/>
    <col min="12036" max="12036" width="89.7109375" customWidth="1"/>
    <col min="12037" max="12037" width="40.42578125" customWidth="1"/>
    <col min="12038" max="12038" width="54.7109375" customWidth="1"/>
    <col min="12040" max="12040" width="18.42578125" bestFit="1" customWidth="1"/>
    <col min="12290" max="12290" width="3.28515625" customWidth="1"/>
    <col min="12291" max="12291" width="12.5703125" customWidth="1"/>
    <col min="12292" max="12292" width="89.7109375" customWidth="1"/>
    <col min="12293" max="12293" width="40.42578125" customWidth="1"/>
    <col min="12294" max="12294" width="54.7109375" customWidth="1"/>
    <col min="12296" max="12296" width="18.42578125" bestFit="1" customWidth="1"/>
    <col min="12546" max="12546" width="3.28515625" customWidth="1"/>
    <col min="12547" max="12547" width="12.5703125" customWidth="1"/>
    <col min="12548" max="12548" width="89.7109375" customWidth="1"/>
    <col min="12549" max="12549" width="40.42578125" customWidth="1"/>
    <col min="12550" max="12550" width="54.7109375" customWidth="1"/>
    <col min="12552" max="12552" width="18.42578125" bestFit="1" customWidth="1"/>
    <col min="12802" max="12802" width="3.28515625" customWidth="1"/>
    <col min="12803" max="12803" width="12.5703125" customWidth="1"/>
    <col min="12804" max="12804" width="89.7109375" customWidth="1"/>
    <col min="12805" max="12805" width="40.42578125" customWidth="1"/>
    <col min="12806" max="12806" width="54.7109375" customWidth="1"/>
    <col min="12808" max="12808" width="18.42578125" bestFit="1" customWidth="1"/>
    <col min="13058" max="13058" width="3.28515625" customWidth="1"/>
    <col min="13059" max="13059" width="12.5703125" customWidth="1"/>
    <col min="13060" max="13060" width="89.7109375" customWidth="1"/>
    <col min="13061" max="13061" width="40.42578125" customWidth="1"/>
    <col min="13062" max="13062" width="54.7109375" customWidth="1"/>
    <col min="13064" max="13064" width="18.42578125" bestFit="1" customWidth="1"/>
    <col min="13314" max="13314" width="3.28515625" customWidth="1"/>
    <col min="13315" max="13315" width="12.5703125" customWidth="1"/>
    <col min="13316" max="13316" width="89.7109375" customWidth="1"/>
    <col min="13317" max="13317" width="40.42578125" customWidth="1"/>
    <col min="13318" max="13318" width="54.7109375" customWidth="1"/>
    <col min="13320" max="13320" width="18.42578125" bestFit="1" customWidth="1"/>
    <col min="13570" max="13570" width="3.28515625" customWidth="1"/>
    <col min="13571" max="13571" width="12.5703125" customWidth="1"/>
    <col min="13572" max="13572" width="89.7109375" customWidth="1"/>
    <col min="13573" max="13573" width="40.42578125" customWidth="1"/>
    <col min="13574" max="13574" width="54.7109375" customWidth="1"/>
    <col min="13576" max="13576" width="18.42578125" bestFit="1" customWidth="1"/>
    <col min="13826" max="13826" width="3.28515625" customWidth="1"/>
    <col min="13827" max="13827" width="12.5703125" customWidth="1"/>
    <col min="13828" max="13828" width="89.7109375" customWidth="1"/>
    <col min="13829" max="13829" width="40.42578125" customWidth="1"/>
    <col min="13830" max="13830" width="54.7109375" customWidth="1"/>
    <col min="13832" max="13832" width="18.42578125" bestFit="1" customWidth="1"/>
    <col min="14082" max="14082" width="3.28515625" customWidth="1"/>
    <col min="14083" max="14083" width="12.5703125" customWidth="1"/>
    <col min="14084" max="14084" width="89.7109375" customWidth="1"/>
    <col min="14085" max="14085" width="40.42578125" customWidth="1"/>
    <col min="14086" max="14086" width="54.7109375" customWidth="1"/>
    <col min="14088" max="14088" width="18.42578125" bestFit="1" customWidth="1"/>
    <col min="14338" max="14338" width="3.28515625" customWidth="1"/>
    <col min="14339" max="14339" width="12.5703125" customWidth="1"/>
    <col min="14340" max="14340" width="89.7109375" customWidth="1"/>
    <col min="14341" max="14341" width="40.42578125" customWidth="1"/>
    <col min="14342" max="14342" width="54.7109375" customWidth="1"/>
    <col min="14344" max="14344" width="18.42578125" bestFit="1" customWidth="1"/>
    <col min="14594" max="14594" width="3.28515625" customWidth="1"/>
    <col min="14595" max="14595" width="12.5703125" customWidth="1"/>
    <col min="14596" max="14596" width="89.7109375" customWidth="1"/>
    <col min="14597" max="14597" width="40.42578125" customWidth="1"/>
    <col min="14598" max="14598" width="54.7109375" customWidth="1"/>
    <col min="14600" max="14600" width="18.42578125" bestFit="1" customWidth="1"/>
    <col min="14850" max="14850" width="3.28515625" customWidth="1"/>
    <col min="14851" max="14851" width="12.5703125" customWidth="1"/>
    <col min="14852" max="14852" width="89.7109375" customWidth="1"/>
    <col min="14853" max="14853" width="40.42578125" customWidth="1"/>
    <col min="14854" max="14854" width="54.7109375" customWidth="1"/>
    <col min="14856" max="14856" width="18.42578125" bestFit="1" customWidth="1"/>
    <col min="15106" max="15106" width="3.28515625" customWidth="1"/>
    <col min="15107" max="15107" width="12.5703125" customWidth="1"/>
    <col min="15108" max="15108" width="89.7109375" customWidth="1"/>
    <col min="15109" max="15109" width="40.42578125" customWidth="1"/>
    <col min="15110" max="15110" width="54.7109375" customWidth="1"/>
    <col min="15112" max="15112" width="18.42578125" bestFit="1" customWidth="1"/>
    <col min="15362" max="15362" width="3.28515625" customWidth="1"/>
    <col min="15363" max="15363" width="12.5703125" customWidth="1"/>
    <col min="15364" max="15364" width="89.7109375" customWidth="1"/>
    <col min="15365" max="15365" width="40.42578125" customWidth="1"/>
    <col min="15366" max="15366" width="54.7109375" customWidth="1"/>
    <col min="15368" max="15368" width="18.42578125" bestFit="1" customWidth="1"/>
    <col min="15618" max="15618" width="3.28515625" customWidth="1"/>
    <col min="15619" max="15619" width="12.5703125" customWidth="1"/>
    <col min="15620" max="15620" width="89.7109375" customWidth="1"/>
    <col min="15621" max="15621" width="40.42578125" customWidth="1"/>
    <col min="15622" max="15622" width="54.7109375" customWidth="1"/>
    <col min="15624" max="15624" width="18.42578125" bestFit="1" customWidth="1"/>
    <col min="15874" max="15874" width="3.28515625" customWidth="1"/>
    <col min="15875" max="15875" width="12.5703125" customWidth="1"/>
    <col min="15876" max="15876" width="89.7109375" customWidth="1"/>
    <col min="15877" max="15877" width="40.42578125" customWidth="1"/>
    <col min="15878" max="15878" width="54.7109375" customWidth="1"/>
    <col min="15880" max="15880" width="18.42578125" bestFit="1" customWidth="1"/>
    <col min="16130" max="16130" width="3.28515625" customWidth="1"/>
    <col min="16131" max="16131" width="12.5703125" customWidth="1"/>
    <col min="16132" max="16132" width="89.7109375" customWidth="1"/>
    <col min="16133" max="16133" width="40.42578125" customWidth="1"/>
    <col min="16134" max="16134" width="54.7109375" customWidth="1"/>
    <col min="16136" max="16136" width="18.42578125" bestFit="1" customWidth="1"/>
  </cols>
  <sheetData>
    <row r="1" spans="2:6" ht="13.5" thickBot="1"/>
    <row r="2" spans="2:6" ht="20.100000000000001" customHeight="1">
      <c r="B2" s="365" t="str">
        <f>[2]JURIDICOS!B2</f>
        <v>REPUBLICA DE COLOMBIA</v>
      </c>
      <c r="C2" s="366"/>
      <c r="D2" s="366"/>
      <c r="E2" s="366"/>
      <c r="F2" s="367"/>
    </row>
    <row r="3" spans="2:6" ht="20.100000000000001" customHeight="1">
      <c r="B3" s="361" t="str">
        <f>JURIDICOS!B3</f>
        <v>INSTITUTO COLOMBIANO PARA LA EVALUACIÓN DE LA EDUCACIÓN - ICFES</v>
      </c>
      <c r="C3" s="362"/>
      <c r="D3" s="362"/>
      <c r="E3" s="362"/>
      <c r="F3" s="363"/>
    </row>
    <row r="4" spans="2:6" ht="20.100000000000001" customHeight="1">
      <c r="B4" s="361" t="str">
        <f>JURIDICOS!B4</f>
        <v>SELECCIÓN POR EXCEPCION SE - 001 - 2013</v>
      </c>
      <c r="C4" s="362"/>
      <c r="D4" s="362"/>
      <c r="E4" s="362"/>
      <c r="F4" s="363"/>
    </row>
    <row r="5" spans="2:6" ht="20.100000000000001" customHeight="1" thickBot="1">
      <c r="B5" s="377" t="str">
        <f>JURIDICOS!B5</f>
        <v>IMPRESIÓN Y EMPAQUE DE MATERIALES PARA LAS PRUEBA PILOTO EKAES EN UNIVERSIDADES Y PRUEBA SABER 11 CALENDARIO B</v>
      </c>
      <c r="C5" s="378"/>
      <c r="D5" s="378"/>
      <c r="E5" s="378"/>
      <c r="F5" s="379"/>
    </row>
    <row r="6" spans="2:6" ht="20.100000000000001" customHeight="1">
      <c r="B6" s="78" t="s">
        <v>112</v>
      </c>
      <c r="C6" s="79"/>
      <c r="D6" s="79"/>
      <c r="E6" s="79"/>
      <c r="F6" s="80"/>
    </row>
    <row r="7" spans="2:6" ht="20.100000000000001" customHeight="1" thickBot="1">
      <c r="B7" s="172" t="s">
        <v>113</v>
      </c>
      <c r="C7" s="82"/>
      <c r="D7" s="82"/>
      <c r="E7" s="82"/>
      <c r="F7" s="83"/>
    </row>
    <row r="8" spans="2:6" ht="24.75" customHeight="1" thickBot="1">
      <c r="B8" s="415" t="str">
        <f>JURIDICOS!B8</f>
        <v>PROPONENTE: CARVAJAL SOLUCIONES DE COMUNICACIÓN S.A.S</v>
      </c>
      <c r="C8" s="416"/>
      <c r="D8" s="416"/>
      <c r="E8" s="194"/>
      <c r="F8" s="173" t="str">
        <f>JURIDICOS!E8</f>
        <v xml:space="preserve">No. </v>
      </c>
    </row>
    <row r="9" spans="2:6" ht="5.25" customHeight="1" thickBot="1">
      <c r="B9" s="174"/>
      <c r="C9" s="174"/>
      <c r="D9" s="174"/>
      <c r="E9" s="174"/>
      <c r="F9" s="175"/>
    </row>
    <row r="10" spans="2:6" ht="20.100000000000001" customHeight="1">
      <c r="B10" s="176" t="s">
        <v>2</v>
      </c>
      <c r="C10" s="177" t="s">
        <v>3</v>
      </c>
      <c r="D10" s="178" t="s">
        <v>111</v>
      </c>
      <c r="E10" s="178" t="s">
        <v>124</v>
      </c>
      <c r="F10" s="179" t="s">
        <v>59</v>
      </c>
    </row>
    <row r="11" spans="2:6" ht="20.100000000000001" customHeight="1" thickBot="1">
      <c r="B11" s="196"/>
      <c r="C11" s="197"/>
      <c r="D11" s="198"/>
      <c r="E11" s="198"/>
      <c r="F11" s="199"/>
    </row>
    <row r="12" spans="2:6" ht="20.100000000000001" customHeight="1">
      <c r="B12" s="202">
        <v>4.5</v>
      </c>
      <c r="C12" s="203" t="s">
        <v>115</v>
      </c>
      <c r="D12" s="204"/>
      <c r="E12" s="204"/>
      <c r="F12" s="205"/>
    </row>
    <row r="13" spans="2:6" ht="20.100000000000001" customHeight="1">
      <c r="B13" s="261" t="s">
        <v>118</v>
      </c>
      <c r="C13" s="180" t="s">
        <v>116</v>
      </c>
      <c r="D13" s="181"/>
      <c r="E13" s="181"/>
      <c r="F13" s="182" t="s">
        <v>219</v>
      </c>
    </row>
    <row r="14" spans="2:6" ht="15" customHeight="1">
      <c r="B14" s="184"/>
      <c r="C14" s="193" t="s">
        <v>117</v>
      </c>
      <c r="D14" s="183">
        <v>60</v>
      </c>
      <c r="E14" s="183"/>
      <c r="F14" s="321"/>
    </row>
    <row r="15" spans="2:6" ht="15" customHeight="1">
      <c r="B15" s="184"/>
      <c r="C15" s="200" t="s">
        <v>119</v>
      </c>
      <c r="D15" s="183">
        <v>60</v>
      </c>
      <c r="E15" s="183"/>
      <c r="F15" s="321"/>
    </row>
    <row r="16" spans="2:6" ht="15" customHeight="1">
      <c r="B16" s="184"/>
      <c r="C16" s="200" t="s">
        <v>120</v>
      </c>
      <c r="D16" s="183">
        <v>60</v>
      </c>
      <c r="E16" s="183"/>
      <c r="F16" s="321"/>
    </row>
    <row r="17" spans="2:6" ht="15" customHeight="1">
      <c r="B17" s="184"/>
      <c r="C17" s="200" t="s">
        <v>121</v>
      </c>
      <c r="D17" s="183">
        <v>60</v>
      </c>
      <c r="E17" s="183"/>
      <c r="F17" s="321"/>
    </row>
    <row r="18" spans="2:6" ht="15" customHeight="1">
      <c r="B18" s="184"/>
      <c r="C18" s="193" t="s">
        <v>122</v>
      </c>
      <c r="D18" s="183">
        <v>61</v>
      </c>
      <c r="E18" s="183"/>
      <c r="F18" s="321"/>
    </row>
    <row r="19" spans="2:6">
      <c r="B19" s="184"/>
      <c r="C19" s="193" t="s">
        <v>126</v>
      </c>
      <c r="D19" s="183">
        <v>62</v>
      </c>
      <c r="E19" s="183"/>
      <c r="F19" s="195"/>
    </row>
    <row r="20" spans="2:6">
      <c r="B20" s="184"/>
      <c r="C20" s="200" t="s">
        <v>125</v>
      </c>
      <c r="D20" s="323" t="s">
        <v>214</v>
      </c>
      <c r="E20" s="322">
        <v>34761</v>
      </c>
      <c r="F20" s="195"/>
    </row>
    <row r="21" spans="2:6">
      <c r="B21" s="184"/>
      <c r="C21" s="193" t="s">
        <v>137</v>
      </c>
      <c r="D21" s="323"/>
      <c r="E21" s="329" t="s">
        <v>216</v>
      </c>
      <c r="F21" s="195"/>
    </row>
    <row r="22" spans="2:6">
      <c r="B22" s="184"/>
      <c r="C22" s="200" t="s">
        <v>125</v>
      </c>
      <c r="D22" s="323"/>
      <c r="E22" s="329" t="s">
        <v>216</v>
      </c>
      <c r="F22" s="195"/>
    </row>
    <row r="23" spans="2:6" ht="15" customHeight="1">
      <c r="B23" s="184"/>
      <c r="C23" s="193" t="s">
        <v>127</v>
      </c>
      <c r="D23" s="323"/>
      <c r="E23" s="329" t="s">
        <v>216</v>
      </c>
      <c r="F23" s="185"/>
    </row>
    <row r="24" spans="2:6" ht="15" customHeight="1">
      <c r="B24" s="184"/>
      <c r="C24" s="200" t="s">
        <v>129</v>
      </c>
      <c r="D24" s="323"/>
      <c r="E24" s="329" t="s">
        <v>216</v>
      </c>
      <c r="F24" s="185"/>
    </row>
    <row r="25" spans="2:6" ht="15" customHeight="1">
      <c r="B25" s="184"/>
      <c r="C25" s="193" t="s">
        <v>123</v>
      </c>
      <c r="D25" s="323"/>
      <c r="E25" s="329" t="s">
        <v>216</v>
      </c>
      <c r="F25" s="185"/>
    </row>
    <row r="26" spans="2:6" ht="15" customHeight="1">
      <c r="B26" s="186"/>
      <c r="C26" s="201" t="s">
        <v>130</v>
      </c>
      <c r="D26" s="323"/>
      <c r="E26" s="329" t="s">
        <v>216</v>
      </c>
      <c r="F26" s="187"/>
    </row>
    <row r="27" spans="2:6" ht="20.100000000000001" customHeight="1">
      <c r="B27" s="206" t="s">
        <v>132</v>
      </c>
      <c r="C27" s="180" t="s">
        <v>171</v>
      </c>
      <c r="D27" s="181"/>
      <c r="E27" s="181"/>
      <c r="F27" s="182" t="s">
        <v>219</v>
      </c>
    </row>
    <row r="28" spans="2:6" ht="15" customHeight="1">
      <c r="B28" s="184"/>
      <c r="C28" s="193" t="s">
        <v>117</v>
      </c>
      <c r="D28" s="183">
        <v>42</v>
      </c>
      <c r="E28" s="183"/>
      <c r="F28" s="321"/>
    </row>
    <row r="29" spans="2:6" ht="15" customHeight="1">
      <c r="B29" s="184"/>
      <c r="C29" s="200" t="s">
        <v>119</v>
      </c>
      <c r="D29" s="183">
        <v>42</v>
      </c>
      <c r="E29" s="183"/>
      <c r="F29" s="321"/>
    </row>
    <row r="30" spans="2:6" ht="15" customHeight="1">
      <c r="B30" s="184"/>
      <c r="C30" s="200" t="s">
        <v>120</v>
      </c>
      <c r="D30" s="183">
        <v>42</v>
      </c>
      <c r="E30" s="183"/>
      <c r="F30" s="321"/>
    </row>
    <row r="31" spans="2:6" ht="15" customHeight="1">
      <c r="B31" s="184"/>
      <c r="C31" s="200" t="s">
        <v>121</v>
      </c>
      <c r="D31" s="183">
        <v>42</v>
      </c>
      <c r="E31" s="183"/>
      <c r="F31" s="321"/>
    </row>
    <row r="32" spans="2:6" ht="15" customHeight="1">
      <c r="B32" s="184"/>
      <c r="C32" s="193" t="s">
        <v>122</v>
      </c>
      <c r="D32" s="323">
        <v>42</v>
      </c>
      <c r="E32" s="323"/>
      <c r="F32" s="321"/>
    </row>
    <row r="33" spans="2:6">
      <c r="B33" s="184"/>
      <c r="C33" s="193" t="s">
        <v>126</v>
      </c>
      <c r="D33" s="323">
        <v>48</v>
      </c>
      <c r="E33" s="323"/>
      <c r="F33" s="321"/>
    </row>
    <row r="34" spans="2:6" ht="15" customHeight="1">
      <c r="B34" s="184"/>
      <c r="C34" s="200" t="s">
        <v>125</v>
      </c>
      <c r="D34" s="323">
        <v>48</v>
      </c>
      <c r="E34" s="322">
        <v>38401</v>
      </c>
      <c r="F34" s="185"/>
    </row>
    <row r="35" spans="2:6" ht="15" customHeight="1">
      <c r="B35" s="184"/>
      <c r="C35" s="193" t="s">
        <v>137</v>
      </c>
      <c r="D35" s="323" t="s">
        <v>220</v>
      </c>
      <c r="E35" s="323"/>
      <c r="F35" s="195"/>
    </row>
    <row r="36" spans="2:6" ht="15" customHeight="1">
      <c r="B36" s="184"/>
      <c r="C36" s="200" t="s">
        <v>125</v>
      </c>
      <c r="D36" s="323" t="s">
        <v>220</v>
      </c>
      <c r="E36" s="322">
        <v>40527</v>
      </c>
      <c r="F36" s="195"/>
    </row>
    <row r="37" spans="2:6" ht="15" customHeight="1">
      <c r="B37" s="186"/>
      <c r="C37" s="193" t="s">
        <v>127</v>
      </c>
      <c r="D37" s="323">
        <v>43</v>
      </c>
      <c r="E37" s="323"/>
      <c r="F37" s="185"/>
    </row>
    <row r="38" spans="2:6" ht="15" customHeight="1">
      <c r="B38" s="186"/>
      <c r="C38" s="200" t="s">
        <v>129</v>
      </c>
      <c r="D38" s="331">
        <v>43</v>
      </c>
      <c r="E38" s="322">
        <v>36818</v>
      </c>
      <c r="F38" s="185"/>
    </row>
    <row r="39" spans="2:6" ht="15" customHeight="1">
      <c r="B39" s="186"/>
      <c r="C39" s="193" t="s">
        <v>123</v>
      </c>
      <c r="D39" s="323"/>
      <c r="E39" s="323"/>
      <c r="F39" s="185"/>
    </row>
    <row r="40" spans="2:6" ht="15" customHeight="1">
      <c r="B40" s="186"/>
      <c r="C40" s="201" t="s">
        <v>130</v>
      </c>
      <c r="D40" s="323"/>
      <c r="E40" s="323"/>
      <c r="F40" s="187"/>
    </row>
    <row r="41" spans="2:6" ht="20.100000000000001" customHeight="1">
      <c r="B41" s="206" t="s">
        <v>134</v>
      </c>
      <c r="C41" s="180" t="s">
        <v>131</v>
      </c>
      <c r="D41" s="181"/>
      <c r="E41" s="181"/>
      <c r="F41" s="182" t="s">
        <v>219</v>
      </c>
    </row>
    <row r="42" spans="2:6" ht="15" customHeight="1">
      <c r="B42" s="184"/>
      <c r="C42" s="193" t="s">
        <v>117</v>
      </c>
      <c r="D42" s="183">
        <v>65</v>
      </c>
      <c r="E42" s="183"/>
      <c r="F42" s="321"/>
    </row>
    <row r="43" spans="2:6" ht="15" customHeight="1">
      <c r="B43" s="184"/>
      <c r="C43" s="200" t="s">
        <v>119</v>
      </c>
      <c r="D43" s="183">
        <v>65</v>
      </c>
      <c r="E43" s="183"/>
      <c r="F43" s="321"/>
    </row>
    <row r="44" spans="2:6" ht="15" customHeight="1">
      <c r="B44" s="184"/>
      <c r="C44" s="200" t="s">
        <v>120</v>
      </c>
      <c r="D44" s="183">
        <v>65</v>
      </c>
      <c r="E44" s="183"/>
      <c r="F44" s="321"/>
    </row>
    <row r="45" spans="2:6" ht="15" customHeight="1">
      <c r="B45" s="184"/>
      <c r="C45" s="200" t="s">
        <v>121</v>
      </c>
      <c r="D45" s="183">
        <v>65</v>
      </c>
      <c r="E45" s="183"/>
      <c r="F45" s="321"/>
    </row>
    <row r="46" spans="2:6" ht="15" customHeight="1">
      <c r="B46" s="184"/>
      <c r="C46" s="193" t="s">
        <v>122</v>
      </c>
      <c r="D46" s="183">
        <v>66</v>
      </c>
      <c r="E46" s="183"/>
      <c r="F46" s="321"/>
    </row>
    <row r="47" spans="2:6" ht="15" customHeight="1">
      <c r="B47" s="184"/>
      <c r="C47" s="193" t="s">
        <v>126</v>
      </c>
      <c r="D47" s="183">
        <v>67</v>
      </c>
      <c r="E47" s="183"/>
      <c r="F47" s="195"/>
    </row>
    <row r="48" spans="2:6" ht="15" customHeight="1">
      <c r="B48" s="184"/>
      <c r="C48" s="200" t="s">
        <v>125</v>
      </c>
      <c r="D48" s="183">
        <v>67</v>
      </c>
      <c r="E48" s="322">
        <v>39619</v>
      </c>
      <c r="F48" s="195"/>
    </row>
    <row r="49" spans="2:6" ht="15" customHeight="1">
      <c r="B49" s="184"/>
      <c r="C49" s="193" t="s">
        <v>137</v>
      </c>
      <c r="D49" s="323"/>
      <c r="E49" s="323" t="s">
        <v>216</v>
      </c>
      <c r="F49" s="195"/>
    </row>
    <row r="50" spans="2:6" ht="15" customHeight="1">
      <c r="B50" s="184"/>
      <c r="C50" s="200" t="s">
        <v>125</v>
      </c>
      <c r="D50" s="323"/>
      <c r="E50" s="323" t="s">
        <v>216</v>
      </c>
      <c r="F50" s="195"/>
    </row>
    <row r="51" spans="2:6" ht="15" customHeight="1">
      <c r="B51" s="186"/>
      <c r="C51" s="193" t="s">
        <v>127</v>
      </c>
      <c r="D51" s="323"/>
      <c r="E51" s="323" t="s">
        <v>216</v>
      </c>
      <c r="F51" s="185"/>
    </row>
    <row r="52" spans="2:6" ht="15" customHeight="1">
      <c r="B52" s="186"/>
      <c r="C52" s="200" t="s">
        <v>129</v>
      </c>
      <c r="D52" s="323"/>
      <c r="E52" s="323" t="s">
        <v>216</v>
      </c>
      <c r="F52" s="185"/>
    </row>
    <row r="53" spans="2:6" ht="15" customHeight="1">
      <c r="B53" s="186"/>
      <c r="C53" s="193" t="s">
        <v>123</v>
      </c>
      <c r="D53" s="323"/>
      <c r="E53" s="323" t="s">
        <v>216</v>
      </c>
      <c r="F53" s="185"/>
    </row>
    <row r="54" spans="2:6" ht="15" customHeight="1">
      <c r="B54" s="186"/>
      <c r="C54" s="201" t="s">
        <v>130</v>
      </c>
      <c r="D54" s="323"/>
      <c r="E54" s="323" t="s">
        <v>216</v>
      </c>
      <c r="F54" s="187"/>
    </row>
    <row r="55" spans="2:6" ht="20.100000000000001" customHeight="1">
      <c r="B55" s="206" t="s">
        <v>136</v>
      </c>
      <c r="C55" s="180" t="s">
        <v>133</v>
      </c>
      <c r="D55" s="181"/>
      <c r="E55" s="181"/>
      <c r="F55" s="182" t="s">
        <v>218</v>
      </c>
    </row>
    <row r="56" spans="2:6" ht="15" customHeight="1">
      <c r="B56" s="184"/>
      <c r="C56" s="193" t="s">
        <v>117</v>
      </c>
      <c r="D56" s="323"/>
      <c r="E56" s="323" t="s">
        <v>217</v>
      </c>
      <c r="F56" s="321" t="s">
        <v>164</v>
      </c>
    </row>
    <row r="57" spans="2:6" ht="15" customHeight="1">
      <c r="B57" s="184"/>
      <c r="C57" s="200" t="s">
        <v>119</v>
      </c>
      <c r="D57" s="323"/>
      <c r="E57" s="183"/>
      <c r="F57" s="185"/>
    </row>
    <row r="58" spans="2:6" ht="15" customHeight="1">
      <c r="B58" s="184"/>
      <c r="C58" s="200" t="s">
        <v>120</v>
      </c>
      <c r="D58" s="323"/>
      <c r="E58" s="183"/>
      <c r="F58" s="185"/>
    </row>
    <row r="59" spans="2:6" ht="15" customHeight="1">
      <c r="B59" s="184"/>
      <c r="C59" s="200" t="s">
        <v>121</v>
      </c>
      <c r="D59" s="323"/>
      <c r="E59" s="183"/>
      <c r="F59" s="185"/>
    </row>
    <row r="60" spans="2:6" ht="15" customHeight="1">
      <c r="B60" s="184"/>
      <c r="C60" s="193" t="s">
        <v>122</v>
      </c>
      <c r="D60" s="323"/>
      <c r="E60" s="183"/>
      <c r="F60" s="185"/>
    </row>
    <row r="61" spans="2:6" ht="15" customHeight="1">
      <c r="B61" s="184"/>
      <c r="C61" s="193" t="s">
        <v>126</v>
      </c>
      <c r="D61" s="323"/>
      <c r="E61" s="183"/>
      <c r="F61" s="195"/>
    </row>
    <row r="62" spans="2:6" ht="15" customHeight="1">
      <c r="B62" s="184"/>
      <c r="C62" s="200" t="s">
        <v>125</v>
      </c>
      <c r="D62" s="323"/>
      <c r="E62" s="183"/>
      <c r="F62" s="195"/>
    </row>
    <row r="63" spans="2:6" ht="15" customHeight="1">
      <c r="B63" s="184"/>
      <c r="C63" s="193" t="s">
        <v>137</v>
      </c>
      <c r="D63" s="323"/>
      <c r="E63" s="189"/>
      <c r="F63" s="195"/>
    </row>
    <row r="64" spans="2:6" ht="15" customHeight="1">
      <c r="B64" s="184"/>
      <c r="C64" s="200" t="s">
        <v>125</v>
      </c>
      <c r="D64" s="323"/>
      <c r="E64" s="189"/>
      <c r="F64" s="195"/>
    </row>
    <row r="65" spans="2:6" ht="15" customHeight="1">
      <c r="B65" s="186"/>
      <c r="C65" s="193" t="s">
        <v>127</v>
      </c>
      <c r="D65" s="323"/>
      <c r="E65" s="183"/>
      <c r="F65" s="185"/>
    </row>
    <row r="66" spans="2:6" ht="15" customHeight="1">
      <c r="B66" s="186"/>
      <c r="C66" s="200" t="s">
        <v>129</v>
      </c>
      <c r="D66" s="323"/>
      <c r="E66" s="183"/>
      <c r="F66" s="185"/>
    </row>
    <row r="67" spans="2:6" ht="15" customHeight="1">
      <c r="B67" s="186"/>
      <c r="C67" s="193" t="s">
        <v>123</v>
      </c>
      <c r="D67" s="323"/>
      <c r="E67" s="183"/>
      <c r="F67" s="185"/>
    </row>
    <row r="68" spans="2:6" ht="15" customHeight="1">
      <c r="B68" s="186"/>
      <c r="C68" s="201" t="s">
        <v>130</v>
      </c>
      <c r="D68" s="323"/>
      <c r="E68" s="188"/>
      <c r="F68" s="187"/>
    </row>
    <row r="69" spans="2:6" ht="20.100000000000001" customHeight="1">
      <c r="B69" s="206" t="s">
        <v>142</v>
      </c>
      <c r="C69" s="180" t="s">
        <v>135</v>
      </c>
      <c r="D69" s="181"/>
      <c r="E69" s="181"/>
      <c r="F69" s="182" t="s">
        <v>219</v>
      </c>
    </row>
    <row r="70" spans="2:6" ht="20.100000000000001" customHeight="1">
      <c r="B70" s="184"/>
      <c r="C70" s="193" t="s">
        <v>117</v>
      </c>
      <c r="D70" s="183">
        <v>52</v>
      </c>
      <c r="E70" s="183"/>
      <c r="F70" s="321"/>
    </row>
    <row r="71" spans="2:6" ht="15" customHeight="1">
      <c r="B71" s="184"/>
      <c r="C71" s="200" t="s">
        <v>119</v>
      </c>
      <c r="D71" s="183">
        <v>52</v>
      </c>
      <c r="E71" s="183"/>
      <c r="F71" s="321"/>
    </row>
    <row r="72" spans="2:6" ht="15" customHeight="1">
      <c r="B72" s="184"/>
      <c r="C72" s="200" t="s">
        <v>120</v>
      </c>
      <c r="D72" s="183">
        <v>52</v>
      </c>
      <c r="E72" s="183"/>
      <c r="F72" s="321"/>
    </row>
    <row r="73" spans="2:6" ht="15" customHeight="1">
      <c r="B73" s="184"/>
      <c r="C73" s="200" t="s">
        <v>121</v>
      </c>
      <c r="D73" s="183">
        <v>52</v>
      </c>
      <c r="E73" s="183"/>
      <c r="F73" s="321"/>
    </row>
    <row r="74" spans="2:6" ht="15" customHeight="1">
      <c r="B74" s="184"/>
      <c r="C74" s="193" t="s">
        <v>122</v>
      </c>
      <c r="D74" s="183">
        <v>53</v>
      </c>
      <c r="E74" s="183"/>
      <c r="F74" s="321"/>
    </row>
    <row r="75" spans="2:6" ht="15" customHeight="1">
      <c r="B75" s="184"/>
      <c r="C75" s="193" t="s">
        <v>126</v>
      </c>
      <c r="D75" s="183">
        <v>54</v>
      </c>
      <c r="E75" s="183"/>
      <c r="F75" s="195"/>
    </row>
    <row r="76" spans="2:6" ht="15" customHeight="1">
      <c r="B76" s="184"/>
      <c r="C76" s="200" t="s">
        <v>125</v>
      </c>
      <c r="D76" s="183">
        <v>54</v>
      </c>
      <c r="E76" s="322">
        <v>26117</v>
      </c>
      <c r="F76" s="195"/>
    </row>
    <row r="77" spans="2:6" ht="15" customHeight="1">
      <c r="B77" s="184"/>
      <c r="C77" s="193" t="s">
        <v>137</v>
      </c>
      <c r="D77" s="323"/>
      <c r="E77" s="323" t="s">
        <v>216</v>
      </c>
      <c r="F77" s="195"/>
    </row>
    <row r="78" spans="2:6" ht="15" customHeight="1">
      <c r="B78" s="184"/>
      <c r="C78" s="200" t="s">
        <v>125</v>
      </c>
      <c r="D78" s="323"/>
      <c r="E78" s="323" t="s">
        <v>216</v>
      </c>
      <c r="F78" s="195"/>
    </row>
    <row r="79" spans="2:6" ht="15" customHeight="1">
      <c r="B79" s="186"/>
      <c r="C79" s="193" t="s">
        <v>127</v>
      </c>
      <c r="D79" s="323"/>
      <c r="E79" s="323" t="s">
        <v>216</v>
      </c>
      <c r="F79" s="185"/>
    </row>
    <row r="80" spans="2:6" ht="15" customHeight="1">
      <c r="B80" s="186"/>
      <c r="C80" s="200" t="s">
        <v>129</v>
      </c>
      <c r="D80" s="323"/>
      <c r="E80" s="323" t="s">
        <v>216</v>
      </c>
      <c r="F80" s="185"/>
    </row>
    <row r="81" spans="2:6" ht="15" customHeight="1">
      <c r="B81" s="186"/>
      <c r="C81" s="193" t="s">
        <v>123</v>
      </c>
      <c r="D81" s="323"/>
      <c r="E81" s="183"/>
      <c r="F81" s="321"/>
    </row>
    <row r="82" spans="2:6" ht="17.45" customHeight="1">
      <c r="B82" s="186"/>
      <c r="C82" s="200" t="s">
        <v>130</v>
      </c>
      <c r="D82" s="323"/>
      <c r="E82" s="323" t="s">
        <v>216</v>
      </c>
      <c r="F82" s="187"/>
    </row>
    <row r="83" spans="2:6" ht="15" customHeight="1" thickBot="1">
      <c r="B83" s="190"/>
      <c r="C83" s="191"/>
      <c r="D83" s="327"/>
      <c r="E83" s="330"/>
      <c r="F83" s="192"/>
    </row>
    <row r="84" spans="2:6">
      <c r="D84" s="328"/>
    </row>
    <row r="85" spans="2:6">
      <c r="B85" t="s">
        <v>221</v>
      </c>
    </row>
  </sheetData>
  <mergeCells count="5">
    <mergeCell ref="B2:F2"/>
    <mergeCell ref="B3:F3"/>
    <mergeCell ref="B4:F4"/>
    <mergeCell ref="B5:F5"/>
    <mergeCell ref="B8:D8"/>
  </mergeCells>
  <printOptions horizontalCentered="1" verticalCentered="1"/>
  <pageMargins left="0.78740157480314965" right="0.78740157480314965" top="0.62" bottom="0.39370078740157483" header="0.11811023622047245" footer="0.23622047244094491"/>
  <pageSetup scale="50" orientation="landscape" blackAndWhite="1" r:id="rId1"/>
  <headerFooter alignWithMargins="0"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4"/>
  <sheetViews>
    <sheetView zoomScale="85" zoomScaleNormal="85" zoomScaleSheetLayoutView="85" workbookViewId="0">
      <selection activeCell="F19" sqref="F19"/>
    </sheetView>
  </sheetViews>
  <sheetFormatPr baseColWidth="10" defaultRowHeight="12.75"/>
  <cols>
    <col min="1" max="1" width="3.28515625" customWidth="1"/>
    <col min="2" max="2" width="12.5703125" customWidth="1"/>
    <col min="3" max="3" width="89.7109375" customWidth="1"/>
    <col min="4" max="4" width="9.7109375" customWidth="1"/>
    <col min="5" max="5" width="42.140625" customWidth="1"/>
    <col min="6" max="6" width="32.140625" customWidth="1"/>
    <col min="8" max="8" width="18.42578125" bestFit="1" customWidth="1"/>
    <col min="258" max="258" width="3.28515625" customWidth="1"/>
    <col min="259" max="259" width="12.5703125" customWidth="1"/>
    <col min="260" max="260" width="89.7109375" customWidth="1"/>
    <col min="261" max="261" width="40.42578125" customWidth="1"/>
    <col min="262" max="262" width="54.7109375" customWidth="1"/>
    <col min="264" max="264" width="18.42578125" bestFit="1" customWidth="1"/>
    <col min="514" max="514" width="3.28515625" customWidth="1"/>
    <col min="515" max="515" width="12.5703125" customWidth="1"/>
    <col min="516" max="516" width="89.7109375" customWidth="1"/>
    <col min="517" max="517" width="40.42578125" customWidth="1"/>
    <col min="518" max="518" width="54.7109375" customWidth="1"/>
    <col min="520" max="520" width="18.42578125" bestFit="1" customWidth="1"/>
    <col min="770" max="770" width="3.28515625" customWidth="1"/>
    <col min="771" max="771" width="12.5703125" customWidth="1"/>
    <col min="772" max="772" width="89.7109375" customWidth="1"/>
    <col min="773" max="773" width="40.42578125" customWidth="1"/>
    <col min="774" max="774" width="54.7109375" customWidth="1"/>
    <col min="776" max="776" width="18.42578125" bestFit="1" customWidth="1"/>
    <col min="1026" max="1026" width="3.28515625" customWidth="1"/>
    <col min="1027" max="1027" width="12.5703125" customWidth="1"/>
    <col min="1028" max="1028" width="89.7109375" customWidth="1"/>
    <col min="1029" max="1029" width="40.42578125" customWidth="1"/>
    <col min="1030" max="1030" width="54.7109375" customWidth="1"/>
    <col min="1032" max="1032" width="18.42578125" bestFit="1" customWidth="1"/>
    <col min="1282" max="1282" width="3.28515625" customWidth="1"/>
    <col min="1283" max="1283" width="12.5703125" customWidth="1"/>
    <col min="1284" max="1284" width="89.7109375" customWidth="1"/>
    <col min="1285" max="1285" width="40.42578125" customWidth="1"/>
    <col min="1286" max="1286" width="54.7109375" customWidth="1"/>
    <col min="1288" max="1288" width="18.42578125" bestFit="1" customWidth="1"/>
    <col min="1538" max="1538" width="3.28515625" customWidth="1"/>
    <col min="1539" max="1539" width="12.5703125" customWidth="1"/>
    <col min="1540" max="1540" width="89.7109375" customWidth="1"/>
    <col min="1541" max="1541" width="40.42578125" customWidth="1"/>
    <col min="1542" max="1542" width="54.7109375" customWidth="1"/>
    <col min="1544" max="1544" width="18.42578125" bestFit="1" customWidth="1"/>
    <col min="1794" max="1794" width="3.28515625" customWidth="1"/>
    <col min="1795" max="1795" width="12.5703125" customWidth="1"/>
    <col min="1796" max="1796" width="89.7109375" customWidth="1"/>
    <col min="1797" max="1797" width="40.42578125" customWidth="1"/>
    <col min="1798" max="1798" width="54.7109375" customWidth="1"/>
    <col min="1800" max="1800" width="18.42578125" bestFit="1" customWidth="1"/>
    <col min="2050" max="2050" width="3.28515625" customWidth="1"/>
    <col min="2051" max="2051" width="12.5703125" customWidth="1"/>
    <col min="2052" max="2052" width="89.7109375" customWidth="1"/>
    <col min="2053" max="2053" width="40.42578125" customWidth="1"/>
    <col min="2054" max="2054" width="54.7109375" customWidth="1"/>
    <col min="2056" max="2056" width="18.42578125" bestFit="1" customWidth="1"/>
    <col min="2306" max="2306" width="3.28515625" customWidth="1"/>
    <col min="2307" max="2307" width="12.5703125" customWidth="1"/>
    <col min="2308" max="2308" width="89.7109375" customWidth="1"/>
    <col min="2309" max="2309" width="40.42578125" customWidth="1"/>
    <col min="2310" max="2310" width="54.7109375" customWidth="1"/>
    <col min="2312" max="2312" width="18.42578125" bestFit="1" customWidth="1"/>
    <col min="2562" max="2562" width="3.28515625" customWidth="1"/>
    <col min="2563" max="2563" width="12.5703125" customWidth="1"/>
    <col min="2564" max="2564" width="89.7109375" customWidth="1"/>
    <col min="2565" max="2565" width="40.42578125" customWidth="1"/>
    <col min="2566" max="2566" width="54.7109375" customWidth="1"/>
    <col min="2568" max="2568" width="18.42578125" bestFit="1" customWidth="1"/>
    <col min="2818" max="2818" width="3.28515625" customWidth="1"/>
    <col min="2819" max="2819" width="12.5703125" customWidth="1"/>
    <col min="2820" max="2820" width="89.7109375" customWidth="1"/>
    <col min="2821" max="2821" width="40.42578125" customWidth="1"/>
    <col min="2822" max="2822" width="54.7109375" customWidth="1"/>
    <col min="2824" max="2824" width="18.42578125" bestFit="1" customWidth="1"/>
    <col min="3074" max="3074" width="3.28515625" customWidth="1"/>
    <col min="3075" max="3075" width="12.5703125" customWidth="1"/>
    <col min="3076" max="3076" width="89.7109375" customWidth="1"/>
    <col min="3077" max="3077" width="40.42578125" customWidth="1"/>
    <col min="3078" max="3078" width="54.7109375" customWidth="1"/>
    <col min="3080" max="3080" width="18.42578125" bestFit="1" customWidth="1"/>
    <col min="3330" max="3330" width="3.28515625" customWidth="1"/>
    <col min="3331" max="3331" width="12.5703125" customWidth="1"/>
    <col min="3332" max="3332" width="89.7109375" customWidth="1"/>
    <col min="3333" max="3333" width="40.42578125" customWidth="1"/>
    <col min="3334" max="3334" width="54.7109375" customWidth="1"/>
    <col min="3336" max="3336" width="18.42578125" bestFit="1" customWidth="1"/>
    <col min="3586" max="3586" width="3.28515625" customWidth="1"/>
    <col min="3587" max="3587" width="12.5703125" customWidth="1"/>
    <col min="3588" max="3588" width="89.7109375" customWidth="1"/>
    <col min="3589" max="3589" width="40.42578125" customWidth="1"/>
    <col min="3590" max="3590" width="54.7109375" customWidth="1"/>
    <col min="3592" max="3592" width="18.42578125" bestFit="1" customWidth="1"/>
    <col min="3842" max="3842" width="3.28515625" customWidth="1"/>
    <col min="3843" max="3843" width="12.5703125" customWidth="1"/>
    <col min="3844" max="3844" width="89.7109375" customWidth="1"/>
    <col min="3845" max="3845" width="40.42578125" customWidth="1"/>
    <col min="3846" max="3846" width="54.7109375" customWidth="1"/>
    <col min="3848" max="3848" width="18.42578125" bestFit="1" customWidth="1"/>
    <col min="4098" max="4098" width="3.28515625" customWidth="1"/>
    <col min="4099" max="4099" width="12.5703125" customWidth="1"/>
    <col min="4100" max="4100" width="89.7109375" customWidth="1"/>
    <col min="4101" max="4101" width="40.42578125" customWidth="1"/>
    <col min="4102" max="4102" width="54.7109375" customWidth="1"/>
    <col min="4104" max="4104" width="18.42578125" bestFit="1" customWidth="1"/>
    <col min="4354" max="4354" width="3.28515625" customWidth="1"/>
    <col min="4355" max="4355" width="12.5703125" customWidth="1"/>
    <col min="4356" max="4356" width="89.7109375" customWidth="1"/>
    <col min="4357" max="4357" width="40.42578125" customWidth="1"/>
    <col min="4358" max="4358" width="54.7109375" customWidth="1"/>
    <col min="4360" max="4360" width="18.42578125" bestFit="1" customWidth="1"/>
    <col min="4610" max="4610" width="3.28515625" customWidth="1"/>
    <col min="4611" max="4611" width="12.5703125" customWidth="1"/>
    <col min="4612" max="4612" width="89.7109375" customWidth="1"/>
    <col min="4613" max="4613" width="40.42578125" customWidth="1"/>
    <col min="4614" max="4614" width="54.7109375" customWidth="1"/>
    <col min="4616" max="4616" width="18.42578125" bestFit="1" customWidth="1"/>
    <col min="4866" max="4866" width="3.28515625" customWidth="1"/>
    <col min="4867" max="4867" width="12.5703125" customWidth="1"/>
    <col min="4868" max="4868" width="89.7109375" customWidth="1"/>
    <col min="4869" max="4869" width="40.42578125" customWidth="1"/>
    <col min="4870" max="4870" width="54.7109375" customWidth="1"/>
    <col min="4872" max="4872" width="18.42578125" bestFit="1" customWidth="1"/>
    <col min="5122" max="5122" width="3.28515625" customWidth="1"/>
    <col min="5123" max="5123" width="12.5703125" customWidth="1"/>
    <col min="5124" max="5124" width="89.7109375" customWidth="1"/>
    <col min="5125" max="5125" width="40.42578125" customWidth="1"/>
    <col min="5126" max="5126" width="54.7109375" customWidth="1"/>
    <col min="5128" max="5128" width="18.42578125" bestFit="1" customWidth="1"/>
    <col min="5378" max="5378" width="3.28515625" customWidth="1"/>
    <col min="5379" max="5379" width="12.5703125" customWidth="1"/>
    <col min="5380" max="5380" width="89.7109375" customWidth="1"/>
    <col min="5381" max="5381" width="40.42578125" customWidth="1"/>
    <col min="5382" max="5382" width="54.7109375" customWidth="1"/>
    <col min="5384" max="5384" width="18.42578125" bestFit="1" customWidth="1"/>
    <col min="5634" max="5634" width="3.28515625" customWidth="1"/>
    <col min="5635" max="5635" width="12.5703125" customWidth="1"/>
    <col min="5636" max="5636" width="89.7109375" customWidth="1"/>
    <col min="5637" max="5637" width="40.42578125" customWidth="1"/>
    <col min="5638" max="5638" width="54.7109375" customWidth="1"/>
    <col min="5640" max="5640" width="18.42578125" bestFit="1" customWidth="1"/>
    <col min="5890" max="5890" width="3.28515625" customWidth="1"/>
    <col min="5891" max="5891" width="12.5703125" customWidth="1"/>
    <col min="5892" max="5892" width="89.7109375" customWidth="1"/>
    <col min="5893" max="5893" width="40.42578125" customWidth="1"/>
    <col min="5894" max="5894" width="54.7109375" customWidth="1"/>
    <col min="5896" max="5896" width="18.42578125" bestFit="1" customWidth="1"/>
    <col min="6146" max="6146" width="3.28515625" customWidth="1"/>
    <col min="6147" max="6147" width="12.5703125" customWidth="1"/>
    <col min="6148" max="6148" width="89.7109375" customWidth="1"/>
    <col min="6149" max="6149" width="40.42578125" customWidth="1"/>
    <col min="6150" max="6150" width="54.7109375" customWidth="1"/>
    <col min="6152" max="6152" width="18.42578125" bestFit="1" customWidth="1"/>
    <col min="6402" max="6402" width="3.28515625" customWidth="1"/>
    <col min="6403" max="6403" width="12.5703125" customWidth="1"/>
    <col min="6404" max="6404" width="89.7109375" customWidth="1"/>
    <col min="6405" max="6405" width="40.42578125" customWidth="1"/>
    <col min="6406" max="6406" width="54.7109375" customWidth="1"/>
    <col min="6408" max="6408" width="18.42578125" bestFit="1" customWidth="1"/>
    <col min="6658" max="6658" width="3.28515625" customWidth="1"/>
    <col min="6659" max="6659" width="12.5703125" customWidth="1"/>
    <col min="6660" max="6660" width="89.7109375" customWidth="1"/>
    <col min="6661" max="6661" width="40.42578125" customWidth="1"/>
    <col min="6662" max="6662" width="54.7109375" customWidth="1"/>
    <col min="6664" max="6664" width="18.42578125" bestFit="1" customWidth="1"/>
    <col min="6914" max="6914" width="3.28515625" customWidth="1"/>
    <col min="6915" max="6915" width="12.5703125" customWidth="1"/>
    <col min="6916" max="6916" width="89.7109375" customWidth="1"/>
    <col min="6917" max="6917" width="40.42578125" customWidth="1"/>
    <col min="6918" max="6918" width="54.7109375" customWidth="1"/>
    <col min="6920" max="6920" width="18.42578125" bestFit="1" customWidth="1"/>
    <col min="7170" max="7170" width="3.28515625" customWidth="1"/>
    <col min="7171" max="7171" width="12.5703125" customWidth="1"/>
    <col min="7172" max="7172" width="89.7109375" customWidth="1"/>
    <col min="7173" max="7173" width="40.42578125" customWidth="1"/>
    <col min="7174" max="7174" width="54.7109375" customWidth="1"/>
    <col min="7176" max="7176" width="18.42578125" bestFit="1" customWidth="1"/>
    <col min="7426" max="7426" width="3.28515625" customWidth="1"/>
    <col min="7427" max="7427" width="12.5703125" customWidth="1"/>
    <col min="7428" max="7428" width="89.7109375" customWidth="1"/>
    <col min="7429" max="7429" width="40.42578125" customWidth="1"/>
    <col min="7430" max="7430" width="54.7109375" customWidth="1"/>
    <col min="7432" max="7432" width="18.42578125" bestFit="1" customWidth="1"/>
    <col min="7682" max="7682" width="3.28515625" customWidth="1"/>
    <col min="7683" max="7683" width="12.5703125" customWidth="1"/>
    <col min="7684" max="7684" width="89.7109375" customWidth="1"/>
    <col min="7685" max="7685" width="40.42578125" customWidth="1"/>
    <col min="7686" max="7686" width="54.7109375" customWidth="1"/>
    <col min="7688" max="7688" width="18.42578125" bestFit="1" customWidth="1"/>
    <col min="7938" max="7938" width="3.28515625" customWidth="1"/>
    <col min="7939" max="7939" width="12.5703125" customWidth="1"/>
    <col min="7940" max="7940" width="89.7109375" customWidth="1"/>
    <col min="7941" max="7941" width="40.42578125" customWidth="1"/>
    <col min="7942" max="7942" width="54.7109375" customWidth="1"/>
    <col min="7944" max="7944" width="18.42578125" bestFit="1" customWidth="1"/>
    <col min="8194" max="8194" width="3.28515625" customWidth="1"/>
    <col min="8195" max="8195" width="12.5703125" customWidth="1"/>
    <col min="8196" max="8196" width="89.7109375" customWidth="1"/>
    <col min="8197" max="8197" width="40.42578125" customWidth="1"/>
    <col min="8198" max="8198" width="54.7109375" customWidth="1"/>
    <col min="8200" max="8200" width="18.42578125" bestFit="1" customWidth="1"/>
    <col min="8450" max="8450" width="3.28515625" customWidth="1"/>
    <col min="8451" max="8451" width="12.5703125" customWidth="1"/>
    <col min="8452" max="8452" width="89.7109375" customWidth="1"/>
    <col min="8453" max="8453" width="40.42578125" customWidth="1"/>
    <col min="8454" max="8454" width="54.7109375" customWidth="1"/>
    <col min="8456" max="8456" width="18.42578125" bestFit="1" customWidth="1"/>
    <col min="8706" max="8706" width="3.28515625" customWidth="1"/>
    <col min="8707" max="8707" width="12.5703125" customWidth="1"/>
    <col min="8708" max="8708" width="89.7109375" customWidth="1"/>
    <col min="8709" max="8709" width="40.42578125" customWidth="1"/>
    <col min="8710" max="8710" width="54.7109375" customWidth="1"/>
    <col min="8712" max="8712" width="18.42578125" bestFit="1" customWidth="1"/>
    <col min="8962" max="8962" width="3.28515625" customWidth="1"/>
    <col min="8963" max="8963" width="12.5703125" customWidth="1"/>
    <col min="8964" max="8964" width="89.7109375" customWidth="1"/>
    <col min="8965" max="8965" width="40.42578125" customWidth="1"/>
    <col min="8966" max="8966" width="54.7109375" customWidth="1"/>
    <col min="8968" max="8968" width="18.42578125" bestFit="1" customWidth="1"/>
    <col min="9218" max="9218" width="3.28515625" customWidth="1"/>
    <col min="9219" max="9219" width="12.5703125" customWidth="1"/>
    <col min="9220" max="9220" width="89.7109375" customWidth="1"/>
    <col min="9221" max="9221" width="40.42578125" customWidth="1"/>
    <col min="9222" max="9222" width="54.7109375" customWidth="1"/>
    <col min="9224" max="9224" width="18.42578125" bestFit="1" customWidth="1"/>
    <col min="9474" max="9474" width="3.28515625" customWidth="1"/>
    <col min="9475" max="9475" width="12.5703125" customWidth="1"/>
    <col min="9476" max="9476" width="89.7109375" customWidth="1"/>
    <col min="9477" max="9477" width="40.42578125" customWidth="1"/>
    <col min="9478" max="9478" width="54.7109375" customWidth="1"/>
    <col min="9480" max="9480" width="18.42578125" bestFit="1" customWidth="1"/>
    <col min="9730" max="9730" width="3.28515625" customWidth="1"/>
    <col min="9731" max="9731" width="12.5703125" customWidth="1"/>
    <col min="9732" max="9732" width="89.7109375" customWidth="1"/>
    <col min="9733" max="9733" width="40.42578125" customWidth="1"/>
    <col min="9734" max="9734" width="54.7109375" customWidth="1"/>
    <col min="9736" max="9736" width="18.42578125" bestFit="1" customWidth="1"/>
    <col min="9986" max="9986" width="3.28515625" customWidth="1"/>
    <col min="9987" max="9987" width="12.5703125" customWidth="1"/>
    <col min="9988" max="9988" width="89.7109375" customWidth="1"/>
    <col min="9989" max="9989" width="40.42578125" customWidth="1"/>
    <col min="9990" max="9990" width="54.7109375" customWidth="1"/>
    <col min="9992" max="9992" width="18.42578125" bestFit="1" customWidth="1"/>
    <col min="10242" max="10242" width="3.28515625" customWidth="1"/>
    <col min="10243" max="10243" width="12.5703125" customWidth="1"/>
    <col min="10244" max="10244" width="89.7109375" customWidth="1"/>
    <col min="10245" max="10245" width="40.42578125" customWidth="1"/>
    <col min="10246" max="10246" width="54.7109375" customWidth="1"/>
    <col min="10248" max="10248" width="18.42578125" bestFit="1" customWidth="1"/>
    <col min="10498" max="10498" width="3.28515625" customWidth="1"/>
    <col min="10499" max="10499" width="12.5703125" customWidth="1"/>
    <col min="10500" max="10500" width="89.7109375" customWidth="1"/>
    <col min="10501" max="10501" width="40.42578125" customWidth="1"/>
    <col min="10502" max="10502" width="54.7109375" customWidth="1"/>
    <col min="10504" max="10504" width="18.42578125" bestFit="1" customWidth="1"/>
    <col min="10754" max="10754" width="3.28515625" customWidth="1"/>
    <col min="10755" max="10755" width="12.5703125" customWidth="1"/>
    <col min="10756" max="10756" width="89.7109375" customWidth="1"/>
    <col min="10757" max="10757" width="40.42578125" customWidth="1"/>
    <col min="10758" max="10758" width="54.7109375" customWidth="1"/>
    <col min="10760" max="10760" width="18.42578125" bestFit="1" customWidth="1"/>
    <col min="11010" max="11010" width="3.28515625" customWidth="1"/>
    <col min="11011" max="11011" width="12.5703125" customWidth="1"/>
    <col min="11012" max="11012" width="89.7109375" customWidth="1"/>
    <col min="11013" max="11013" width="40.42578125" customWidth="1"/>
    <col min="11014" max="11014" width="54.7109375" customWidth="1"/>
    <col min="11016" max="11016" width="18.42578125" bestFit="1" customWidth="1"/>
    <col min="11266" max="11266" width="3.28515625" customWidth="1"/>
    <col min="11267" max="11267" width="12.5703125" customWidth="1"/>
    <col min="11268" max="11268" width="89.7109375" customWidth="1"/>
    <col min="11269" max="11269" width="40.42578125" customWidth="1"/>
    <col min="11270" max="11270" width="54.7109375" customWidth="1"/>
    <col min="11272" max="11272" width="18.42578125" bestFit="1" customWidth="1"/>
    <col min="11522" max="11522" width="3.28515625" customWidth="1"/>
    <col min="11523" max="11523" width="12.5703125" customWidth="1"/>
    <col min="11524" max="11524" width="89.7109375" customWidth="1"/>
    <col min="11525" max="11525" width="40.42578125" customWidth="1"/>
    <col min="11526" max="11526" width="54.7109375" customWidth="1"/>
    <col min="11528" max="11528" width="18.42578125" bestFit="1" customWidth="1"/>
    <col min="11778" max="11778" width="3.28515625" customWidth="1"/>
    <col min="11779" max="11779" width="12.5703125" customWidth="1"/>
    <col min="11780" max="11780" width="89.7109375" customWidth="1"/>
    <col min="11781" max="11781" width="40.42578125" customWidth="1"/>
    <col min="11782" max="11782" width="54.7109375" customWidth="1"/>
    <col min="11784" max="11784" width="18.42578125" bestFit="1" customWidth="1"/>
    <col min="12034" max="12034" width="3.28515625" customWidth="1"/>
    <col min="12035" max="12035" width="12.5703125" customWidth="1"/>
    <col min="12036" max="12036" width="89.7109375" customWidth="1"/>
    <col min="12037" max="12037" width="40.42578125" customWidth="1"/>
    <col min="12038" max="12038" width="54.7109375" customWidth="1"/>
    <col min="12040" max="12040" width="18.42578125" bestFit="1" customWidth="1"/>
    <col min="12290" max="12290" width="3.28515625" customWidth="1"/>
    <col min="12291" max="12291" width="12.5703125" customWidth="1"/>
    <col min="12292" max="12292" width="89.7109375" customWidth="1"/>
    <col min="12293" max="12293" width="40.42578125" customWidth="1"/>
    <col min="12294" max="12294" width="54.7109375" customWidth="1"/>
    <col min="12296" max="12296" width="18.42578125" bestFit="1" customWidth="1"/>
    <col min="12546" max="12546" width="3.28515625" customWidth="1"/>
    <col min="12547" max="12547" width="12.5703125" customWidth="1"/>
    <col min="12548" max="12548" width="89.7109375" customWidth="1"/>
    <col min="12549" max="12549" width="40.42578125" customWidth="1"/>
    <col min="12550" max="12550" width="54.7109375" customWidth="1"/>
    <col min="12552" max="12552" width="18.42578125" bestFit="1" customWidth="1"/>
    <col min="12802" max="12802" width="3.28515625" customWidth="1"/>
    <col min="12803" max="12803" width="12.5703125" customWidth="1"/>
    <col min="12804" max="12804" width="89.7109375" customWidth="1"/>
    <col min="12805" max="12805" width="40.42578125" customWidth="1"/>
    <col min="12806" max="12806" width="54.7109375" customWidth="1"/>
    <col min="12808" max="12808" width="18.42578125" bestFit="1" customWidth="1"/>
    <col min="13058" max="13058" width="3.28515625" customWidth="1"/>
    <col min="13059" max="13059" width="12.5703125" customWidth="1"/>
    <col min="13060" max="13060" width="89.7109375" customWidth="1"/>
    <col min="13061" max="13061" width="40.42578125" customWidth="1"/>
    <col min="13062" max="13062" width="54.7109375" customWidth="1"/>
    <col min="13064" max="13064" width="18.42578125" bestFit="1" customWidth="1"/>
    <col min="13314" max="13314" width="3.28515625" customWidth="1"/>
    <col min="13315" max="13315" width="12.5703125" customWidth="1"/>
    <col min="13316" max="13316" width="89.7109375" customWidth="1"/>
    <col min="13317" max="13317" width="40.42578125" customWidth="1"/>
    <col min="13318" max="13318" width="54.7109375" customWidth="1"/>
    <col min="13320" max="13320" width="18.42578125" bestFit="1" customWidth="1"/>
    <col min="13570" max="13570" width="3.28515625" customWidth="1"/>
    <col min="13571" max="13571" width="12.5703125" customWidth="1"/>
    <col min="13572" max="13572" width="89.7109375" customWidth="1"/>
    <col min="13573" max="13573" width="40.42578125" customWidth="1"/>
    <col min="13574" max="13574" width="54.7109375" customWidth="1"/>
    <col min="13576" max="13576" width="18.42578125" bestFit="1" customWidth="1"/>
    <col min="13826" max="13826" width="3.28515625" customWidth="1"/>
    <col min="13827" max="13827" width="12.5703125" customWidth="1"/>
    <col min="13828" max="13828" width="89.7109375" customWidth="1"/>
    <col min="13829" max="13829" width="40.42578125" customWidth="1"/>
    <col min="13830" max="13830" width="54.7109375" customWidth="1"/>
    <col min="13832" max="13832" width="18.42578125" bestFit="1" customWidth="1"/>
    <col min="14082" max="14082" width="3.28515625" customWidth="1"/>
    <col min="14083" max="14083" width="12.5703125" customWidth="1"/>
    <col min="14084" max="14084" width="89.7109375" customWidth="1"/>
    <col min="14085" max="14085" width="40.42578125" customWidth="1"/>
    <col min="14086" max="14086" width="54.7109375" customWidth="1"/>
    <col min="14088" max="14088" width="18.42578125" bestFit="1" customWidth="1"/>
    <col min="14338" max="14338" width="3.28515625" customWidth="1"/>
    <col min="14339" max="14339" width="12.5703125" customWidth="1"/>
    <col min="14340" max="14340" width="89.7109375" customWidth="1"/>
    <col min="14341" max="14341" width="40.42578125" customWidth="1"/>
    <col min="14342" max="14342" width="54.7109375" customWidth="1"/>
    <col min="14344" max="14344" width="18.42578125" bestFit="1" customWidth="1"/>
    <col min="14594" max="14594" width="3.28515625" customWidth="1"/>
    <col min="14595" max="14595" width="12.5703125" customWidth="1"/>
    <col min="14596" max="14596" width="89.7109375" customWidth="1"/>
    <col min="14597" max="14597" width="40.42578125" customWidth="1"/>
    <col min="14598" max="14598" width="54.7109375" customWidth="1"/>
    <col min="14600" max="14600" width="18.42578125" bestFit="1" customWidth="1"/>
    <col min="14850" max="14850" width="3.28515625" customWidth="1"/>
    <col min="14851" max="14851" width="12.5703125" customWidth="1"/>
    <col min="14852" max="14852" width="89.7109375" customWidth="1"/>
    <col min="14853" max="14853" width="40.42578125" customWidth="1"/>
    <col min="14854" max="14854" width="54.7109375" customWidth="1"/>
    <col min="14856" max="14856" width="18.42578125" bestFit="1" customWidth="1"/>
    <col min="15106" max="15106" width="3.28515625" customWidth="1"/>
    <col min="15107" max="15107" width="12.5703125" customWidth="1"/>
    <col min="15108" max="15108" width="89.7109375" customWidth="1"/>
    <col min="15109" max="15109" width="40.42578125" customWidth="1"/>
    <col min="15110" max="15110" width="54.7109375" customWidth="1"/>
    <col min="15112" max="15112" width="18.42578125" bestFit="1" customWidth="1"/>
    <col min="15362" max="15362" width="3.28515625" customWidth="1"/>
    <col min="15363" max="15363" width="12.5703125" customWidth="1"/>
    <col min="15364" max="15364" width="89.7109375" customWidth="1"/>
    <col min="15365" max="15365" width="40.42578125" customWidth="1"/>
    <col min="15366" max="15366" width="54.7109375" customWidth="1"/>
    <col min="15368" max="15368" width="18.42578125" bestFit="1" customWidth="1"/>
    <col min="15618" max="15618" width="3.28515625" customWidth="1"/>
    <col min="15619" max="15619" width="12.5703125" customWidth="1"/>
    <col min="15620" max="15620" width="89.7109375" customWidth="1"/>
    <col min="15621" max="15621" width="40.42578125" customWidth="1"/>
    <col min="15622" max="15622" width="54.7109375" customWidth="1"/>
    <col min="15624" max="15624" width="18.42578125" bestFit="1" customWidth="1"/>
    <col min="15874" max="15874" width="3.28515625" customWidth="1"/>
    <col min="15875" max="15875" width="12.5703125" customWidth="1"/>
    <col min="15876" max="15876" width="89.7109375" customWidth="1"/>
    <col min="15877" max="15877" width="40.42578125" customWidth="1"/>
    <col min="15878" max="15878" width="54.7109375" customWidth="1"/>
    <col min="15880" max="15880" width="18.42578125" bestFit="1" customWidth="1"/>
    <col min="16130" max="16130" width="3.28515625" customWidth="1"/>
    <col min="16131" max="16131" width="12.5703125" customWidth="1"/>
    <col min="16132" max="16132" width="89.7109375" customWidth="1"/>
    <col min="16133" max="16133" width="40.42578125" customWidth="1"/>
    <col min="16134" max="16134" width="54.7109375" customWidth="1"/>
    <col min="16136" max="16136" width="18.42578125" bestFit="1" customWidth="1"/>
  </cols>
  <sheetData>
    <row r="1" spans="2:6" ht="13.5" thickBot="1"/>
    <row r="2" spans="2:6" ht="20.100000000000001" customHeight="1">
      <c r="B2" s="365" t="str">
        <f>[2]JURIDICOS!B2</f>
        <v>REPUBLICA DE COLOMBIA</v>
      </c>
      <c r="C2" s="366"/>
      <c r="D2" s="366"/>
      <c r="E2" s="366"/>
      <c r="F2" s="367"/>
    </row>
    <row r="3" spans="2:6" ht="20.100000000000001" customHeight="1">
      <c r="B3" s="361" t="str">
        <f>JURIDICOS!B3</f>
        <v>INSTITUTO COLOMBIANO PARA LA EVALUACIÓN DE LA EDUCACIÓN - ICFES</v>
      </c>
      <c r="C3" s="362"/>
      <c r="D3" s="362"/>
      <c r="E3" s="362"/>
      <c r="F3" s="363"/>
    </row>
    <row r="4" spans="2:6" ht="20.100000000000001" customHeight="1">
      <c r="B4" s="361" t="str">
        <f>JURIDICOS!B4</f>
        <v>SELECCIÓN POR EXCEPCION SE - 001 - 2013</v>
      </c>
      <c r="C4" s="362"/>
      <c r="D4" s="362"/>
      <c r="E4" s="362"/>
      <c r="F4" s="363"/>
    </row>
    <row r="5" spans="2:6" ht="20.100000000000001" customHeight="1" thickBot="1">
      <c r="B5" s="377" t="str">
        <f>JURIDICOS!B5</f>
        <v>IMPRESIÓN Y EMPAQUE DE MATERIALES PARA LAS PRUEBA PILOTO EKAES EN UNIVERSIDADES Y PRUEBA SABER 11 CALENDARIO B</v>
      </c>
      <c r="C5" s="378"/>
      <c r="D5" s="378"/>
      <c r="E5" s="378"/>
      <c r="F5" s="379"/>
    </row>
    <row r="6" spans="2:6" ht="20.100000000000001" customHeight="1">
      <c r="B6" s="78" t="s">
        <v>139</v>
      </c>
      <c r="C6" s="79"/>
      <c r="D6" s="79"/>
      <c r="E6" s="79"/>
      <c r="F6" s="80"/>
    </row>
    <row r="7" spans="2:6" ht="20.100000000000001" customHeight="1" thickBot="1">
      <c r="B7" s="172" t="s">
        <v>138</v>
      </c>
      <c r="C7" s="82"/>
      <c r="D7" s="82"/>
      <c r="E7" s="82"/>
      <c r="F7" s="83"/>
    </row>
    <row r="8" spans="2:6" ht="24.75" customHeight="1" thickBot="1">
      <c r="B8" s="415" t="str">
        <f>JURIDICOS!B8</f>
        <v>PROPONENTE: CARVAJAL SOLUCIONES DE COMUNICACIÓN S.A.S</v>
      </c>
      <c r="C8" s="416"/>
      <c r="D8" s="416"/>
      <c r="E8" s="194"/>
      <c r="F8" s="173" t="str">
        <f>JURIDICOS!E8</f>
        <v xml:space="preserve">No. </v>
      </c>
    </row>
    <row r="9" spans="2:6" ht="5.25" customHeight="1" thickBot="1">
      <c r="B9" s="174"/>
      <c r="C9" s="174"/>
      <c r="D9" s="174"/>
      <c r="E9" s="174"/>
      <c r="F9" s="175"/>
    </row>
    <row r="10" spans="2:6" ht="20.100000000000001" customHeight="1">
      <c r="B10" s="176" t="s">
        <v>2</v>
      </c>
      <c r="C10" s="177" t="s">
        <v>3</v>
      </c>
      <c r="D10" s="177" t="s">
        <v>111</v>
      </c>
      <c r="E10" s="177" t="s">
        <v>141</v>
      </c>
      <c r="F10" s="179" t="s">
        <v>59</v>
      </c>
    </row>
    <row r="11" spans="2:6" ht="20.100000000000001" customHeight="1" thickBot="1">
      <c r="B11" s="196"/>
      <c r="C11" s="197"/>
      <c r="D11" s="264"/>
      <c r="E11" s="264"/>
      <c r="F11" s="199"/>
    </row>
    <row r="12" spans="2:6" ht="17.25" customHeight="1">
      <c r="B12" s="262" t="s">
        <v>172</v>
      </c>
      <c r="C12" s="263" t="s">
        <v>144</v>
      </c>
      <c r="D12" s="265"/>
      <c r="E12" s="265"/>
      <c r="F12" s="266"/>
    </row>
    <row r="13" spans="2:6" ht="25.5">
      <c r="B13" s="267" t="s">
        <v>118</v>
      </c>
      <c r="C13" s="268" t="s">
        <v>140</v>
      </c>
      <c r="D13" s="269"/>
      <c r="E13" s="269"/>
      <c r="F13" s="270" t="s">
        <v>128</v>
      </c>
    </row>
    <row r="14" spans="2:6" ht="15" customHeight="1">
      <c r="B14" s="184"/>
      <c r="C14" s="193" t="s">
        <v>143</v>
      </c>
      <c r="D14" s="324" t="s">
        <v>215</v>
      </c>
      <c r="E14" s="271"/>
      <c r="F14" s="321"/>
    </row>
    <row r="15" spans="2:6" ht="15" customHeight="1">
      <c r="B15" s="184"/>
      <c r="C15" s="200"/>
      <c r="D15" s="271"/>
      <c r="E15" s="271"/>
      <c r="F15" s="185"/>
    </row>
    <row r="16" spans="2:6" ht="38.25">
      <c r="B16" s="267" t="s">
        <v>132</v>
      </c>
      <c r="C16" s="268" t="s">
        <v>173</v>
      </c>
      <c r="D16" s="269"/>
      <c r="E16" s="269"/>
      <c r="F16" s="270" t="s">
        <v>128</v>
      </c>
    </row>
    <row r="17" spans="2:6" ht="15" customHeight="1">
      <c r="B17" s="184"/>
      <c r="C17" s="272" t="s">
        <v>174</v>
      </c>
      <c r="D17" s="271">
        <v>128</v>
      </c>
      <c r="E17" s="271"/>
      <c r="F17" s="321"/>
    </row>
    <row r="18" spans="2:6" ht="15" customHeight="1">
      <c r="B18" s="186"/>
      <c r="C18" s="288"/>
      <c r="D18" s="197"/>
      <c r="E18" s="197"/>
      <c r="F18" s="187"/>
    </row>
    <row r="19" spans="2:6" ht="43.15" customHeight="1">
      <c r="B19" s="267" t="s">
        <v>134</v>
      </c>
      <c r="C19" s="268" t="s">
        <v>175</v>
      </c>
      <c r="D19" s="269"/>
      <c r="E19" s="269"/>
      <c r="F19" s="270" t="s">
        <v>218</v>
      </c>
    </row>
    <row r="20" spans="2:6" ht="15" customHeight="1">
      <c r="B20" s="186"/>
      <c r="C20" s="288" t="s">
        <v>176</v>
      </c>
      <c r="D20" s="197"/>
      <c r="E20" s="197"/>
      <c r="F20" s="325"/>
    </row>
    <row r="21" spans="2:6" ht="15" customHeight="1">
      <c r="B21" s="186"/>
      <c r="C21" s="288" t="s">
        <v>177</v>
      </c>
      <c r="D21" s="197"/>
      <c r="E21" s="197"/>
      <c r="F21" s="325"/>
    </row>
    <row r="22" spans="2:6" ht="15" customHeight="1">
      <c r="B22" s="186"/>
      <c r="C22" s="288" t="s">
        <v>178</v>
      </c>
      <c r="D22" s="197"/>
      <c r="E22" s="197"/>
      <c r="F22" s="325"/>
    </row>
    <row r="23" spans="2:6" ht="15" customHeight="1">
      <c r="B23" s="186"/>
      <c r="C23" s="289" t="s">
        <v>179</v>
      </c>
      <c r="D23" s="197"/>
      <c r="E23" s="197"/>
      <c r="F23" s="325"/>
    </row>
    <row r="24" spans="2:6" ht="15" customHeight="1" thickBot="1">
      <c r="B24" s="190"/>
      <c r="C24" s="290" t="s">
        <v>180</v>
      </c>
      <c r="D24" s="273"/>
      <c r="E24" s="273"/>
      <c r="F24" s="326"/>
    </row>
  </sheetData>
  <mergeCells count="5">
    <mergeCell ref="B2:F2"/>
    <mergeCell ref="B3:F3"/>
    <mergeCell ref="B4:F4"/>
    <mergeCell ref="B5:F5"/>
    <mergeCell ref="B8:D8"/>
  </mergeCells>
  <printOptions horizontalCentered="1" verticalCentered="1"/>
  <pageMargins left="0.78740157480314965" right="0.78740157480314965" top="0.62" bottom="0.39370078740157483" header="0.11811023622047245" footer="0.23622047244094491"/>
  <pageSetup scale="50" orientation="landscape" blackAndWhite="1" r:id="rId1"/>
  <headerFooter alignWithMargins="0"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2"/>
  <sheetViews>
    <sheetView zoomScale="80" zoomScaleNormal="80" zoomScaleSheetLayoutView="80" workbookViewId="0">
      <selection activeCell="B20" sqref="B20"/>
    </sheetView>
  </sheetViews>
  <sheetFormatPr baseColWidth="10" defaultColWidth="11.42578125" defaultRowHeight="12.75"/>
  <cols>
    <col min="1" max="1" width="3" style="207" customWidth="1"/>
    <col min="2" max="2" width="83.5703125" style="207" customWidth="1"/>
    <col min="3" max="3" width="13.85546875" style="207" customWidth="1"/>
    <col min="4" max="4" width="15.28515625" style="207" customWidth="1"/>
    <col min="5" max="5" width="13.140625" style="207" customWidth="1"/>
    <col min="6" max="6" width="11.85546875" style="207" customWidth="1"/>
    <col min="7" max="7" width="31.42578125" style="207" customWidth="1"/>
    <col min="8" max="8" width="11.42578125" style="207"/>
    <col min="9" max="9" width="30.42578125" style="207" customWidth="1"/>
    <col min="10" max="11" width="11.42578125" style="207"/>
    <col min="12" max="12" width="11.5703125" style="207" bestFit="1" customWidth="1"/>
    <col min="13" max="13" width="11.42578125" style="207"/>
    <col min="14" max="14" width="27" style="207" customWidth="1"/>
    <col min="15" max="256" width="11.42578125" style="207"/>
    <col min="257" max="257" width="3" style="207" customWidth="1"/>
    <col min="258" max="258" width="83.5703125" style="207" customWidth="1"/>
    <col min="259" max="259" width="13.85546875" style="207" customWidth="1"/>
    <col min="260" max="260" width="15.28515625" style="207" customWidth="1"/>
    <col min="261" max="261" width="13.140625" style="207" customWidth="1"/>
    <col min="262" max="262" width="11.85546875" style="207" customWidth="1"/>
    <col min="263" max="263" width="31.42578125" style="207" customWidth="1"/>
    <col min="264" max="264" width="11.42578125" style="207"/>
    <col min="265" max="265" width="30.42578125" style="207" customWidth="1"/>
    <col min="266" max="267" width="11.42578125" style="207"/>
    <col min="268" max="268" width="11.5703125" style="207" bestFit="1" customWidth="1"/>
    <col min="269" max="269" width="11.42578125" style="207"/>
    <col min="270" max="270" width="27" style="207" customWidth="1"/>
    <col min="271" max="512" width="11.42578125" style="207"/>
    <col min="513" max="513" width="3" style="207" customWidth="1"/>
    <col min="514" max="514" width="83.5703125" style="207" customWidth="1"/>
    <col min="515" max="515" width="13.85546875" style="207" customWidth="1"/>
    <col min="516" max="516" width="15.28515625" style="207" customWidth="1"/>
    <col min="517" max="517" width="13.140625" style="207" customWidth="1"/>
    <col min="518" max="518" width="11.85546875" style="207" customWidth="1"/>
    <col min="519" max="519" width="31.42578125" style="207" customWidth="1"/>
    <col min="520" max="520" width="11.42578125" style="207"/>
    <col min="521" max="521" width="30.42578125" style="207" customWidth="1"/>
    <col min="522" max="523" width="11.42578125" style="207"/>
    <col min="524" max="524" width="11.5703125" style="207" bestFit="1" customWidth="1"/>
    <col min="525" max="525" width="11.42578125" style="207"/>
    <col min="526" max="526" width="27" style="207" customWidth="1"/>
    <col min="527" max="768" width="11.42578125" style="207"/>
    <col min="769" max="769" width="3" style="207" customWidth="1"/>
    <col min="770" max="770" width="83.5703125" style="207" customWidth="1"/>
    <col min="771" max="771" width="13.85546875" style="207" customWidth="1"/>
    <col min="772" max="772" width="15.28515625" style="207" customWidth="1"/>
    <col min="773" max="773" width="13.140625" style="207" customWidth="1"/>
    <col min="774" max="774" width="11.85546875" style="207" customWidth="1"/>
    <col min="775" max="775" width="31.42578125" style="207" customWidth="1"/>
    <col min="776" max="776" width="11.42578125" style="207"/>
    <col min="777" max="777" width="30.42578125" style="207" customWidth="1"/>
    <col min="778" max="779" width="11.42578125" style="207"/>
    <col min="780" max="780" width="11.5703125" style="207" bestFit="1" customWidth="1"/>
    <col min="781" max="781" width="11.42578125" style="207"/>
    <col min="782" max="782" width="27" style="207" customWidth="1"/>
    <col min="783" max="1024" width="11.42578125" style="207"/>
    <col min="1025" max="1025" width="3" style="207" customWidth="1"/>
    <col min="1026" max="1026" width="83.5703125" style="207" customWidth="1"/>
    <col min="1027" max="1027" width="13.85546875" style="207" customWidth="1"/>
    <col min="1028" max="1028" width="15.28515625" style="207" customWidth="1"/>
    <col min="1029" max="1029" width="13.140625" style="207" customWidth="1"/>
    <col min="1030" max="1030" width="11.85546875" style="207" customWidth="1"/>
    <col min="1031" max="1031" width="31.42578125" style="207" customWidth="1"/>
    <col min="1032" max="1032" width="11.42578125" style="207"/>
    <col min="1033" max="1033" width="30.42578125" style="207" customWidth="1"/>
    <col min="1034" max="1035" width="11.42578125" style="207"/>
    <col min="1036" max="1036" width="11.5703125" style="207" bestFit="1" customWidth="1"/>
    <col min="1037" max="1037" width="11.42578125" style="207"/>
    <col min="1038" max="1038" width="27" style="207" customWidth="1"/>
    <col min="1039" max="1280" width="11.42578125" style="207"/>
    <col min="1281" max="1281" width="3" style="207" customWidth="1"/>
    <col min="1282" max="1282" width="83.5703125" style="207" customWidth="1"/>
    <col min="1283" max="1283" width="13.85546875" style="207" customWidth="1"/>
    <col min="1284" max="1284" width="15.28515625" style="207" customWidth="1"/>
    <col min="1285" max="1285" width="13.140625" style="207" customWidth="1"/>
    <col min="1286" max="1286" width="11.85546875" style="207" customWidth="1"/>
    <col min="1287" max="1287" width="31.42578125" style="207" customWidth="1"/>
    <col min="1288" max="1288" width="11.42578125" style="207"/>
    <col min="1289" max="1289" width="30.42578125" style="207" customWidth="1"/>
    <col min="1290" max="1291" width="11.42578125" style="207"/>
    <col min="1292" max="1292" width="11.5703125" style="207" bestFit="1" customWidth="1"/>
    <col min="1293" max="1293" width="11.42578125" style="207"/>
    <col min="1294" max="1294" width="27" style="207" customWidth="1"/>
    <col min="1295" max="1536" width="11.42578125" style="207"/>
    <col min="1537" max="1537" width="3" style="207" customWidth="1"/>
    <col min="1538" max="1538" width="83.5703125" style="207" customWidth="1"/>
    <col min="1539" max="1539" width="13.85546875" style="207" customWidth="1"/>
    <col min="1540" max="1540" width="15.28515625" style="207" customWidth="1"/>
    <col min="1541" max="1541" width="13.140625" style="207" customWidth="1"/>
    <col min="1542" max="1542" width="11.85546875" style="207" customWidth="1"/>
    <col min="1543" max="1543" width="31.42578125" style="207" customWidth="1"/>
    <col min="1544" max="1544" width="11.42578125" style="207"/>
    <col min="1545" max="1545" width="30.42578125" style="207" customWidth="1"/>
    <col min="1546" max="1547" width="11.42578125" style="207"/>
    <col min="1548" max="1548" width="11.5703125" style="207" bestFit="1" customWidth="1"/>
    <col min="1549" max="1549" width="11.42578125" style="207"/>
    <col min="1550" max="1550" width="27" style="207" customWidth="1"/>
    <col min="1551" max="1792" width="11.42578125" style="207"/>
    <col min="1793" max="1793" width="3" style="207" customWidth="1"/>
    <col min="1794" max="1794" width="83.5703125" style="207" customWidth="1"/>
    <col min="1795" max="1795" width="13.85546875" style="207" customWidth="1"/>
    <col min="1796" max="1796" width="15.28515625" style="207" customWidth="1"/>
    <col min="1797" max="1797" width="13.140625" style="207" customWidth="1"/>
    <col min="1798" max="1798" width="11.85546875" style="207" customWidth="1"/>
    <col min="1799" max="1799" width="31.42578125" style="207" customWidth="1"/>
    <col min="1800" max="1800" width="11.42578125" style="207"/>
    <col min="1801" max="1801" width="30.42578125" style="207" customWidth="1"/>
    <col min="1802" max="1803" width="11.42578125" style="207"/>
    <col min="1804" max="1804" width="11.5703125" style="207" bestFit="1" customWidth="1"/>
    <col min="1805" max="1805" width="11.42578125" style="207"/>
    <col min="1806" max="1806" width="27" style="207" customWidth="1"/>
    <col min="1807" max="2048" width="11.42578125" style="207"/>
    <col min="2049" max="2049" width="3" style="207" customWidth="1"/>
    <col min="2050" max="2050" width="83.5703125" style="207" customWidth="1"/>
    <col min="2051" max="2051" width="13.85546875" style="207" customWidth="1"/>
    <col min="2052" max="2052" width="15.28515625" style="207" customWidth="1"/>
    <col min="2053" max="2053" width="13.140625" style="207" customWidth="1"/>
    <col min="2054" max="2054" width="11.85546875" style="207" customWidth="1"/>
    <col min="2055" max="2055" width="31.42578125" style="207" customWidth="1"/>
    <col min="2056" max="2056" width="11.42578125" style="207"/>
    <col min="2057" max="2057" width="30.42578125" style="207" customWidth="1"/>
    <col min="2058" max="2059" width="11.42578125" style="207"/>
    <col min="2060" max="2060" width="11.5703125" style="207" bestFit="1" customWidth="1"/>
    <col min="2061" max="2061" width="11.42578125" style="207"/>
    <col min="2062" max="2062" width="27" style="207" customWidth="1"/>
    <col min="2063" max="2304" width="11.42578125" style="207"/>
    <col min="2305" max="2305" width="3" style="207" customWidth="1"/>
    <col min="2306" max="2306" width="83.5703125" style="207" customWidth="1"/>
    <col min="2307" max="2307" width="13.85546875" style="207" customWidth="1"/>
    <col min="2308" max="2308" width="15.28515625" style="207" customWidth="1"/>
    <col min="2309" max="2309" width="13.140625" style="207" customWidth="1"/>
    <col min="2310" max="2310" width="11.85546875" style="207" customWidth="1"/>
    <col min="2311" max="2311" width="31.42578125" style="207" customWidth="1"/>
    <col min="2312" max="2312" width="11.42578125" style="207"/>
    <col min="2313" max="2313" width="30.42578125" style="207" customWidth="1"/>
    <col min="2314" max="2315" width="11.42578125" style="207"/>
    <col min="2316" max="2316" width="11.5703125" style="207" bestFit="1" customWidth="1"/>
    <col min="2317" max="2317" width="11.42578125" style="207"/>
    <col min="2318" max="2318" width="27" style="207" customWidth="1"/>
    <col min="2319" max="2560" width="11.42578125" style="207"/>
    <col min="2561" max="2561" width="3" style="207" customWidth="1"/>
    <col min="2562" max="2562" width="83.5703125" style="207" customWidth="1"/>
    <col min="2563" max="2563" width="13.85546875" style="207" customWidth="1"/>
    <col min="2564" max="2564" width="15.28515625" style="207" customWidth="1"/>
    <col min="2565" max="2565" width="13.140625" style="207" customWidth="1"/>
    <col min="2566" max="2566" width="11.85546875" style="207" customWidth="1"/>
    <col min="2567" max="2567" width="31.42578125" style="207" customWidth="1"/>
    <col min="2568" max="2568" width="11.42578125" style="207"/>
    <col min="2569" max="2569" width="30.42578125" style="207" customWidth="1"/>
    <col min="2570" max="2571" width="11.42578125" style="207"/>
    <col min="2572" max="2572" width="11.5703125" style="207" bestFit="1" customWidth="1"/>
    <col min="2573" max="2573" width="11.42578125" style="207"/>
    <col min="2574" max="2574" width="27" style="207" customWidth="1"/>
    <col min="2575" max="2816" width="11.42578125" style="207"/>
    <col min="2817" max="2817" width="3" style="207" customWidth="1"/>
    <col min="2818" max="2818" width="83.5703125" style="207" customWidth="1"/>
    <col min="2819" max="2819" width="13.85546875" style="207" customWidth="1"/>
    <col min="2820" max="2820" width="15.28515625" style="207" customWidth="1"/>
    <col min="2821" max="2821" width="13.140625" style="207" customWidth="1"/>
    <col min="2822" max="2822" width="11.85546875" style="207" customWidth="1"/>
    <col min="2823" max="2823" width="31.42578125" style="207" customWidth="1"/>
    <col min="2824" max="2824" width="11.42578125" style="207"/>
    <col min="2825" max="2825" width="30.42578125" style="207" customWidth="1"/>
    <col min="2826" max="2827" width="11.42578125" style="207"/>
    <col min="2828" max="2828" width="11.5703125" style="207" bestFit="1" customWidth="1"/>
    <col min="2829" max="2829" width="11.42578125" style="207"/>
    <col min="2830" max="2830" width="27" style="207" customWidth="1"/>
    <col min="2831" max="3072" width="11.42578125" style="207"/>
    <col min="3073" max="3073" width="3" style="207" customWidth="1"/>
    <col min="3074" max="3074" width="83.5703125" style="207" customWidth="1"/>
    <col min="3075" max="3075" width="13.85546875" style="207" customWidth="1"/>
    <col min="3076" max="3076" width="15.28515625" style="207" customWidth="1"/>
    <col min="3077" max="3077" width="13.140625" style="207" customWidth="1"/>
    <col min="3078" max="3078" width="11.85546875" style="207" customWidth="1"/>
    <col min="3079" max="3079" width="31.42578125" style="207" customWidth="1"/>
    <col min="3080" max="3080" width="11.42578125" style="207"/>
    <col min="3081" max="3081" width="30.42578125" style="207" customWidth="1"/>
    <col min="3082" max="3083" width="11.42578125" style="207"/>
    <col min="3084" max="3084" width="11.5703125" style="207" bestFit="1" customWidth="1"/>
    <col min="3085" max="3085" width="11.42578125" style="207"/>
    <col min="3086" max="3086" width="27" style="207" customWidth="1"/>
    <col min="3087" max="3328" width="11.42578125" style="207"/>
    <col min="3329" max="3329" width="3" style="207" customWidth="1"/>
    <col min="3330" max="3330" width="83.5703125" style="207" customWidth="1"/>
    <col min="3331" max="3331" width="13.85546875" style="207" customWidth="1"/>
    <col min="3332" max="3332" width="15.28515625" style="207" customWidth="1"/>
    <col min="3333" max="3333" width="13.140625" style="207" customWidth="1"/>
    <col min="3334" max="3334" width="11.85546875" style="207" customWidth="1"/>
    <col min="3335" max="3335" width="31.42578125" style="207" customWidth="1"/>
    <col min="3336" max="3336" width="11.42578125" style="207"/>
    <col min="3337" max="3337" width="30.42578125" style="207" customWidth="1"/>
    <col min="3338" max="3339" width="11.42578125" style="207"/>
    <col min="3340" max="3340" width="11.5703125" style="207" bestFit="1" customWidth="1"/>
    <col min="3341" max="3341" width="11.42578125" style="207"/>
    <col min="3342" max="3342" width="27" style="207" customWidth="1"/>
    <col min="3343" max="3584" width="11.42578125" style="207"/>
    <col min="3585" max="3585" width="3" style="207" customWidth="1"/>
    <col min="3586" max="3586" width="83.5703125" style="207" customWidth="1"/>
    <col min="3587" max="3587" width="13.85546875" style="207" customWidth="1"/>
    <col min="3588" max="3588" width="15.28515625" style="207" customWidth="1"/>
    <col min="3589" max="3589" width="13.140625" style="207" customWidth="1"/>
    <col min="3590" max="3590" width="11.85546875" style="207" customWidth="1"/>
    <col min="3591" max="3591" width="31.42578125" style="207" customWidth="1"/>
    <col min="3592" max="3592" width="11.42578125" style="207"/>
    <col min="3593" max="3593" width="30.42578125" style="207" customWidth="1"/>
    <col min="3594" max="3595" width="11.42578125" style="207"/>
    <col min="3596" max="3596" width="11.5703125" style="207" bestFit="1" customWidth="1"/>
    <col min="3597" max="3597" width="11.42578125" style="207"/>
    <col min="3598" max="3598" width="27" style="207" customWidth="1"/>
    <col min="3599" max="3840" width="11.42578125" style="207"/>
    <col min="3841" max="3841" width="3" style="207" customWidth="1"/>
    <col min="3842" max="3842" width="83.5703125" style="207" customWidth="1"/>
    <col min="3843" max="3843" width="13.85546875" style="207" customWidth="1"/>
    <col min="3844" max="3844" width="15.28515625" style="207" customWidth="1"/>
    <col min="3845" max="3845" width="13.140625" style="207" customWidth="1"/>
    <col min="3846" max="3846" width="11.85546875" style="207" customWidth="1"/>
    <col min="3847" max="3847" width="31.42578125" style="207" customWidth="1"/>
    <col min="3848" max="3848" width="11.42578125" style="207"/>
    <col min="3849" max="3849" width="30.42578125" style="207" customWidth="1"/>
    <col min="3850" max="3851" width="11.42578125" style="207"/>
    <col min="3852" max="3852" width="11.5703125" style="207" bestFit="1" customWidth="1"/>
    <col min="3853" max="3853" width="11.42578125" style="207"/>
    <col min="3854" max="3854" width="27" style="207" customWidth="1"/>
    <col min="3855" max="4096" width="11.42578125" style="207"/>
    <col min="4097" max="4097" width="3" style="207" customWidth="1"/>
    <col min="4098" max="4098" width="83.5703125" style="207" customWidth="1"/>
    <col min="4099" max="4099" width="13.85546875" style="207" customWidth="1"/>
    <col min="4100" max="4100" width="15.28515625" style="207" customWidth="1"/>
    <col min="4101" max="4101" width="13.140625" style="207" customWidth="1"/>
    <col min="4102" max="4102" width="11.85546875" style="207" customWidth="1"/>
    <col min="4103" max="4103" width="31.42578125" style="207" customWidth="1"/>
    <col min="4104" max="4104" width="11.42578125" style="207"/>
    <col min="4105" max="4105" width="30.42578125" style="207" customWidth="1"/>
    <col min="4106" max="4107" width="11.42578125" style="207"/>
    <col min="4108" max="4108" width="11.5703125" style="207" bestFit="1" customWidth="1"/>
    <col min="4109" max="4109" width="11.42578125" style="207"/>
    <col min="4110" max="4110" width="27" style="207" customWidth="1"/>
    <col min="4111" max="4352" width="11.42578125" style="207"/>
    <col min="4353" max="4353" width="3" style="207" customWidth="1"/>
    <col min="4354" max="4354" width="83.5703125" style="207" customWidth="1"/>
    <col min="4355" max="4355" width="13.85546875" style="207" customWidth="1"/>
    <col min="4356" max="4356" width="15.28515625" style="207" customWidth="1"/>
    <col min="4357" max="4357" width="13.140625" style="207" customWidth="1"/>
    <col min="4358" max="4358" width="11.85546875" style="207" customWidth="1"/>
    <col min="4359" max="4359" width="31.42578125" style="207" customWidth="1"/>
    <col min="4360" max="4360" width="11.42578125" style="207"/>
    <col min="4361" max="4361" width="30.42578125" style="207" customWidth="1"/>
    <col min="4362" max="4363" width="11.42578125" style="207"/>
    <col min="4364" max="4364" width="11.5703125" style="207" bestFit="1" customWidth="1"/>
    <col min="4365" max="4365" width="11.42578125" style="207"/>
    <col min="4366" max="4366" width="27" style="207" customWidth="1"/>
    <col min="4367" max="4608" width="11.42578125" style="207"/>
    <col min="4609" max="4609" width="3" style="207" customWidth="1"/>
    <col min="4610" max="4610" width="83.5703125" style="207" customWidth="1"/>
    <col min="4611" max="4611" width="13.85546875" style="207" customWidth="1"/>
    <col min="4612" max="4612" width="15.28515625" style="207" customWidth="1"/>
    <col min="4613" max="4613" width="13.140625" style="207" customWidth="1"/>
    <col min="4614" max="4614" width="11.85546875" style="207" customWidth="1"/>
    <col min="4615" max="4615" width="31.42578125" style="207" customWidth="1"/>
    <col min="4616" max="4616" width="11.42578125" style="207"/>
    <col min="4617" max="4617" width="30.42578125" style="207" customWidth="1"/>
    <col min="4618" max="4619" width="11.42578125" style="207"/>
    <col min="4620" max="4620" width="11.5703125" style="207" bestFit="1" customWidth="1"/>
    <col min="4621" max="4621" width="11.42578125" style="207"/>
    <col min="4622" max="4622" width="27" style="207" customWidth="1"/>
    <col min="4623" max="4864" width="11.42578125" style="207"/>
    <col min="4865" max="4865" width="3" style="207" customWidth="1"/>
    <col min="4866" max="4866" width="83.5703125" style="207" customWidth="1"/>
    <col min="4867" max="4867" width="13.85546875" style="207" customWidth="1"/>
    <col min="4868" max="4868" width="15.28515625" style="207" customWidth="1"/>
    <col min="4869" max="4869" width="13.140625" style="207" customWidth="1"/>
    <col min="4870" max="4870" width="11.85546875" style="207" customWidth="1"/>
    <col min="4871" max="4871" width="31.42578125" style="207" customWidth="1"/>
    <col min="4872" max="4872" width="11.42578125" style="207"/>
    <col min="4873" max="4873" width="30.42578125" style="207" customWidth="1"/>
    <col min="4874" max="4875" width="11.42578125" style="207"/>
    <col min="4876" max="4876" width="11.5703125" style="207" bestFit="1" customWidth="1"/>
    <col min="4877" max="4877" width="11.42578125" style="207"/>
    <col min="4878" max="4878" width="27" style="207" customWidth="1"/>
    <col min="4879" max="5120" width="11.42578125" style="207"/>
    <col min="5121" max="5121" width="3" style="207" customWidth="1"/>
    <col min="5122" max="5122" width="83.5703125" style="207" customWidth="1"/>
    <col min="5123" max="5123" width="13.85546875" style="207" customWidth="1"/>
    <col min="5124" max="5124" width="15.28515625" style="207" customWidth="1"/>
    <col min="5125" max="5125" width="13.140625" style="207" customWidth="1"/>
    <col min="5126" max="5126" width="11.85546875" style="207" customWidth="1"/>
    <col min="5127" max="5127" width="31.42578125" style="207" customWidth="1"/>
    <col min="5128" max="5128" width="11.42578125" style="207"/>
    <col min="5129" max="5129" width="30.42578125" style="207" customWidth="1"/>
    <col min="5130" max="5131" width="11.42578125" style="207"/>
    <col min="5132" max="5132" width="11.5703125" style="207" bestFit="1" customWidth="1"/>
    <col min="5133" max="5133" width="11.42578125" style="207"/>
    <col min="5134" max="5134" width="27" style="207" customWidth="1"/>
    <col min="5135" max="5376" width="11.42578125" style="207"/>
    <col min="5377" max="5377" width="3" style="207" customWidth="1"/>
    <col min="5378" max="5378" width="83.5703125" style="207" customWidth="1"/>
    <col min="5379" max="5379" width="13.85546875" style="207" customWidth="1"/>
    <col min="5380" max="5380" width="15.28515625" style="207" customWidth="1"/>
    <col min="5381" max="5381" width="13.140625" style="207" customWidth="1"/>
    <col min="5382" max="5382" width="11.85546875" style="207" customWidth="1"/>
    <col min="5383" max="5383" width="31.42578125" style="207" customWidth="1"/>
    <col min="5384" max="5384" width="11.42578125" style="207"/>
    <col min="5385" max="5385" width="30.42578125" style="207" customWidth="1"/>
    <col min="5386" max="5387" width="11.42578125" style="207"/>
    <col min="5388" max="5388" width="11.5703125" style="207" bestFit="1" customWidth="1"/>
    <col min="5389" max="5389" width="11.42578125" style="207"/>
    <col min="5390" max="5390" width="27" style="207" customWidth="1"/>
    <col min="5391" max="5632" width="11.42578125" style="207"/>
    <col min="5633" max="5633" width="3" style="207" customWidth="1"/>
    <col min="5634" max="5634" width="83.5703125" style="207" customWidth="1"/>
    <col min="5635" max="5635" width="13.85546875" style="207" customWidth="1"/>
    <col min="5636" max="5636" width="15.28515625" style="207" customWidth="1"/>
    <col min="5637" max="5637" width="13.140625" style="207" customWidth="1"/>
    <col min="5638" max="5638" width="11.85546875" style="207" customWidth="1"/>
    <col min="5639" max="5639" width="31.42578125" style="207" customWidth="1"/>
    <col min="5640" max="5640" width="11.42578125" style="207"/>
    <col min="5641" max="5641" width="30.42578125" style="207" customWidth="1"/>
    <col min="5642" max="5643" width="11.42578125" style="207"/>
    <col min="5644" max="5644" width="11.5703125" style="207" bestFit="1" customWidth="1"/>
    <col min="5645" max="5645" width="11.42578125" style="207"/>
    <col min="5646" max="5646" width="27" style="207" customWidth="1"/>
    <col min="5647" max="5888" width="11.42578125" style="207"/>
    <col min="5889" max="5889" width="3" style="207" customWidth="1"/>
    <col min="5890" max="5890" width="83.5703125" style="207" customWidth="1"/>
    <col min="5891" max="5891" width="13.85546875" style="207" customWidth="1"/>
    <col min="5892" max="5892" width="15.28515625" style="207" customWidth="1"/>
    <col min="5893" max="5893" width="13.140625" style="207" customWidth="1"/>
    <col min="5894" max="5894" width="11.85546875" style="207" customWidth="1"/>
    <col min="5895" max="5895" width="31.42578125" style="207" customWidth="1"/>
    <col min="5896" max="5896" width="11.42578125" style="207"/>
    <col min="5897" max="5897" width="30.42578125" style="207" customWidth="1"/>
    <col min="5898" max="5899" width="11.42578125" style="207"/>
    <col min="5900" max="5900" width="11.5703125" style="207" bestFit="1" customWidth="1"/>
    <col min="5901" max="5901" width="11.42578125" style="207"/>
    <col min="5902" max="5902" width="27" style="207" customWidth="1"/>
    <col min="5903" max="6144" width="11.42578125" style="207"/>
    <col min="6145" max="6145" width="3" style="207" customWidth="1"/>
    <col min="6146" max="6146" width="83.5703125" style="207" customWidth="1"/>
    <col min="6147" max="6147" width="13.85546875" style="207" customWidth="1"/>
    <col min="6148" max="6148" width="15.28515625" style="207" customWidth="1"/>
    <col min="6149" max="6149" width="13.140625" style="207" customWidth="1"/>
    <col min="6150" max="6150" width="11.85546875" style="207" customWidth="1"/>
    <col min="6151" max="6151" width="31.42578125" style="207" customWidth="1"/>
    <col min="6152" max="6152" width="11.42578125" style="207"/>
    <col min="6153" max="6153" width="30.42578125" style="207" customWidth="1"/>
    <col min="6154" max="6155" width="11.42578125" style="207"/>
    <col min="6156" max="6156" width="11.5703125" style="207" bestFit="1" customWidth="1"/>
    <col min="6157" max="6157" width="11.42578125" style="207"/>
    <col min="6158" max="6158" width="27" style="207" customWidth="1"/>
    <col min="6159" max="6400" width="11.42578125" style="207"/>
    <col min="6401" max="6401" width="3" style="207" customWidth="1"/>
    <col min="6402" max="6402" width="83.5703125" style="207" customWidth="1"/>
    <col min="6403" max="6403" width="13.85546875" style="207" customWidth="1"/>
    <col min="6404" max="6404" width="15.28515625" style="207" customWidth="1"/>
    <col min="6405" max="6405" width="13.140625" style="207" customWidth="1"/>
    <col min="6406" max="6406" width="11.85546875" style="207" customWidth="1"/>
    <col min="6407" max="6407" width="31.42578125" style="207" customWidth="1"/>
    <col min="6408" max="6408" width="11.42578125" style="207"/>
    <col min="6409" max="6409" width="30.42578125" style="207" customWidth="1"/>
    <col min="6410" max="6411" width="11.42578125" style="207"/>
    <col min="6412" max="6412" width="11.5703125" style="207" bestFit="1" customWidth="1"/>
    <col min="6413" max="6413" width="11.42578125" style="207"/>
    <col min="6414" max="6414" width="27" style="207" customWidth="1"/>
    <col min="6415" max="6656" width="11.42578125" style="207"/>
    <col min="6657" max="6657" width="3" style="207" customWidth="1"/>
    <col min="6658" max="6658" width="83.5703125" style="207" customWidth="1"/>
    <col min="6659" max="6659" width="13.85546875" style="207" customWidth="1"/>
    <col min="6660" max="6660" width="15.28515625" style="207" customWidth="1"/>
    <col min="6661" max="6661" width="13.140625" style="207" customWidth="1"/>
    <col min="6662" max="6662" width="11.85546875" style="207" customWidth="1"/>
    <col min="6663" max="6663" width="31.42578125" style="207" customWidth="1"/>
    <col min="6664" max="6664" width="11.42578125" style="207"/>
    <col min="6665" max="6665" width="30.42578125" style="207" customWidth="1"/>
    <col min="6666" max="6667" width="11.42578125" style="207"/>
    <col min="6668" max="6668" width="11.5703125" style="207" bestFit="1" customWidth="1"/>
    <col min="6669" max="6669" width="11.42578125" style="207"/>
    <col min="6670" max="6670" width="27" style="207" customWidth="1"/>
    <col min="6671" max="6912" width="11.42578125" style="207"/>
    <col min="6913" max="6913" width="3" style="207" customWidth="1"/>
    <col min="6914" max="6914" width="83.5703125" style="207" customWidth="1"/>
    <col min="6915" max="6915" width="13.85546875" style="207" customWidth="1"/>
    <col min="6916" max="6916" width="15.28515625" style="207" customWidth="1"/>
    <col min="6917" max="6917" width="13.140625" style="207" customWidth="1"/>
    <col min="6918" max="6918" width="11.85546875" style="207" customWidth="1"/>
    <col min="6919" max="6919" width="31.42578125" style="207" customWidth="1"/>
    <col min="6920" max="6920" width="11.42578125" style="207"/>
    <col min="6921" max="6921" width="30.42578125" style="207" customWidth="1"/>
    <col min="6922" max="6923" width="11.42578125" style="207"/>
    <col min="6924" max="6924" width="11.5703125" style="207" bestFit="1" customWidth="1"/>
    <col min="6925" max="6925" width="11.42578125" style="207"/>
    <col min="6926" max="6926" width="27" style="207" customWidth="1"/>
    <col min="6927" max="7168" width="11.42578125" style="207"/>
    <col min="7169" max="7169" width="3" style="207" customWidth="1"/>
    <col min="7170" max="7170" width="83.5703125" style="207" customWidth="1"/>
    <col min="7171" max="7171" width="13.85546875" style="207" customWidth="1"/>
    <col min="7172" max="7172" width="15.28515625" style="207" customWidth="1"/>
    <col min="7173" max="7173" width="13.140625" style="207" customWidth="1"/>
    <col min="7174" max="7174" width="11.85546875" style="207" customWidth="1"/>
    <col min="7175" max="7175" width="31.42578125" style="207" customWidth="1"/>
    <col min="7176" max="7176" width="11.42578125" style="207"/>
    <col min="7177" max="7177" width="30.42578125" style="207" customWidth="1"/>
    <col min="7178" max="7179" width="11.42578125" style="207"/>
    <col min="7180" max="7180" width="11.5703125" style="207" bestFit="1" customWidth="1"/>
    <col min="7181" max="7181" width="11.42578125" style="207"/>
    <col min="7182" max="7182" width="27" style="207" customWidth="1"/>
    <col min="7183" max="7424" width="11.42578125" style="207"/>
    <col min="7425" max="7425" width="3" style="207" customWidth="1"/>
    <col min="7426" max="7426" width="83.5703125" style="207" customWidth="1"/>
    <col min="7427" max="7427" width="13.85546875" style="207" customWidth="1"/>
    <col min="7428" max="7428" width="15.28515625" style="207" customWidth="1"/>
    <col min="7429" max="7429" width="13.140625" style="207" customWidth="1"/>
    <col min="7430" max="7430" width="11.85546875" style="207" customWidth="1"/>
    <col min="7431" max="7431" width="31.42578125" style="207" customWidth="1"/>
    <col min="7432" max="7432" width="11.42578125" style="207"/>
    <col min="7433" max="7433" width="30.42578125" style="207" customWidth="1"/>
    <col min="7434" max="7435" width="11.42578125" style="207"/>
    <col min="7436" max="7436" width="11.5703125" style="207" bestFit="1" customWidth="1"/>
    <col min="7437" max="7437" width="11.42578125" style="207"/>
    <col min="7438" max="7438" width="27" style="207" customWidth="1"/>
    <col min="7439" max="7680" width="11.42578125" style="207"/>
    <col min="7681" max="7681" width="3" style="207" customWidth="1"/>
    <col min="7682" max="7682" width="83.5703125" style="207" customWidth="1"/>
    <col min="7683" max="7683" width="13.85546875" style="207" customWidth="1"/>
    <col min="7684" max="7684" width="15.28515625" style="207" customWidth="1"/>
    <col min="7685" max="7685" width="13.140625" style="207" customWidth="1"/>
    <col min="7686" max="7686" width="11.85546875" style="207" customWidth="1"/>
    <col min="7687" max="7687" width="31.42578125" style="207" customWidth="1"/>
    <col min="7688" max="7688" width="11.42578125" style="207"/>
    <col min="7689" max="7689" width="30.42578125" style="207" customWidth="1"/>
    <col min="7690" max="7691" width="11.42578125" style="207"/>
    <col min="7692" max="7692" width="11.5703125" style="207" bestFit="1" customWidth="1"/>
    <col min="7693" max="7693" width="11.42578125" style="207"/>
    <col min="7694" max="7694" width="27" style="207" customWidth="1"/>
    <col min="7695" max="7936" width="11.42578125" style="207"/>
    <col min="7937" max="7937" width="3" style="207" customWidth="1"/>
    <col min="7938" max="7938" width="83.5703125" style="207" customWidth="1"/>
    <col min="7939" max="7939" width="13.85546875" style="207" customWidth="1"/>
    <col min="7940" max="7940" width="15.28515625" style="207" customWidth="1"/>
    <col min="7941" max="7941" width="13.140625" style="207" customWidth="1"/>
    <col min="7942" max="7942" width="11.85546875" style="207" customWidth="1"/>
    <col min="7943" max="7943" width="31.42578125" style="207" customWidth="1"/>
    <col min="7944" max="7944" width="11.42578125" style="207"/>
    <col min="7945" max="7945" width="30.42578125" style="207" customWidth="1"/>
    <col min="7946" max="7947" width="11.42578125" style="207"/>
    <col min="7948" max="7948" width="11.5703125" style="207" bestFit="1" customWidth="1"/>
    <col min="7949" max="7949" width="11.42578125" style="207"/>
    <col min="7950" max="7950" width="27" style="207" customWidth="1"/>
    <col min="7951" max="8192" width="11.42578125" style="207"/>
    <col min="8193" max="8193" width="3" style="207" customWidth="1"/>
    <col min="8194" max="8194" width="83.5703125" style="207" customWidth="1"/>
    <col min="8195" max="8195" width="13.85546875" style="207" customWidth="1"/>
    <col min="8196" max="8196" width="15.28515625" style="207" customWidth="1"/>
    <col min="8197" max="8197" width="13.140625" style="207" customWidth="1"/>
    <col min="8198" max="8198" width="11.85546875" style="207" customWidth="1"/>
    <col min="8199" max="8199" width="31.42578125" style="207" customWidth="1"/>
    <col min="8200" max="8200" width="11.42578125" style="207"/>
    <col min="8201" max="8201" width="30.42578125" style="207" customWidth="1"/>
    <col min="8202" max="8203" width="11.42578125" style="207"/>
    <col min="8204" max="8204" width="11.5703125" style="207" bestFit="1" customWidth="1"/>
    <col min="8205" max="8205" width="11.42578125" style="207"/>
    <col min="8206" max="8206" width="27" style="207" customWidth="1"/>
    <col min="8207" max="8448" width="11.42578125" style="207"/>
    <col min="8449" max="8449" width="3" style="207" customWidth="1"/>
    <col min="8450" max="8450" width="83.5703125" style="207" customWidth="1"/>
    <col min="8451" max="8451" width="13.85546875" style="207" customWidth="1"/>
    <col min="8452" max="8452" width="15.28515625" style="207" customWidth="1"/>
    <col min="8453" max="8453" width="13.140625" style="207" customWidth="1"/>
    <col min="8454" max="8454" width="11.85546875" style="207" customWidth="1"/>
    <col min="8455" max="8455" width="31.42578125" style="207" customWidth="1"/>
    <col min="8456" max="8456" width="11.42578125" style="207"/>
    <col min="8457" max="8457" width="30.42578125" style="207" customWidth="1"/>
    <col min="8458" max="8459" width="11.42578125" style="207"/>
    <col min="8460" max="8460" width="11.5703125" style="207" bestFit="1" customWidth="1"/>
    <col min="8461" max="8461" width="11.42578125" style="207"/>
    <col min="8462" max="8462" width="27" style="207" customWidth="1"/>
    <col min="8463" max="8704" width="11.42578125" style="207"/>
    <col min="8705" max="8705" width="3" style="207" customWidth="1"/>
    <col min="8706" max="8706" width="83.5703125" style="207" customWidth="1"/>
    <col min="8707" max="8707" width="13.85546875" style="207" customWidth="1"/>
    <col min="8708" max="8708" width="15.28515625" style="207" customWidth="1"/>
    <col min="8709" max="8709" width="13.140625" style="207" customWidth="1"/>
    <col min="8710" max="8710" width="11.85546875" style="207" customWidth="1"/>
    <col min="8711" max="8711" width="31.42578125" style="207" customWidth="1"/>
    <col min="8712" max="8712" width="11.42578125" style="207"/>
    <col min="8713" max="8713" width="30.42578125" style="207" customWidth="1"/>
    <col min="8714" max="8715" width="11.42578125" style="207"/>
    <col min="8716" max="8716" width="11.5703125" style="207" bestFit="1" customWidth="1"/>
    <col min="8717" max="8717" width="11.42578125" style="207"/>
    <col min="8718" max="8718" width="27" style="207" customWidth="1"/>
    <col min="8719" max="8960" width="11.42578125" style="207"/>
    <col min="8961" max="8961" width="3" style="207" customWidth="1"/>
    <col min="8962" max="8962" width="83.5703125" style="207" customWidth="1"/>
    <col min="8963" max="8963" width="13.85546875" style="207" customWidth="1"/>
    <col min="8964" max="8964" width="15.28515625" style="207" customWidth="1"/>
    <col min="8965" max="8965" width="13.140625" style="207" customWidth="1"/>
    <col min="8966" max="8966" width="11.85546875" style="207" customWidth="1"/>
    <col min="8967" max="8967" width="31.42578125" style="207" customWidth="1"/>
    <col min="8968" max="8968" width="11.42578125" style="207"/>
    <col min="8969" max="8969" width="30.42578125" style="207" customWidth="1"/>
    <col min="8970" max="8971" width="11.42578125" style="207"/>
    <col min="8972" max="8972" width="11.5703125" style="207" bestFit="1" customWidth="1"/>
    <col min="8973" max="8973" width="11.42578125" style="207"/>
    <col min="8974" max="8974" width="27" style="207" customWidth="1"/>
    <col min="8975" max="9216" width="11.42578125" style="207"/>
    <col min="9217" max="9217" width="3" style="207" customWidth="1"/>
    <col min="9218" max="9218" width="83.5703125" style="207" customWidth="1"/>
    <col min="9219" max="9219" width="13.85546875" style="207" customWidth="1"/>
    <col min="9220" max="9220" width="15.28515625" style="207" customWidth="1"/>
    <col min="9221" max="9221" width="13.140625" style="207" customWidth="1"/>
    <col min="9222" max="9222" width="11.85546875" style="207" customWidth="1"/>
    <col min="9223" max="9223" width="31.42578125" style="207" customWidth="1"/>
    <col min="9224" max="9224" width="11.42578125" style="207"/>
    <col min="9225" max="9225" width="30.42578125" style="207" customWidth="1"/>
    <col min="9226" max="9227" width="11.42578125" style="207"/>
    <col min="9228" max="9228" width="11.5703125" style="207" bestFit="1" customWidth="1"/>
    <col min="9229" max="9229" width="11.42578125" style="207"/>
    <col min="9230" max="9230" width="27" style="207" customWidth="1"/>
    <col min="9231" max="9472" width="11.42578125" style="207"/>
    <col min="9473" max="9473" width="3" style="207" customWidth="1"/>
    <col min="9474" max="9474" width="83.5703125" style="207" customWidth="1"/>
    <col min="9475" max="9475" width="13.85546875" style="207" customWidth="1"/>
    <col min="9476" max="9476" width="15.28515625" style="207" customWidth="1"/>
    <col min="9477" max="9477" width="13.140625" style="207" customWidth="1"/>
    <col min="9478" max="9478" width="11.85546875" style="207" customWidth="1"/>
    <col min="9479" max="9479" width="31.42578125" style="207" customWidth="1"/>
    <col min="9480" max="9480" width="11.42578125" style="207"/>
    <col min="9481" max="9481" width="30.42578125" style="207" customWidth="1"/>
    <col min="9482" max="9483" width="11.42578125" style="207"/>
    <col min="9484" max="9484" width="11.5703125" style="207" bestFit="1" customWidth="1"/>
    <col min="9485" max="9485" width="11.42578125" style="207"/>
    <col min="9486" max="9486" width="27" style="207" customWidth="1"/>
    <col min="9487" max="9728" width="11.42578125" style="207"/>
    <col min="9729" max="9729" width="3" style="207" customWidth="1"/>
    <col min="9730" max="9730" width="83.5703125" style="207" customWidth="1"/>
    <col min="9731" max="9731" width="13.85546875" style="207" customWidth="1"/>
    <col min="9732" max="9732" width="15.28515625" style="207" customWidth="1"/>
    <col min="9733" max="9733" width="13.140625" style="207" customWidth="1"/>
    <col min="9734" max="9734" width="11.85546875" style="207" customWidth="1"/>
    <col min="9735" max="9735" width="31.42578125" style="207" customWidth="1"/>
    <col min="9736" max="9736" width="11.42578125" style="207"/>
    <col min="9737" max="9737" width="30.42578125" style="207" customWidth="1"/>
    <col min="9738" max="9739" width="11.42578125" style="207"/>
    <col min="9740" max="9740" width="11.5703125" style="207" bestFit="1" customWidth="1"/>
    <col min="9741" max="9741" width="11.42578125" style="207"/>
    <col min="9742" max="9742" width="27" style="207" customWidth="1"/>
    <col min="9743" max="9984" width="11.42578125" style="207"/>
    <col min="9985" max="9985" width="3" style="207" customWidth="1"/>
    <col min="9986" max="9986" width="83.5703125" style="207" customWidth="1"/>
    <col min="9987" max="9987" width="13.85546875" style="207" customWidth="1"/>
    <col min="9988" max="9988" width="15.28515625" style="207" customWidth="1"/>
    <col min="9989" max="9989" width="13.140625" style="207" customWidth="1"/>
    <col min="9990" max="9990" width="11.85546875" style="207" customWidth="1"/>
    <col min="9991" max="9991" width="31.42578125" style="207" customWidth="1"/>
    <col min="9992" max="9992" width="11.42578125" style="207"/>
    <col min="9993" max="9993" width="30.42578125" style="207" customWidth="1"/>
    <col min="9994" max="9995" width="11.42578125" style="207"/>
    <col min="9996" max="9996" width="11.5703125" style="207" bestFit="1" customWidth="1"/>
    <col min="9997" max="9997" width="11.42578125" style="207"/>
    <col min="9998" max="9998" width="27" style="207" customWidth="1"/>
    <col min="9999" max="10240" width="11.42578125" style="207"/>
    <col min="10241" max="10241" width="3" style="207" customWidth="1"/>
    <col min="10242" max="10242" width="83.5703125" style="207" customWidth="1"/>
    <col min="10243" max="10243" width="13.85546875" style="207" customWidth="1"/>
    <col min="10244" max="10244" width="15.28515625" style="207" customWidth="1"/>
    <col min="10245" max="10245" width="13.140625" style="207" customWidth="1"/>
    <col min="10246" max="10246" width="11.85546875" style="207" customWidth="1"/>
    <col min="10247" max="10247" width="31.42578125" style="207" customWidth="1"/>
    <col min="10248" max="10248" width="11.42578125" style="207"/>
    <col min="10249" max="10249" width="30.42578125" style="207" customWidth="1"/>
    <col min="10250" max="10251" width="11.42578125" style="207"/>
    <col min="10252" max="10252" width="11.5703125" style="207" bestFit="1" customWidth="1"/>
    <col min="10253" max="10253" width="11.42578125" style="207"/>
    <col min="10254" max="10254" width="27" style="207" customWidth="1"/>
    <col min="10255" max="10496" width="11.42578125" style="207"/>
    <col min="10497" max="10497" width="3" style="207" customWidth="1"/>
    <col min="10498" max="10498" width="83.5703125" style="207" customWidth="1"/>
    <col min="10499" max="10499" width="13.85546875" style="207" customWidth="1"/>
    <col min="10500" max="10500" width="15.28515625" style="207" customWidth="1"/>
    <col min="10501" max="10501" width="13.140625" style="207" customWidth="1"/>
    <col min="10502" max="10502" width="11.85546875" style="207" customWidth="1"/>
    <col min="10503" max="10503" width="31.42578125" style="207" customWidth="1"/>
    <col min="10504" max="10504" width="11.42578125" style="207"/>
    <col min="10505" max="10505" width="30.42578125" style="207" customWidth="1"/>
    <col min="10506" max="10507" width="11.42578125" style="207"/>
    <col min="10508" max="10508" width="11.5703125" style="207" bestFit="1" customWidth="1"/>
    <col min="10509" max="10509" width="11.42578125" style="207"/>
    <col min="10510" max="10510" width="27" style="207" customWidth="1"/>
    <col min="10511" max="10752" width="11.42578125" style="207"/>
    <col min="10753" max="10753" width="3" style="207" customWidth="1"/>
    <col min="10754" max="10754" width="83.5703125" style="207" customWidth="1"/>
    <col min="10755" max="10755" width="13.85546875" style="207" customWidth="1"/>
    <col min="10756" max="10756" width="15.28515625" style="207" customWidth="1"/>
    <col min="10757" max="10757" width="13.140625" style="207" customWidth="1"/>
    <col min="10758" max="10758" width="11.85546875" style="207" customWidth="1"/>
    <col min="10759" max="10759" width="31.42578125" style="207" customWidth="1"/>
    <col min="10760" max="10760" width="11.42578125" style="207"/>
    <col min="10761" max="10761" width="30.42578125" style="207" customWidth="1"/>
    <col min="10762" max="10763" width="11.42578125" style="207"/>
    <col min="10764" max="10764" width="11.5703125" style="207" bestFit="1" customWidth="1"/>
    <col min="10765" max="10765" width="11.42578125" style="207"/>
    <col min="10766" max="10766" width="27" style="207" customWidth="1"/>
    <col min="10767" max="11008" width="11.42578125" style="207"/>
    <col min="11009" max="11009" width="3" style="207" customWidth="1"/>
    <col min="11010" max="11010" width="83.5703125" style="207" customWidth="1"/>
    <col min="11011" max="11011" width="13.85546875" style="207" customWidth="1"/>
    <col min="11012" max="11012" width="15.28515625" style="207" customWidth="1"/>
    <col min="11013" max="11013" width="13.140625" style="207" customWidth="1"/>
    <col min="11014" max="11014" width="11.85546875" style="207" customWidth="1"/>
    <col min="11015" max="11015" width="31.42578125" style="207" customWidth="1"/>
    <col min="11016" max="11016" width="11.42578125" style="207"/>
    <col min="11017" max="11017" width="30.42578125" style="207" customWidth="1"/>
    <col min="11018" max="11019" width="11.42578125" style="207"/>
    <col min="11020" max="11020" width="11.5703125" style="207" bestFit="1" customWidth="1"/>
    <col min="11021" max="11021" width="11.42578125" style="207"/>
    <col min="11022" max="11022" width="27" style="207" customWidth="1"/>
    <col min="11023" max="11264" width="11.42578125" style="207"/>
    <col min="11265" max="11265" width="3" style="207" customWidth="1"/>
    <col min="11266" max="11266" width="83.5703125" style="207" customWidth="1"/>
    <col min="11267" max="11267" width="13.85546875" style="207" customWidth="1"/>
    <col min="11268" max="11268" width="15.28515625" style="207" customWidth="1"/>
    <col min="11269" max="11269" width="13.140625" style="207" customWidth="1"/>
    <col min="11270" max="11270" width="11.85546875" style="207" customWidth="1"/>
    <col min="11271" max="11271" width="31.42578125" style="207" customWidth="1"/>
    <col min="11272" max="11272" width="11.42578125" style="207"/>
    <col min="11273" max="11273" width="30.42578125" style="207" customWidth="1"/>
    <col min="11274" max="11275" width="11.42578125" style="207"/>
    <col min="11276" max="11276" width="11.5703125" style="207" bestFit="1" customWidth="1"/>
    <col min="11277" max="11277" width="11.42578125" style="207"/>
    <col min="11278" max="11278" width="27" style="207" customWidth="1"/>
    <col min="11279" max="11520" width="11.42578125" style="207"/>
    <col min="11521" max="11521" width="3" style="207" customWidth="1"/>
    <col min="11522" max="11522" width="83.5703125" style="207" customWidth="1"/>
    <col min="11523" max="11523" width="13.85546875" style="207" customWidth="1"/>
    <col min="11524" max="11524" width="15.28515625" style="207" customWidth="1"/>
    <col min="11525" max="11525" width="13.140625" style="207" customWidth="1"/>
    <col min="11526" max="11526" width="11.85546875" style="207" customWidth="1"/>
    <col min="11527" max="11527" width="31.42578125" style="207" customWidth="1"/>
    <col min="11528" max="11528" width="11.42578125" style="207"/>
    <col min="11529" max="11529" width="30.42578125" style="207" customWidth="1"/>
    <col min="11530" max="11531" width="11.42578125" style="207"/>
    <col min="11532" max="11532" width="11.5703125" style="207" bestFit="1" customWidth="1"/>
    <col min="11533" max="11533" width="11.42578125" style="207"/>
    <col min="11534" max="11534" width="27" style="207" customWidth="1"/>
    <col min="11535" max="11776" width="11.42578125" style="207"/>
    <col min="11777" max="11777" width="3" style="207" customWidth="1"/>
    <col min="11778" max="11778" width="83.5703125" style="207" customWidth="1"/>
    <col min="11779" max="11779" width="13.85546875" style="207" customWidth="1"/>
    <col min="11780" max="11780" width="15.28515625" style="207" customWidth="1"/>
    <col min="11781" max="11781" width="13.140625" style="207" customWidth="1"/>
    <col min="11782" max="11782" width="11.85546875" style="207" customWidth="1"/>
    <col min="11783" max="11783" width="31.42578125" style="207" customWidth="1"/>
    <col min="11784" max="11784" width="11.42578125" style="207"/>
    <col min="11785" max="11785" width="30.42578125" style="207" customWidth="1"/>
    <col min="11786" max="11787" width="11.42578125" style="207"/>
    <col min="11788" max="11788" width="11.5703125" style="207" bestFit="1" customWidth="1"/>
    <col min="11789" max="11789" width="11.42578125" style="207"/>
    <col min="11790" max="11790" width="27" style="207" customWidth="1"/>
    <col min="11791" max="12032" width="11.42578125" style="207"/>
    <col min="12033" max="12033" width="3" style="207" customWidth="1"/>
    <col min="12034" max="12034" width="83.5703125" style="207" customWidth="1"/>
    <col min="12035" max="12035" width="13.85546875" style="207" customWidth="1"/>
    <col min="12036" max="12036" width="15.28515625" style="207" customWidth="1"/>
    <col min="12037" max="12037" width="13.140625" style="207" customWidth="1"/>
    <col min="12038" max="12038" width="11.85546875" style="207" customWidth="1"/>
    <col min="12039" max="12039" width="31.42578125" style="207" customWidth="1"/>
    <col min="12040" max="12040" width="11.42578125" style="207"/>
    <col min="12041" max="12041" width="30.42578125" style="207" customWidth="1"/>
    <col min="12042" max="12043" width="11.42578125" style="207"/>
    <col min="12044" max="12044" width="11.5703125" style="207" bestFit="1" customWidth="1"/>
    <col min="12045" max="12045" width="11.42578125" style="207"/>
    <col min="12046" max="12046" width="27" style="207" customWidth="1"/>
    <col min="12047" max="12288" width="11.42578125" style="207"/>
    <col min="12289" max="12289" width="3" style="207" customWidth="1"/>
    <col min="12290" max="12290" width="83.5703125" style="207" customWidth="1"/>
    <col min="12291" max="12291" width="13.85546875" style="207" customWidth="1"/>
    <col min="12292" max="12292" width="15.28515625" style="207" customWidth="1"/>
    <col min="12293" max="12293" width="13.140625" style="207" customWidth="1"/>
    <col min="12294" max="12294" width="11.85546875" style="207" customWidth="1"/>
    <col min="12295" max="12295" width="31.42578125" style="207" customWidth="1"/>
    <col min="12296" max="12296" width="11.42578125" style="207"/>
    <col min="12297" max="12297" width="30.42578125" style="207" customWidth="1"/>
    <col min="12298" max="12299" width="11.42578125" style="207"/>
    <col min="12300" max="12300" width="11.5703125" style="207" bestFit="1" customWidth="1"/>
    <col min="12301" max="12301" width="11.42578125" style="207"/>
    <col min="12302" max="12302" width="27" style="207" customWidth="1"/>
    <col min="12303" max="12544" width="11.42578125" style="207"/>
    <col min="12545" max="12545" width="3" style="207" customWidth="1"/>
    <col min="12546" max="12546" width="83.5703125" style="207" customWidth="1"/>
    <col min="12547" max="12547" width="13.85546875" style="207" customWidth="1"/>
    <col min="12548" max="12548" width="15.28515625" style="207" customWidth="1"/>
    <col min="12549" max="12549" width="13.140625" style="207" customWidth="1"/>
    <col min="12550" max="12550" width="11.85546875" style="207" customWidth="1"/>
    <col min="12551" max="12551" width="31.42578125" style="207" customWidth="1"/>
    <col min="12552" max="12552" width="11.42578125" style="207"/>
    <col min="12553" max="12553" width="30.42578125" style="207" customWidth="1"/>
    <col min="12554" max="12555" width="11.42578125" style="207"/>
    <col min="12556" max="12556" width="11.5703125" style="207" bestFit="1" customWidth="1"/>
    <col min="12557" max="12557" width="11.42578125" style="207"/>
    <col min="12558" max="12558" width="27" style="207" customWidth="1"/>
    <col min="12559" max="12800" width="11.42578125" style="207"/>
    <col min="12801" max="12801" width="3" style="207" customWidth="1"/>
    <col min="12802" max="12802" width="83.5703125" style="207" customWidth="1"/>
    <col min="12803" max="12803" width="13.85546875" style="207" customWidth="1"/>
    <col min="12804" max="12804" width="15.28515625" style="207" customWidth="1"/>
    <col min="12805" max="12805" width="13.140625" style="207" customWidth="1"/>
    <col min="12806" max="12806" width="11.85546875" style="207" customWidth="1"/>
    <col min="12807" max="12807" width="31.42578125" style="207" customWidth="1"/>
    <col min="12808" max="12808" width="11.42578125" style="207"/>
    <col min="12809" max="12809" width="30.42578125" style="207" customWidth="1"/>
    <col min="12810" max="12811" width="11.42578125" style="207"/>
    <col min="12812" max="12812" width="11.5703125" style="207" bestFit="1" customWidth="1"/>
    <col min="12813" max="12813" width="11.42578125" style="207"/>
    <col min="12814" max="12814" width="27" style="207" customWidth="1"/>
    <col min="12815" max="13056" width="11.42578125" style="207"/>
    <col min="13057" max="13057" width="3" style="207" customWidth="1"/>
    <col min="13058" max="13058" width="83.5703125" style="207" customWidth="1"/>
    <col min="13059" max="13059" width="13.85546875" style="207" customWidth="1"/>
    <col min="13060" max="13060" width="15.28515625" style="207" customWidth="1"/>
    <col min="13061" max="13061" width="13.140625" style="207" customWidth="1"/>
    <col min="13062" max="13062" width="11.85546875" style="207" customWidth="1"/>
    <col min="13063" max="13063" width="31.42578125" style="207" customWidth="1"/>
    <col min="13064" max="13064" width="11.42578125" style="207"/>
    <col min="13065" max="13065" width="30.42578125" style="207" customWidth="1"/>
    <col min="13066" max="13067" width="11.42578125" style="207"/>
    <col min="13068" max="13068" width="11.5703125" style="207" bestFit="1" customWidth="1"/>
    <col min="13069" max="13069" width="11.42578125" style="207"/>
    <col min="13070" max="13070" width="27" style="207" customWidth="1"/>
    <col min="13071" max="13312" width="11.42578125" style="207"/>
    <col min="13313" max="13313" width="3" style="207" customWidth="1"/>
    <col min="13314" max="13314" width="83.5703125" style="207" customWidth="1"/>
    <col min="13315" max="13315" width="13.85546875" style="207" customWidth="1"/>
    <col min="13316" max="13316" width="15.28515625" style="207" customWidth="1"/>
    <col min="13317" max="13317" width="13.140625" style="207" customWidth="1"/>
    <col min="13318" max="13318" width="11.85546875" style="207" customWidth="1"/>
    <col min="13319" max="13319" width="31.42578125" style="207" customWidth="1"/>
    <col min="13320" max="13320" width="11.42578125" style="207"/>
    <col min="13321" max="13321" width="30.42578125" style="207" customWidth="1"/>
    <col min="13322" max="13323" width="11.42578125" style="207"/>
    <col min="13324" max="13324" width="11.5703125" style="207" bestFit="1" customWidth="1"/>
    <col min="13325" max="13325" width="11.42578125" style="207"/>
    <col min="13326" max="13326" width="27" style="207" customWidth="1"/>
    <col min="13327" max="13568" width="11.42578125" style="207"/>
    <col min="13569" max="13569" width="3" style="207" customWidth="1"/>
    <col min="13570" max="13570" width="83.5703125" style="207" customWidth="1"/>
    <col min="13571" max="13571" width="13.85546875" style="207" customWidth="1"/>
    <col min="13572" max="13572" width="15.28515625" style="207" customWidth="1"/>
    <col min="13573" max="13573" width="13.140625" style="207" customWidth="1"/>
    <col min="13574" max="13574" width="11.85546875" style="207" customWidth="1"/>
    <col min="13575" max="13575" width="31.42578125" style="207" customWidth="1"/>
    <col min="13576" max="13576" width="11.42578125" style="207"/>
    <col min="13577" max="13577" width="30.42578125" style="207" customWidth="1"/>
    <col min="13578" max="13579" width="11.42578125" style="207"/>
    <col min="13580" max="13580" width="11.5703125" style="207" bestFit="1" customWidth="1"/>
    <col min="13581" max="13581" width="11.42578125" style="207"/>
    <col min="13582" max="13582" width="27" style="207" customWidth="1"/>
    <col min="13583" max="13824" width="11.42578125" style="207"/>
    <col min="13825" max="13825" width="3" style="207" customWidth="1"/>
    <col min="13826" max="13826" width="83.5703125" style="207" customWidth="1"/>
    <col min="13827" max="13827" width="13.85546875" style="207" customWidth="1"/>
    <col min="13828" max="13828" width="15.28515625" style="207" customWidth="1"/>
    <col min="13829" max="13829" width="13.140625" style="207" customWidth="1"/>
    <col min="13830" max="13830" width="11.85546875" style="207" customWidth="1"/>
    <col min="13831" max="13831" width="31.42578125" style="207" customWidth="1"/>
    <col min="13832" max="13832" width="11.42578125" style="207"/>
    <col min="13833" max="13833" width="30.42578125" style="207" customWidth="1"/>
    <col min="13834" max="13835" width="11.42578125" style="207"/>
    <col min="13836" max="13836" width="11.5703125" style="207" bestFit="1" customWidth="1"/>
    <col min="13837" max="13837" width="11.42578125" style="207"/>
    <col min="13838" max="13838" width="27" style="207" customWidth="1"/>
    <col min="13839" max="14080" width="11.42578125" style="207"/>
    <col min="14081" max="14081" width="3" style="207" customWidth="1"/>
    <col min="14082" max="14082" width="83.5703125" style="207" customWidth="1"/>
    <col min="14083" max="14083" width="13.85546875" style="207" customWidth="1"/>
    <col min="14084" max="14084" width="15.28515625" style="207" customWidth="1"/>
    <col min="14085" max="14085" width="13.140625" style="207" customWidth="1"/>
    <col min="14086" max="14086" width="11.85546875" style="207" customWidth="1"/>
    <col min="14087" max="14087" width="31.42578125" style="207" customWidth="1"/>
    <col min="14088" max="14088" width="11.42578125" style="207"/>
    <col min="14089" max="14089" width="30.42578125" style="207" customWidth="1"/>
    <col min="14090" max="14091" width="11.42578125" style="207"/>
    <col min="14092" max="14092" width="11.5703125" style="207" bestFit="1" customWidth="1"/>
    <col min="14093" max="14093" width="11.42578125" style="207"/>
    <col min="14094" max="14094" width="27" style="207" customWidth="1"/>
    <col min="14095" max="14336" width="11.42578125" style="207"/>
    <col min="14337" max="14337" width="3" style="207" customWidth="1"/>
    <col min="14338" max="14338" width="83.5703125" style="207" customWidth="1"/>
    <col min="14339" max="14339" width="13.85546875" style="207" customWidth="1"/>
    <col min="14340" max="14340" width="15.28515625" style="207" customWidth="1"/>
    <col min="14341" max="14341" width="13.140625" style="207" customWidth="1"/>
    <col min="14342" max="14342" width="11.85546875" style="207" customWidth="1"/>
    <col min="14343" max="14343" width="31.42578125" style="207" customWidth="1"/>
    <col min="14344" max="14344" width="11.42578125" style="207"/>
    <col min="14345" max="14345" width="30.42578125" style="207" customWidth="1"/>
    <col min="14346" max="14347" width="11.42578125" style="207"/>
    <col min="14348" max="14348" width="11.5703125" style="207" bestFit="1" customWidth="1"/>
    <col min="14349" max="14349" width="11.42578125" style="207"/>
    <col min="14350" max="14350" width="27" style="207" customWidth="1"/>
    <col min="14351" max="14592" width="11.42578125" style="207"/>
    <col min="14593" max="14593" width="3" style="207" customWidth="1"/>
    <col min="14594" max="14594" width="83.5703125" style="207" customWidth="1"/>
    <col min="14595" max="14595" width="13.85546875" style="207" customWidth="1"/>
    <col min="14596" max="14596" width="15.28515625" style="207" customWidth="1"/>
    <col min="14597" max="14597" width="13.140625" style="207" customWidth="1"/>
    <col min="14598" max="14598" width="11.85546875" style="207" customWidth="1"/>
    <col min="14599" max="14599" width="31.42578125" style="207" customWidth="1"/>
    <col min="14600" max="14600" width="11.42578125" style="207"/>
    <col min="14601" max="14601" width="30.42578125" style="207" customWidth="1"/>
    <col min="14602" max="14603" width="11.42578125" style="207"/>
    <col min="14604" max="14604" width="11.5703125" style="207" bestFit="1" customWidth="1"/>
    <col min="14605" max="14605" width="11.42578125" style="207"/>
    <col min="14606" max="14606" width="27" style="207" customWidth="1"/>
    <col min="14607" max="14848" width="11.42578125" style="207"/>
    <col min="14849" max="14849" width="3" style="207" customWidth="1"/>
    <col min="14850" max="14850" width="83.5703125" style="207" customWidth="1"/>
    <col min="14851" max="14851" width="13.85546875" style="207" customWidth="1"/>
    <col min="14852" max="14852" width="15.28515625" style="207" customWidth="1"/>
    <col min="14853" max="14853" width="13.140625" style="207" customWidth="1"/>
    <col min="14854" max="14854" width="11.85546875" style="207" customWidth="1"/>
    <col min="14855" max="14855" width="31.42578125" style="207" customWidth="1"/>
    <col min="14856" max="14856" width="11.42578125" style="207"/>
    <col min="14857" max="14857" width="30.42578125" style="207" customWidth="1"/>
    <col min="14858" max="14859" width="11.42578125" style="207"/>
    <col min="14860" max="14860" width="11.5703125" style="207" bestFit="1" customWidth="1"/>
    <col min="14861" max="14861" width="11.42578125" style="207"/>
    <col min="14862" max="14862" width="27" style="207" customWidth="1"/>
    <col min="14863" max="15104" width="11.42578125" style="207"/>
    <col min="15105" max="15105" width="3" style="207" customWidth="1"/>
    <col min="15106" max="15106" width="83.5703125" style="207" customWidth="1"/>
    <col min="15107" max="15107" width="13.85546875" style="207" customWidth="1"/>
    <col min="15108" max="15108" width="15.28515625" style="207" customWidth="1"/>
    <col min="15109" max="15109" width="13.140625" style="207" customWidth="1"/>
    <col min="15110" max="15110" width="11.85546875" style="207" customWidth="1"/>
    <col min="15111" max="15111" width="31.42578125" style="207" customWidth="1"/>
    <col min="15112" max="15112" width="11.42578125" style="207"/>
    <col min="15113" max="15113" width="30.42578125" style="207" customWidth="1"/>
    <col min="15114" max="15115" width="11.42578125" style="207"/>
    <col min="15116" max="15116" width="11.5703125" style="207" bestFit="1" customWidth="1"/>
    <col min="15117" max="15117" width="11.42578125" style="207"/>
    <col min="15118" max="15118" width="27" style="207" customWidth="1"/>
    <col min="15119" max="15360" width="11.42578125" style="207"/>
    <col min="15361" max="15361" width="3" style="207" customWidth="1"/>
    <col min="15362" max="15362" width="83.5703125" style="207" customWidth="1"/>
    <col min="15363" max="15363" width="13.85546875" style="207" customWidth="1"/>
    <col min="15364" max="15364" width="15.28515625" style="207" customWidth="1"/>
    <col min="15365" max="15365" width="13.140625" style="207" customWidth="1"/>
    <col min="15366" max="15366" width="11.85546875" style="207" customWidth="1"/>
    <col min="15367" max="15367" width="31.42578125" style="207" customWidth="1"/>
    <col min="15368" max="15368" width="11.42578125" style="207"/>
    <col min="15369" max="15369" width="30.42578125" style="207" customWidth="1"/>
    <col min="15370" max="15371" width="11.42578125" style="207"/>
    <col min="15372" max="15372" width="11.5703125" style="207" bestFit="1" customWidth="1"/>
    <col min="15373" max="15373" width="11.42578125" style="207"/>
    <col min="15374" max="15374" width="27" style="207" customWidth="1"/>
    <col min="15375" max="15616" width="11.42578125" style="207"/>
    <col min="15617" max="15617" width="3" style="207" customWidth="1"/>
    <col min="15618" max="15618" width="83.5703125" style="207" customWidth="1"/>
    <col min="15619" max="15619" width="13.85546875" style="207" customWidth="1"/>
    <col min="15620" max="15620" width="15.28515625" style="207" customWidth="1"/>
    <col min="15621" max="15621" width="13.140625" style="207" customWidth="1"/>
    <col min="15622" max="15622" width="11.85546875" style="207" customWidth="1"/>
    <col min="15623" max="15623" width="31.42578125" style="207" customWidth="1"/>
    <col min="15624" max="15624" width="11.42578125" style="207"/>
    <col min="15625" max="15625" width="30.42578125" style="207" customWidth="1"/>
    <col min="15626" max="15627" width="11.42578125" style="207"/>
    <col min="15628" max="15628" width="11.5703125" style="207" bestFit="1" customWidth="1"/>
    <col min="15629" max="15629" width="11.42578125" style="207"/>
    <col min="15630" max="15630" width="27" style="207" customWidth="1"/>
    <col min="15631" max="15872" width="11.42578125" style="207"/>
    <col min="15873" max="15873" width="3" style="207" customWidth="1"/>
    <col min="15874" max="15874" width="83.5703125" style="207" customWidth="1"/>
    <col min="15875" max="15875" width="13.85546875" style="207" customWidth="1"/>
    <col min="15876" max="15876" width="15.28515625" style="207" customWidth="1"/>
    <col min="15877" max="15877" width="13.140625" style="207" customWidth="1"/>
    <col min="15878" max="15878" width="11.85546875" style="207" customWidth="1"/>
    <col min="15879" max="15879" width="31.42578125" style="207" customWidth="1"/>
    <col min="15880" max="15880" width="11.42578125" style="207"/>
    <col min="15881" max="15881" width="30.42578125" style="207" customWidth="1"/>
    <col min="15882" max="15883" width="11.42578125" style="207"/>
    <col min="15884" max="15884" width="11.5703125" style="207" bestFit="1" customWidth="1"/>
    <col min="15885" max="15885" width="11.42578125" style="207"/>
    <col min="15886" max="15886" width="27" style="207" customWidth="1"/>
    <col min="15887" max="16128" width="11.42578125" style="207"/>
    <col min="16129" max="16129" width="3" style="207" customWidth="1"/>
    <col min="16130" max="16130" width="83.5703125" style="207" customWidth="1"/>
    <col min="16131" max="16131" width="13.85546875" style="207" customWidth="1"/>
    <col min="16132" max="16132" width="15.28515625" style="207" customWidth="1"/>
    <col min="16133" max="16133" width="13.140625" style="207" customWidth="1"/>
    <col min="16134" max="16134" width="11.85546875" style="207" customWidth="1"/>
    <col min="16135" max="16135" width="31.42578125" style="207" customWidth="1"/>
    <col min="16136" max="16136" width="11.42578125" style="207"/>
    <col min="16137" max="16137" width="30.42578125" style="207" customWidth="1"/>
    <col min="16138" max="16139" width="11.42578125" style="207"/>
    <col min="16140" max="16140" width="11.5703125" style="207" bestFit="1" customWidth="1"/>
    <col min="16141" max="16141" width="11.42578125" style="207"/>
    <col min="16142" max="16142" width="27" style="207" customWidth="1"/>
    <col min="16143" max="16384" width="11.42578125" style="207"/>
  </cols>
  <sheetData>
    <row r="1" spans="2:11" ht="13.5" thickBot="1"/>
    <row r="2" spans="2:11" ht="18" customHeight="1">
      <c r="B2" s="280" t="s">
        <v>0</v>
      </c>
      <c r="C2" s="281"/>
      <c r="D2" s="281"/>
      <c r="E2" s="281"/>
      <c r="F2" s="281"/>
      <c r="G2" s="282"/>
    </row>
    <row r="3" spans="2:11" ht="18" customHeight="1">
      <c r="B3" s="283" t="str">
        <f>JURIDICOS!B3</f>
        <v>INSTITUTO COLOMBIANO PARA LA EVALUACIÓN DE LA EDUCACIÓN - ICFES</v>
      </c>
      <c r="C3" s="284"/>
      <c r="D3" s="284"/>
      <c r="E3" s="284"/>
      <c r="F3" s="284"/>
      <c r="G3" s="285"/>
    </row>
    <row r="4" spans="2:11" ht="18" customHeight="1">
      <c r="B4" s="417" t="str">
        <f>JURIDICOS!B4</f>
        <v>SELECCIÓN POR EXCEPCION SE - 001 - 2013</v>
      </c>
      <c r="C4" s="418"/>
      <c r="D4" s="418"/>
      <c r="E4" s="418"/>
      <c r="F4" s="418"/>
      <c r="G4" s="419"/>
    </row>
    <row r="5" spans="2:11" ht="20.25" customHeight="1" thickBot="1">
      <c r="B5" s="437" t="str">
        <f>JURIDICOS!B5</f>
        <v>IMPRESIÓN Y EMPAQUE DE MATERIALES PARA LAS PRUEBA PILOTO EKAES EN UNIVERSIDADES Y PRUEBA SABER 11 CALENDARIO B</v>
      </c>
      <c r="C5" s="438"/>
      <c r="D5" s="438"/>
      <c r="E5" s="438"/>
      <c r="F5" s="438"/>
      <c r="G5" s="439"/>
    </row>
    <row r="6" spans="2:11" ht="18" customHeight="1">
      <c r="B6" s="440" t="s">
        <v>148</v>
      </c>
      <c r="C6" s="441"/>
      <c r="D6" s="441"/>
      <c r="E6" s="441"/>
      <c r="F6" s="441"/>
      <c r="G6" s="442"/>
    </row>
    <row r="7" spans="2:11" ht="18" customHeight="1" thickBot="1">
      <c r="B7" s="437" t="s">
        <v>155</v>
      </c>
      <c r="C7" s="438"/>
      <c r="D7" s="438"/>
      <c r="E7" s="438"/>
      <c r="F7" s="438"/>
      <c r="G7" s="439"/>
    </row>
    <row r="8" spans="2:11" ht="24.75" customHeight="1" thickBot="1">
      <c r="B8" s="420" t="str">
        <f>JURIDICOS!B8</f>
        <v>PROPONENTE: CARVAJAL SOLUCIONES DE COMUNICACIÓN S.A.S</v>
      </c>
      <c r="C8" s="421"/>
      <c r="D8" s="421"/>
      <c r="E8" s="421"/>
      <c r="F8" s="421"/>
      <c r="G8" s="422"/>
      <c r="I8" s="208"/>
      <c r="J8" s="208"/>
      <c r="K8" s="208"/>
    </row>
    <row r="9" spans="2:11" ht="18.600000000000001" customHeight="1" thickBot="1">
      <c r="B9" s="209"/>
      <c r="C9" s="209"/>
      <c r="D9" s="209"/>
      <c r="E9" s="209"/>
      <c r="F9" s="209"/>
      <c r="G9" s="210"/>
      <c r="I9" s="208"/>
      <c r="J9" s="208"/>
      <c r="K9" s="208"/>
    </row>
    <row r="10" spans="2:11" ht="18.95" customHeight="1">
      <c r="B10" s="286" t="s">
        <v>59</v>
      </c>
      <c r="C10" s="434"/>
      <c r="D10" s="435"/>
      <c r="E10" s="435"/>
      <c r="F10" s="436"/>
      <c r="G10" s="212" t="s">
        <v>145</v>
      </c>
      <c r="H10" s="213"/>
      <c r="I10" s="211"/>
    </row>
    <row r="11" spans="2:11" ht="18.95" customHeight="1">
      <c r="B11" s="218" t="s">
        <v>149</v>
      </c>
      <c r="C11" s="227"/>
      <c r="D11" s="227"/>
      <c r="E11" s="227"/>
      <c r="F11" s="228"/>
      <c r="G11" s="229"/>
      <c r="H11" s="213"/>
      <c r="I11" s="211"/>
    </row>
    <row r="12" spans="2:11" ht="18.95" customHeight="1">
      <c r="B12" s="219" t="s">
        <v>150</v>
      </c>
      <c r="C12" s="425"/>
      <c r="D12" s="425"/>
      <c r="E12" s="425"/>
      <c r="F12" s="426"/>
      <c r="G12" s="236"/>
      <c r="H12" s="213"/>
      <c r="I12" s="211"/>
    </row>
    <row r="13" spans="2:11" ht="20.100000000000001" customHeight="1">
      <c r="B13" s="214" t="s">
        <v>151</v>
      </c>
      <c r="C13" s="423"/>
      <c r="D13" s="423"/>
      <c r="E13" s="423"/>
      <c r="F13" s="424"/>
      <c r="G13" s="215">
        <v>347906080</v>
      </c>
      <c r="H13" s="216"/>
      <c r="I13" s="217"/>
    </row>
    <row r="14" spans="2:11" ht="20.100000000000001" customHeight="1">
      <c r="B14" s="214" t="s">
        <v>146</v>
      </c>
      <c r="C14" s="443">
        <v>0.16</v>
      </c>
      <c r="D14" s="444"/>
      <c r="E14" s="444"/>
      <c r="F14" s="445"/>
      <c r="G14" s="215">
        <f>C14*G13</f>
        <v>55664972.800000004</v>
      </c>
      <c r="H14" s="216"/>
      <c r="I14" s="217"/>
    </row>
    <row r="15" spans="2:11" ht="20.100000000000001" customHeight="1" thickBot="1">
      <c r="B15" s="223" t="s">
        <v>152</v>
      </c>
      <c r="C15" s="232"/>
      <c r="D15" s="232"/>
      <c r="E15" s="233"/>
      <c r="F15" s="234"/>
      <c r="G15" s="235">
        <f>G13+G14</f>
        <v>403571052.80000001</v>
      </c>
      <c r="H15" s="216"/>
      <c r="I15" s="217"/>
    </row>
    <row r="16" spans="2:11" ht="20.100000000000001" customHeight="1">
      <c r="B16" s="230" t="s">
        <v>64</v>
      </c>
      <c r="C16" s="432"/>
      <c r="D16" s="433"/>
      <c r="E16" s="433"/>
      <c r="F16" s="433"/>
      <c r="G16" s="231">
        <f>FINANCIERA!D17</f>
        <v>239142000</v>
      </c>
      <c r="H16" s="220"/>
      <c r="I16" s="217"/>
    </row>
    <row r="17" spans="2:9" ht="20.100000000000001" customHeight="1">
      <c r="B17" s="221" t="s">
        <v>147</v>
      </c>
      <c r="C17" s="430"/>
      <c r="D17" s="430"/>
      <c r="E17" s="430"/>
      <c r="F17" s="431"/>
      <c r="G17" s="222">
        <f>(G16-G15)/G16</f>
        <v>-0.68757914879025861</v>
      </c>
      <c r="H17" s="220"/>
      <c r="I17" s="217"/>
    </row>
    <row r="18" spans="2:9" ht="20.100000000000001" customHeight="1">
      <c r="B18" s="219" t="s">
        <v>153</v>
      </c>
      <c r="C18" s="425"/>
      <c r="D18" s="425"/>
      <c r="E18" s="425"/>
      <c r="F18" s="426"/>
      <c r="G18" s="226"/>
      <c r="H18" s="220"/>
      <c r="I18" s="217"/>
    </row>
    <row r="19" spans="2:9" ht="20.100000000000001" customHeight="1">
      <c r="B19" s="221" t="s">
        <v>154</v>
      </c>
      <c r="C19" s="430"/>
      <c r="D19" s="430"/>
      <c r="E19" s="430"/>
      <c r="F19" s="431"/>
      <c r="G19" s="222">
        <f>G18/G16</f>
        <v>0</v>
      </c>
      <c r="H19" s="220"/>
      <c r="I19" s="217"/>
    </row>
    <row r="20" spans="2:9" ht="20.100000000000001" customHeight="1" thickBot="1">
      <c r="B20" s="223" t="s">
        <v>83</v>
      </c>
      <c r="C20" s="427"/>
      <c r="D20" s="428"/>
      <c r="E20" s="428"/>
      <c r="F20" s="429"/>
      <c r="G20" s="224"/>
      <c r="H20" s="220"/>
      <c r="I20" s="217"/>
    </row>
    <row r="21" spans="2:9" ht="9" customHeight="1">
      <c r="B21" s="225"/>
    </row>
    <row r="22" spans="2:9" ht="20.100000000000001" customHeight="1"/>
    <row r="23" spans="2:9" ht="20.100000000000001" customHeight="1"/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14">
    <mergeCell ref="B4:G4"/>
    <mergeCell ref="B8:G8"/>
    <mergeCell ref="C13:F13"/>
    <mergeCell ref="C12:F12"/>
    <mergeCell ref="C20:F20"/>
    <mergeCell ref="C17:F17"/>
    <mergeCell ref="C16:F16"/>
    <mergeCell ref="C18:F18"/>
    <mergeCell ref="C19:F19"/>
    <mergeCell ref="C10:F10"/>
    <mergeCell ref="B5:G5"/>
    <mergeCell ref="B6:G6"/>
    <mergeCell ref="B7:G7"/>
    <mergeCell ref="C14:F14"/>
  </mergeCells>
  <printOptions horizontalCentered="1" verticalCentered="1"/>
  <pageMargins left="1.3474015748031496" right="0.78740157480314965" top="0.65" bottom="0.48" header="0.51181102362204722" footer="0.27"/>
  <pageSetup paperSize="9" scale="66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JURIDICOS</vt:lpstr>
      <vt:lpstr>FINANCIERA</vt:lpstr>
      <vt:lpstr>ORGANIZACION</vt:lpstr>
      <vt:lpstr>EXPERIENCIA </vt:lpstr>
      <vt:lpstr>PERSONAL</vt:lpstr>
      <vt:lpstr>TECNICA</vt:lpstr>
      <vt:lpstr>CONTENIDO O. ECONOMICA </vt:lpstr>
      <vt:lpstr>'CONTENIDO O. ECONOMICA '!Área_de_impresión</vt:lpstr>
      <vt:lpstr>'EXPERIENCIA '!Área_de_impresión</vt:lpstr>
      <vt:lpstr>FINANCIERA!Área_de_impresión</vt:lpstr>
      <vt:lpstr>JURIDICOS!Área_de_impresión</vt:lpstr>
      <vt:lpstr>ORGANIZACION!Área_de_impresión</vt:lpstr>
      <vt:lpstr>'CONTENIDO O. ECONOMICA '!Títulos_a_imprimir</vt:lpstr>
      <vt:lpstr>'EXPERIENCIA '!Títulos_a_imprimir</vt:lpstr>
      <vt:lpstr>PERSONAL!Títulos_a_imprimir</vt:lpstr>
      <vt:lpstr>TECNICA!Títulos_a_imprimir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CONSUCON LIMITADA</dc:creator>
  <cp:lastModifiedBy>jolaya</cp:lastModifiedBy>
  <dcterms:created xsi:type="dcterms:W3CDTF">2013-01-10T20:45:57Z</dcterms:created>
  <dcterms:modified xsi:type="dcterms:W3CDTF">2013-01-16T21:48:03Z</dcterms:modified>
</cp:coreProperties>
</file>