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600" windowHeight="8445"/>
  </bookViews>
  <sheets>
    <sheet name="Economico" sheetId="1" r:id="rId1"/>
  </sheets>
  <calcPr calcId="124519"/>
</workbook>
</file>

<file path=xl/calcChain.xml><?xml version="1.0" encoding="utf-8"?>
<calcChain xmlns="http://schemas.openxmlformats.org/spreadsheetml/2006/main">
  <c r="E25" i="1"/>
  <c r="G25" s="1"/>
  <c r="G15" l="1"/>
  <c r="G13" l="1"/>
  <c r="G12"/>
  <c r="G10"/>
  <c r="G11"/>
  <c r="E26"/>
  <c r="G26" s="1"/>
  <c r="E24"/>
  <c r="G24" s="1"/>
  <c r="F22"/>
  <c r="E23"/>
  <c r="G23" s="1"/>
  <c r="E22"/>
  <c r="E21"/>
  <c r="G21" s="1"/>
  <c r="E20"/>
  <c r="G20" s="1"/>
  <c r="D38"/>
  <c r="F38" s="1"/>
  <c r="F39" s="1"/>
  <c r="D33"/>
  <c r="D32"/>
  <c r="D31"/>
  <c r="E14"/>
  <c r="H14" s="1"/>
  <c r="G14"/>
  <c r="E13"/>
  <c r="E12"/>
  <c r="H13" l="1"/>
  <c r="H12"/>
  <c r="G22"/>
  <c r="G27" s="1"/>
  <c r="D34"/>
  <c r="E10" l="1"/>
  <c r="H10" s="1"/>
  <c r="E15"/>
  <c r="H15" s="1"/>
  <c r="E11"/>
  <c r="H11" s="1"/>
  <c r="H16" l="1"/>
  <c r="C41" s="1"/>
</calcChain>
</file>

<file path=xl/sharedStrings.xml><?xml version="1.0" encoding="utf-8"?>
<sst xmlns="http://schemas.openxmlformats.org/spreadsheetml/2006/main" count="67" uniqueCount="52">
  <si>
    <t>Item</t>
  </si>
  <si>
    <t>SERVICIOS DE CONSULTORIA INICIALES</t>
  </si>
  <si>
    <t>Unidad de cobro</t>
  </si>
  <si>
    <t>Hora</t>
  </si>
  <si>
    <t>Dia</t>
  </si>
  <si>
    <t>Mes</t>
  </si>
  <si>
    <t>Semana</t>
  </si>
  <si>
    <t>INFRAESTRUCTURA INFORMATICA POR DEMANDA (IAAS)</t>
  </si>
  <si>
    <t>Valor total</t>
  </si>
  <si>
    <t>Valor total con IVA</t>
  </si>
  <si>
    <t>Instalación, configuración de políticas y reportes de seguridad, configuración de los mecanismos de monitoreo de la plataforma para SERVIDOR APLICACIONES MISIONAL</t>
  </si>
  <si>
    <t>Instalación, configuración de políticas y reportes de seguridad, configuración de los mecanismos de monitoreo de la plataforma para BD MISIONAL ESCENARIO 1</t>
  </si>
  <si>
    <t>Instalación, configuración de políticas y reportes de seguridad, configuración de los mecanismos de monitoreo de la plataforma para SERVIDOR PRUEBAS ELECTRÓNICAS</t>
  </si>
  <si>
    <t>Cantidad</t>
  </si>
  <si>
    <t>Valor GB de almacenamiento en base de datos por mes</t>
  </si>
  <si>
    <t>Valor GB de almacenamiento en servidor de aplicaciones por mes</t>
  </si>
  <si>
    <t>Balanceo de cargas por mes</t>
  </si>
  <si>
    <t>Conexión VPN por mes</t>
  </si>
  <si>
    <t>Valor servicio sin IVA (pesos)</t>
  </si>
  <si>
    <t>Valor hora sin IVA (pesos)</t>
  </si>
  <si>
    <t>Valor sin IVA
(USD)</t>
  </si>
  <si>
    <t>SERVIDOR APLICACIONES MISIONAL (FIJOS)</t>
  </si>
  <si>
    <t>SERVIDOR APLICACIONES MISIONAL (EN PERIODOS PICO)</t>
  </si>
  <si>
    <t>BD MISIONAL ESCENARIO 1 (FIJOS)</t>
  </si>
  <si>
    <t>BD MISIONAL ESCENARIO 2 (EN PERIODOS PICO)</t>
  </si>
  <si>
    <t>SERVIDOR PRUEBAS ELECTRÓNICAS (EN PERIODOS PICO)</t>
  </si>
  <si>
    <t>SERVIDOR PRUEBAS ELECTRÓNICAS (FIJOS)</t>
  </si>
  <si>
    <t>Valor hora con IVA (pesos)</t>
  </si>
  <si>
    <t>Valor total (pesos)</t>
  </si>
  <si>
    <t>Valor hora servidor sin IVA (USD)</t>
  </si>
  <si>
    <t>Valor hora servidor con IVA (USD)</t>
  </si>
  <si>
    <t>Cantidad estimada de servidores</t>
  </si>
  <si>
    <t>Cantidad estimada de horas</t>
  </si>
  <si>
    <t>ITEM (De acuerdo a lo descrito en el anexo técnico)</t>
  </si>
  <si>
    <t>Valor Servicio con IVA (pesos)</t>
  </si>
  <si>
    <t xml:space="preserve">SUBTOTAL SERVICIOS DE CONSULTORIA INICIALES </t>
  </si>
  <si>
    <t>Valor con IVA (USD)</t>
  </si>
  <si>
    <t>Valor GB transferencia de datos por mes</t>
  </si>
  <si>
    <t>TOTAL OFERTA</t>
  </si>
  <si>
    <t>INFRAESTRUCTURA POR DEMANDA - COMPUTO</t>
  </si>
  <si>
    <t>INFRAESTRUCTURA POR DEMANDA - OTROS</t>
  </si>
  <si>
    <t>GB por mes</t>
  </si>
  <si>
    <t>Almacenamiento en Backup por GB mensual</t>
  </si>
  <si>
    <t>1 ejecución</t>
  </si>
  <si>
    <t>Ejecuciones de backup (cada una incluye dos acciones: lectura y escritura).</t>
  </si>
  <si>
    <t xml:space="preserve">SUBTOTAL INFRAESTRUCTURA POR DEMANDA - COMPUTO (Pesos)  </t>
  </si>
  <si>
    <t>SUBTOTAL INFRAESTRUCTURA POR DEMANDA - OTROS (Pesos)</t>
  </si>
  <si>
    <t>SERVICIOS ADICIONALES POR DEMANDA</t>
  </si>
  <si>
    <t>Servicios adicionales por demanda para la realización de los siguientes actividades:
* Agregar nuevos componentes en la infraestructura: Incluye sistema operativo, herramientas de administración, bases de datos o servidores de aplicaciones, configuraciones de seguridad.
* Copias de seguridad adicionales a las definidas en la política de backup de cada servidor.
* Restauración de backups
* Cambios a la configuración inicial.
* Para exámenes electrónicos, replicar la base de datos y los servidores de aplicaciones, a la cantidad de servidores que se requiera en el momento pico de aplicación del examen.</t>
  </si>
  <si>
    <t>SUBTOTAL SERVICIOS ADICIONALES POR DEMANDA</t>
  </si>
  <si>
    <t>TRM para efectos de totalizar oferta</t>
  </si>
  <si>
    <t>FORMATO 5. FORMATO OFERTA ECONÓMICA</t>
  </si>
</sst>
</file>

<file path=xl/styles.xml><?xml version="1.0" encoding="utf-8"?>
<styleSheet xmlns="http://schemas.openxmlformats.org/spreadsheetml/2006/main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[$USD]\ * #,##0.00_);_([$USD]\ * \(#,##0.00\);_([$USD]\ 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166" fontId="2" fillId="0" borderId="0" xfId="1" applyNumberFormat="1" applyFont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1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166" fontId="2" fillId="2" borderId="9" xfId="1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left" vertical="center" wrapText="1"/>
    </xf>
    <xf numFmtId="166" fontId="2" fillId="2" borderId="17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right" vertical="center"/>
    </xf>
    <xf numFmtId="167" fontId="2" fillId="2" borderId="1" xfId="1" applyNumberFormat="1" applyFont="1" applyFill="1" applyBorder="1" applyAlignment="1">
      <alignment vertical="center"/>
    </xf>
    <xf numFmtId="167" fontId="2" fillId="0" borderId="9" xfId="1" applyNumberFormat="1" applyFont="1" applyFill="1" applyBorder="1" applyAlignment="1">
      <alignment horizontal="right" vertical="center"/>
    </xf>
    <xf numFmtId="167" fontId="2" fillId="2" borderId="9" xfId="1" applyNumberFormat="1" applyFont="1" applyFill="1" applyBorder="1" applyAlignment="1">
      <alignment vertical="center"/>
    </xf>
    <xf numFmtId="167" fontId="2" fillId="2" borderId="6" xfId="2" applyNumberFormat="1" applyFont="1" applyFill="1" applyBorder="1" applyAlignment="1">
      <alignment vertical="center"/>
    </xf>
    <xf numFmtId="164" fontId="0" fillId="2" borderId="13" xfId="2" applyFont="1" applyFill="1" applyBorder="1"/>
    <xf numFmtId="164" fontId="2" fillId="0" borderId="1" xfId="2" applyFont="1" applyFill="1" applyBorder="1" applyAlignment="1">
      <alignment horizontal="center" vertical="center" wrapText="1"/>
    </xf>
    <xf numFmtId="164" fontId="2" fillId="2" borderId="6" xfId="2" applyFont="1" applyFill="1" applyBorder="1" applyAlignment="1">
      <alignment horizontal="center" vertical="center" wrapText="1"/>
    </xf>
    <xf numFmtId="164" fontId="2" fillId="0" borderId="9" xfId="2" applyFont="1" applyFill="1" applyBorder="1" applyAlignment="1">
      <alignment horizontal="center" vertical="center"/>
    </xf>
    <xf numFmtId="164" fontId="2" fillId="2" borderId="7" xfId="2" applyFont="1" applyFill="1" applyBorder="1" applyAlignment="1">
      <alignment horizontal="center" vertical="center" wrapText="1"/>
    </xf>
    <xf numFmtId="164" fontId="2" fillId="2" borderId="13" xfId="2" applyFont="1" applyFill="1" applyBorder="1" applyAlignment="1">
      <alignment horizontal="center" vertical="center" wrapText="1"/>
    </xf>
    <xf numFmtId="164" fontId="2" fillId="2" borderId="9" xfId="2" applyFont="1" applyFill="1" applyBorder="1" applyAlignment="1">
      <alignment horizontal="center" vertical="center"/>
    </xf>
    <xf numFmtId="164" fontId="2" fillId="2" borderId="7" xfId="2" applyFont="1" applyFill="1" applyBorder="1" applyAlignment="1">
      <alignment horizontal="center" vertical="center"/>
    </xf>
    <xf numFmtId="164" fontId="3" fillId="2" borderId="13" xfId="2" applyFont="1" applyFill="1" applyBorder="1" applyAlignment="1">
      <alignment horizontal="center" vertical="center" wrapText="1"/>
    </xf>
    <xf numFmtId="164" fontId="2" fillId="0" borderId="9" xfId="2" applyFont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0" borderId="17" xfId="0" applyNumberFormat="1" applyFont="1" applyFill="1" applyBorder="1" applyAlignment="1">
      <alignment horizontal="center" vertical="center" wrapText="1"/>
    </xf>
    <xf numFmtId="167" fontId="2" fillId="0" borderId="9" xfId="0" applyNumberFormat="1" applyFont="1" applyFill="1" applyBorder="1" applyAlignment="1">
      <alignment horizontal="center" vertical="center" wrapText="1"/>
    </xf>
    <xf numFmtId="167" fontId="2" fillId="2" borderId="9" xfId="0" applyNumberFormat="1" applyFont="1" applyFill="1" applyBorder="1" applyAlignment="1">
      <alignment horizontal="center" vertical="center" wrapText="1"/>
    </xf>
    <xf numFmtId="167" fontId="2" fillId="2" borderId="7" xfId="0" applyNumberFormat="1" applyFont="1" applyFill="1" applyBorder="1" applyAlignment="1">
      <alignment horizontal="center" vertical="center" wrapText="1"/>
    </xf>
    <xf numFmtId="164" fontId="2" fillId="2" borderId="18" xfId="2" applyFont="1" applyFill="1" applyBorder="1" applyAlignment="1">
      <alignment horizontal="center" vertical="center" wrapText="1"/>
    </xf>
    <xf numFmtId="164" fontId="0" fillId="2" borderId="15" xfId="2" applyFont="1" applyFill="1" applyBorder="1" applyAlignment="1">
      <alignment wrapText="1"/>
    </xf>
    <xf numFmtId="0" fontId="6" fillId="2" borderId="14" xfId="0" applyFont="1" applyFill="1" applyBorder="1" applyAlignment="1">
      <alignment horizontal="center" wrapText="1"/>
    </xf>
    <xf numFmtId="164" fontId="6" fillId="2" borderId="15" xfId="2" applyFont="1" applyFill="1" applyBorder="1" applyAlignment="1">
      <alignment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1990724</xdr:colOff>
      <xdr:row>3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0"/>
          <a:ext cx="1990725" cy="742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3"/>
  <sheetViews>
    <sheetView tabSelected="1" zoomScale="80" zoomScaleNormal="80" zoomScaleSheetLayoutView="160" workbookViewId="0">
      <selection activeCell="B4" sqref="B4:H4"/>
    </sheetView>
  </sheetViews>
  <sheetFormatPr baseColWidth="10" defaultRowHeight="15"/>
  <cols>
    <col min="1" max="1" width="1.5703125" customWidth="1"/>
    <col min="2" max="2" width="54.42578125" style="2" customWidth="1"/>
    <col min="3" max="3" width="19.7109375" style="2" customWidth="1"/>
    <col min="4" max="4" width="14.85546875" style="12" customWidth="1"/>
    <col min="5" max="5" width="13.7109375" style="12" customWidth="1"/>
    <col min="6" max="6" width="15.42578125" style="12" customWidth="1"/>
    <col min="7" max="7" width="14.5703125" customWidth="1"/>
    <col min="8" max="8" width="15.5703125" bestFit="1" customWidth="1"/>
  </cols>
  <sheetData>
    <row r="1" spans="1:24">
      <c r="B1" s="3"/>
      <c r="C1" s="3"/>
      <c r="D1" s="9"/>
      <c r="E1" s="9"/>
      <c r="F1" s="9"/>
      <c r="G1" s="4"/>
      <c r="H1" s="4"/>
    </row>
    <row r="2" spans="1:24">
      <c r="B2" s="3"/>
      <c r="C2" s="3"/>
      <c r="D2" s="9"/>
      <c r="E2" s="9"/>
      <c r="F2" s="9"/>
      <c r="G2" s="4"/>
      <c r="H2" s="4"/>
      <c r="X2" t="s">
        <v>3</v>
      </c>
    </row>
    <row r="3" spans="1:24">
      <c r="B3" s="3"/>
      <c r="C3" s="3"/>
      <c r="D3" s="9"/>
      <c r="E3" s="9"/>
      <c r="F3" s="9"/>
      <c r="G3" s="4"/>
      <c r="H3" s="4"/>
      <c r="X3" t="s">
        <v>4</v>
      </c>
    </row>
    <row r="4" spans="1:24" ht="17.25">
      <c r="B4" s="72" t="s">
        <v>51</v>
      </c>
      <c r="C4" s="72"/>
      <c r="D4" s="72"/>
      <c r="E4" s="72"/>
      <c r="F4" s="72"/>
      <c r="G4" s="72"/>
      <c r="H4" s="72"/>
      <c r="X4" t="s">
        <v>6</v>
      </c>
    </row>
    <row r="5" spans="1:24" ht="15.75" thickBot="1">
      <c r="B5" s="3"/>
      <c r="C5" s="3"/>
      <c r="D5" s="9"/>
      <c r="E5" s="9"/>
      <c r="F5" s="9"/>
      <c r="G5" s="4"/>
      <c r="H5" s="4"/>
      <c r="X5" t="s">
        <v>5</v>
      </c>
    </row>
    <row r="6" spans="1:24" ht="16.5" thickBot="1">
      <c r="B6" s="73" t="s">
        <v>7</v>
      </c>
      <c r="C6" s="74"/>
      <c r="D6" s="74"/>
      <c r="E6" s="74"/>
      <c r="F6" s="74"/>
      <c r="G6" s="74"/>
      <c r="H6" s="75"/>
    </row>
    <row r="7" spans="1:24" ht="15.75" thickBot="1">
      <c r="B7" s="5"/>
      <c r="C7" s="5"/>
      <c r="D7" s="10"/>
      <c r="E7" s="10"/>
      <c r="F7" s="10"/>
      <c r="G7" s="6"/>
      <c r="H7" s="6"/>
    </row>
    <row r="8" spans="1:24" ht="15.75" thickBot="1">
      <c r="B8" s="84" t="s">
        <v>39</v>
      </c>
      <c r="C8" s="85"/>
      <c r="D8" s="85"/>
      <c r="E8" s="85"/>
      <c r="F8" s="85"/>
      <c r="G8" s="85"/>
      <c r="H8" s="86"/>
    </row>
    <row r="9" spans="1:24" s="1" customFormat="1" ht="45">
      <c r="B9" s="36" t="s">
        <v>33</v>
      </c>
      <c r="C9" s="37" t="s">
        <v>2</v>
      </c>
      <c r="D9" s="38" t="s">
        <v>29</v>
      </c>
      <c r="E9" s="38" t="s">
        <v>30</v>
      </c>
      <c r="F9" s="38" t="s">
        <v>31</v>
      </c>
      <c r="G9" s="38" t="s">
        <v>32</v>
      </c>
      <c r="H9" s="39" t="s">
        <v>9</v>
      </c>
    </row>
    <row r="10" spans="1:24" s="1" customFormat="1">
      <c r="B10" s="7" t="s">
        <v>21</v>
      </c>
      <c r="C10" s="21" t="s">
        <v>3</v>
      </c>
      <c r="D10" s="40"/>
      <c r="E10" s="41">
        <f t="shared" ref="E10:E15" si="0">D10*1.16</f>
        <v>0</v>
      </c>
      <c r="F10" s="23">
        <v>2</v>
      </c>
      <c r="G10" s="23">
        <f>30*24*6</f>
        <v>4320</v>
      </c>
      <c r="H10" s="44">
        <f>E10*F10*G10</f>
        <v>0</v>
      </c>
      <c r="J10"/>
    </row>
    <row r="11" spans="1:24">
      <c r="B11" s="7" t="s">
        <v>22</v>
      </c>
      <c r="C11" s="21" t="s">
        <v>3</v>
      </c>
      <c r="D11" s="40"/>
      <c r="E11" s="41">
        <f t="shared" si="0"/>
        <v>0</v>
      </c>
      <c r="F11" s="23">
        <v>40</v>
      </c>
      <c r="G11" s="23">
        <f>15*24</f>
        <v>360</v>
      </c>
      <c r="H11" s="44">
        <f t="shared" ref="H11:H15" si="1">E11*F11*G11</f>
        <v>0</v>
      </c>
    </row>
    <row r="12" spans="1:24">
      <c r="B12" s="7" t="s">
        <v>23</v>
      </c>
      <c r="C12" s="21" t="s">
        <v>3</v>
      </c>
      <c r="D12" s="40"/>
      <c r="E12" s="41">
        <f t="shared" si="0"/>
        <v>0</v>
      </c>
      <c r="F12" s="23">
        <v>1</v>
      </c>
      <c r="G12" s="23">
        <f>30*24*6</f>
        <v>4320</v>
      </c>
      <c r="H12" s="44">
        <f t="shared" si="1"/>
        <v>0</v>
      </c>
    </row>
    <row r="13" spans="1:24">
      <c r="B13" s="7" t="s">
        <v>24</v>
      </c>
      <c r="C13" s="21" t="s">
        <v>3</v>
      </c>
      <c r="D13" s="40"/>
      <c r="E13" s="41">
        <f t="shared" si="0"/>
        <v>0</v>
      </c>
      <c r="F13" s="23">
        <v>1</v>
      </c>
      <c r="G13" s="23">
        <f>15*24</f>
        <v>360</v>
      </c>
      <c r="H13" s="44">
        <f t="shared" si="1"/>
        <v>0</v>
      </c>
    </row>
    <row r="14" spans="1:24">
      <c r="B14" s="7" t="s">
        <v>26</v>
      </c>
      <c r="C14" s="21" t="s">
        <v>3</v>
      </c>
      <c r="D14" s="40"/>
      <c r="E14" s="41">
        <f t="shared" si="0"/>
        <v>0</v>
      </c>
      <c r="F14" s="23">
        <v>2</v>
      </c>
      <c r="G14" s="23">
        <f>24*30*4</f>
        <v>2880</v>
      </c>
      <c r="H14" s="44">
        <f t="shared" si="1"/>
        <v>0</v>
      </c>
    </row>
    <row r="15" spans="1:24" ht="15.75" thickBot="1">
      <c r="B15" s="18" t="s">
        <v>25</v>
      </c>
      <c r="C15" s="22" t="s">
        <v>3</v>
      </c>
      <c r="D15" s="42"/>
      <c r="E15" s="43">
        <f t="shared" si="0"/>
        <v>0</v>
      </c>
      <c r="F15" s="24">
        <v>10</v>
      </c>
      <c r="G15" s="24">
        <f>30*24</f>
        <v>720</v>
      </c>
      <c r="H15" s="44">
        <f t="shared" si="1"/>
        <v>0</v>
      </c>
    </row>
    <row r="16" spans="1:24" ht="15.75" thickBot="1">
      <c r="A16" s="13"/>
      <c r="B16" s="76" t="s">
        <v>45</v>
      </c>
      <c r="C16" s="76"/>
      <c r="D16" s="76"/>
      <c r="E16" s="76"/>
      <c r="F16" s="76"/>
      <c r="G16" s="77"/>
      <c r="H16" s="45">
        <f>SUM(H10:H15)*C43</f>
        <v>0</v>
      </c>
    </row>
    <row r="17" spans="1:10" ht="15.75" thickBot="1">
      <c r="A17" s="13"/>
      <c r="B17" s="20"/>
      <c r="C17" s="20"/>
      <c r="D17" s="20"/>
      <c r="E17" s="20"/>
      <c r="F17" s="20"/>
      <c r="G17" s="20"/>
      <c r="H17" s="35"/>
    </row>
    <row r="18" spans="1:10" ht="15.75" thickBot="1">
      <c r="B18" s="78" t="s">
        <v>40</v>
      </c>
      <c r="C18" s="79"/>
      <c r="D18" s="79"/>
      <c r="E18" s="79"/>
      <c r="F18" s="79"/>
      <c r="G18" s="80"/>
      <c r="H18" s="8"/>
      <c r="I18" s="28"/>
    </row>
    <row r="19" spans="1:10" ht="30">
      <c r="B19" s="69" t="s">
        <v>0</v>
      </c>
      <c r="C19" s="70" t="s">
        <v>2</v>
      </c>
      <c r="D19" s="38" t="s">
        <v>20</v>
      </c>
      <c r="E19" s="38" t="s">
        <v>36</v>
      </c>
      <c r="F19" s="38" t="s">
        <v>13</v>
      </c>
      <c r="G19" s="39" t="s">
        <v>8</v>
      </c>
      <c r="I19" s="8"/>
      <c r="J19" s="28"/>
    </row>
    <row r="20" spans="1:10">
      <c r="B20" s="7" t="s">
        <v>14</v>
      </c>
      <c r="C20" s="66" t="s">
        <v>41</v>
      </c>
      <c r="D20" s="55"/>
      <c r="E20" s="56">
        <f t="shared" ref="E20:E26" si="2">D20*1.16</f>
        <v>0</v>
      </c>
      <c r="F20" s="31">
        <v>975</v>
      </c>
      <c r="G20" s="57">
        <f t="shared" ref="G20:G26" si="3">E20*F20</f>
        <v>0</v>
      </c>
      <c r="I20" s="8"/>
      <c r="J20" s="28"/>
    </row>
    <row r="21" spans="1:10" ht="30">
      <c r="B21" s="7" t="s">
        <v>15</v>
      </c>
      <c r="C21" s="66" t="s">
        <v>41</v>
      </c>
      <c r="D21" s="55"/>
      <c r="E21" s="56">
        <f t="shared" si="2"/>
        <v>0</v>
      </c>
      <c r="F21" s="31">
        <v>5000</v>
      </c>
      <c r="G21" s="57">
        <f t="shared" si="3"/>
        <v>0</v>
      </c>
      <c r="I21" s="8"/>
      <c r="J21" s="28"/>
    </row>
    <row r="22" spans="1:10">
      <c r="B22" s="7" t="s">
        <v>16</v>
      </c>
      <c r="C22" s="66" t="s">
        <v>5</v>
      </c>
      <c r="D22" s="55"/>
      <c r="E22" s="56">
        <f t="shared" si="2"/>
        <v>0</v>
      </c>
      <c r="F22" s="31">
        <f>6</f>
        <v>6</v>
      </c>
      <c r="G22" s="57">
        <f t="shared" si="3"/>
        <v>0</v>
      </c>
      <c r="I22" s="8"/>
      <c r="J22" s="28"/>
    </row>
    <row r="23" spans="1:10">
      <c r="B23" s="7" t="s">
        <v>37</v>
      </c>
      <c r="C23" s="66" t="s">
        <v>41</v>
      </c>
      <c r="D23" s="55"/>
      <c r="E23" s="56">
        <f t="shared" si="2"/>
        <v>0</v>
      </c>
      <c r="F23" s="31">
        <v>200</v>
      </c>
      <c r="G23" s="57">
        <f t="shared" si="3"/>
        <v>0</v>
      </c>
      <c r="I23" s="8"/>
      <c r="J23" s="28"/>
    </row>
    <row r="24" spans="1:10">
      <c r="B24" s="33" t="s">
        <v>17</v>
      </c>
      <c r="C24" s="67" t="s">
        <v>5</v>
      </c>
      <c r="D24" s="58"/>
      <c r="E24" s="56">
        <f t="shared" si="2"/>
        <v>0</v>
      </c>
      <c r="F24" s="34">
        <v>8</v>
      </c>
      <c r="G24" s="57">
        <f t="shared" si="3"/>
        <v>0</v>
      </c>
      <c r="I24" s="8"/>
      <c r="J24" s="28"/>
    </row>
    <row r="25" spans="1:10">
      <c r="B25" s="33" t="s">
        <v>42</v>
      </c>
      <c r="C25" s="67" t="s">
        <v>41</v>
      </c>
      <c r="D25" s="58"/>
      <c r="E25" s="56">
        <f t="shared" si="2"/>
        <v>0</v>
      </c>
      <c r="F25" s="34">
        <v>3200</v>
      </c>
      <c r="G25" s="57">
        <f t="shared" si="3"/>
        <v>0</v>
      </c>
      <c r="I25" s="8"/>
      <c r="J25" s="28"/>
    </row>
    <row r="26" spans="1:10" ht="30.75" thickBot="1">
      <c r="B26" s="18" t="s">
        <v>44</v>
      </c>
      <c r="C26" s="68" t="s">
        <v>43</v>
      </c>
      <c r="D26" s="59"/>
      <c r="E26" s="60">
        <f t="shared" si="2"/>
        <v>0</v>
      </c>
      <c r="F26" s="32">
        <v>128</v>
      </c>
      <c r="G26" s="61">
        <f t="shared" si="3"/>
        <v>0</v>
      </c>
      <c r="I26" s="8"/>
      <c r="J26" s="28"/>
    </row>
    <row r="27" spans="1:10" ht="15.75" customHeight="1" thickBot="1">
      <c r="B27" s="76" t="s">
        <v>46</v>
      </c>
      <c r="C27" s="76"/>
      <c r="D27" s="76"/>
      <c r="E27" s="76"/>
      <c r="F27" s="77"/>
      <c r="G27" s="62">
        <f>SUM(G20:G26)*C43</f>
        <v>0</v>
      </c>
      <c r="H27" s="8"/>
      <c r="I27" s="28"/>
    </row>
    <row r="28" spans="1:10" ht="15.75" thickBot="1">
      <c r="B28" s="8"/>
      <c r="C28" s="8"/>
      <c r="D28" s="11"/>
      <c r="E28" s="11"/>
      <c r="F28" s="11"/>
      <c r="G28" s="8"/>
      <c r="H28" s="8"/>
      <c r="I28" s="28"/>
    </row>
    <row r="29" spans="1:10">
      <c r="A29" s="13"/>
      <c r="B29" s="81" t="s">
        <v>1</v>
      </c>
      <c r="C29" s="82"/>
      <c r="D29" s="83"/>
      <c r="E29" s="25"/>
      <c r="F29" s="25"/>
      <c r="G29" s="13"/>
      <c r="H29" s="13"/>
    </row>
    <row r="30" spans="1:10" ht="30">
      <c r="A30" s="13"/>
      <c r="B30" s="16" t="s">
        <v>0</v>
      </c>
      <c r="C30" s="15" t="s">
        <v>18</v>
      </c>
      <c r="D30" s="17" t="s">
        <v>34</v>
      </c>
      <c r="E30" s="11"/>
      <c r="F30" s="11"/>
      <c r="G30" s="13"/>
      <c r="H30" s="13"/>
    </row>
    <row r="31" spans="1:10" ht="45">
      <c r="A31" s="13"/>
      <c r="B31" s="7" t="s">
        <v>10</v>
      </c>
      <c r="C31" s="46"/>
      <c r="D31" s="47">
        <f>C31*1.16</f>
        <v>0</v>
      </c>
      <c r="E31" s="26"/>
      <c r="F31" s="26"/>
      <c r="G31" s="13"/>
      <c r="H31" s="13"/>
    </row>
    <row r="32" spans="1:10" ht="45">
      <c r="A32" s="13"/>
      <c r="B32" s="7" t="s">
        <v>11</v>
      </c>
      <c r="C32" s="46"/>
      <c r="D32" s="47">
        <f>C32*1.16</f>
        <v>0</v>
      </c>
      <c r="E32" s="26"/>
      <c r="F32" s="26"/>
      <c r="G32" s="13"/>
      <c r="H32" s="13"/>
    </row>
    <row r="33" spans="1:9" ht="45.75" thickBot="1">
      <c r="A33" s="13"/>
      <c r="B33" s="18" t="s">
        <v>12</v>
      </c>
      <c r="C33" s="48"/>
      <c r="D33" s="49">
        <f>C33*1.16</f>
        <v>0</v>
      </c>
      <c r="E33" s="27"/>
      <c r="F33" s="27"/>
      <c r="G33" s="13"/>
      <c r="H33" s="13"/>
    </row>
    <row r="34" spans="1:9" ht="15.75" thickBot="1">
      <c r="A34" s="13"/>
      <c r="B34" s="76" t="s">
        <v>35</v>
      </c>
      <c r="C34" s="77"/>
      <c r="D34" s="50">
        <f>SUM(D31:D33)</f>
        <v>0</v>
      </c>
      <c r="E34" s="20"/>
      <c r="F34" s="19"/>
      <c r="G34" s="14"/>
      <c r="H34" s="35"/>
    </row>
    <row r="35" spans="1:9" ht="15.75" thickBot="1">
      <c r="A35" s="13"/>
      <c r="B35" s="20"/>
      <c r="C35" s="20"/>
      <c r="D35" s="20"/>
      <c r="E35" s="20"/>
      <c r="F35" s="20"/>
      <c r="G35" s="20"/>
      <c r="H35" s="35"/>
    </row>
    <row r="36" spans="1:9" ht="15.75" customHeight="1">
      <c r="B36" s="81" t="s">
        <v>47</v>
      </c>
      <c r="C36" s="82"/>
      <c r="D36" s="82"/>
      <c r="E36" s="82"/>
      <c r="F36" s="83"/>
      <c r="G36" s="28"/>
      <c r="H36" s="28"/>
      <c r="I36" s="28"/>
    </row>
    <row r="37" spans="1:9" s="1" customFormat="1" ht="45">
      <c r="B37" s="16" t="s">
        <v>0</v>
      </c>
      <c r="C37" s="15" t="s">
        <v>19</v>
      </c>
      <c r="D37" s="15" t="s">
        <v>27</v>
      </c>
      <c r="E37" s="15" t="s">
        <v>32</v>
      </c>
      <c r="F37" s="17" t="s">
        <v>28</v>
      </c>
      <c r="H37" s="29"/>
      <c r="I37" s="29"/>
    </row>
    <row r="38" spans="1:9" ht="210.75" thickBot="1">
      <c r="B38" s="18" t="s">
        <v>48</v>
      </c>
      <c r="C38" s="54"/>
      <c r="D38" s="51">
        <f>C38*1.16</f>
        <v>0</v>
      </c>
      <c r="E38" s="24">
        <v>120</v>
      </c>
      <c r="F38" s="52">
        <f>D38*E38</f>
        <v>0</v>
      </c>
      <c r="H38" s="28"/>
      <c r="I38" s="28"/>
    </row>
    <row r="39" spans="1:9" ht="15.75" thickBot="1">
      <c r="B39" s="76" t="s">
        <v>49</v>
      </c>
      <c r="C39" s="76"/>
      <c r="D39" s="76"/>
      <c r="E39" s="77"/>
      <c r="F39" s="53">
        <f>SUM(F38)</f>
        <v>0</v>
      </c>
      <c r="G39" s="8"/>
      <c r="H39" s="8"/>
      <c r="I39" s="28"/>
    </row>
    <row r="40" spans="1:9" ht="15.75" thickBot="1">
      <c r="B40" s="8"/>
      <c r="C40" s="8"/>
      <c r="D40" s="11"/>
      <c r="E40" s="11"/>
      <c r="F40" s="30"/>
      <c r="G40" s="8"/>
      <c r="H40" s="8"/>
      <c r="I40" s="28"/>
    </row>
    <row r="41" spans="1:9" ht="16.5" thickBot="1">
      <c r="B41" s="64" t="s">
        <v>38</v>
      </c>
      <c r="C41" s="65">
        <f>H16+D34+F39+G27</f>
        <v>0</v>
      </c>
    </row>
    <row r="42" spans="1:9" ht="15.75" thickBot="1"/>
    <row r="43" spans="1:9" ht="15.75" thickBot="1">
      <c r="B43" s="71" t="s">
        <v>50</v>
      </c>
      <c r="C43" s="63">
        <v>1900</v>
      </c>
    </row>
  </sheetData>
  <mergeCells count="10">
    <mergeCell ref="B4:H4"/>
    <mergeCell ref="B6:H6"/>
    <mergeCell ref="B34:C34"/>
    <mergeCell ref="B39:E39"/>
    <mergeCell ref="B18:G18"/>
    <mergeCell ref="B36:F36"/>
    <mergeCell ref="B16:G16"/>
    <mergeCell ref="B8:H8"/>
    <mergeCell ref="B29:D29"/>
    <mergeCell ref="B27:F27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G11:G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Economico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jbernal</dc:creator>
  <cp:lastModifiedBy>cramirez</cp:lastModifiedBy>
  <cp:lastPrinted>2013-04-23T16:43:04Z</cp:lastPrinted>
  <dcterms:created xsi:type="dcterms:W3CDTF">2012-02-20T14:17:02Z</dcterms:created>
  <dcterms:modified xsi:type="dcterms:W3CDTF">2013-05-16T15:19:28Z</dcterms:modified>
</cp:coreProperties>
</file>