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8855" windowHeight="8445" activeTab="2"/>
  </bookViews>
  <sheets>
    <sheet name="Técnico" sheetId="1" r:id="rId1"/>
    <sheet name="Económico" sheetId="2" r:id="rId2"/>
    <sheet name="Calificación" sheetId="3" r:id="rId3"/>
  </sheets>
  <calcPr calcId="124519"/>
</workbook>
</file>

<file path=xl/calcChain.xml><?xml version="1.0" encoding="utf-8"?>
<calcChain xmlns="http://schemas.openxmlformats.org/spreadsheetml/2006/main">
  <c r="J11" i="3"/>
  <c r="J13" s="1"/>
  <c r="G11"/>
  <c r="G13" s="1"/>
  <c r="G8" i="2"/>
  <c r="G6"/>
  <c r="F6"/>
  <c r="E6"/>
  <c r="K31"/>
  <c r="L6"/>
  <c r="M6" s="1"/>
  <c r="K6"/>
  <c r="O36"/>
  <c r="S8"/>
  <c r="S33"/>
  <c r="R33"/>
  <c r="Q33"/>
  <c r="R32"/>
  <c r="S32" s="1"/>
  <c r="Q32"/>
  <c r="S31"/>
  <c r="R31"/>
  <c r="Q31"/>
  <c r="R30"/>
  <c r="S30" s="1"/>
  <c r="Q30"/>
  <c r="S29"/>
  <c r="R29"/>
  <c r="Q29"/>
  <c r="R28"/>
  <c r="S28" s="1"/>
  <c r="Q28"/>
  <c r="S27"/>
  <c r="R27"/>
  <c r="Q27"/>
  <c r="R25"/>
  <c r="S25" s="1"/>
  <c r="Q25"/>
  <c r="R24"/>
  <c r="S24" s="1"/>
  <c r="Q24"/>
  <c r="S23"/>
  <c r="R23"/>
  <c r="Q23"/>
  <c r="R22"/>
  <c r="S22" s="1"/>
  <c r="Q22"/>
  <c r="S21"/>
  <c r="R21"/>
  <c r="Q21"/>
  <c r="R20"/>
  <c r="S20" s="1"/>
  <c r="Q20"/>
  <c r="R15"/>
  <c r="S15" s="1"/>
  <c r="Q15"/>
  <c r="S14"/>
  <c r="R14"/>
  <c r="Q14"/>
  <c r="S12"/>
  <c r="R12"/>
  <c r="Q12"/>
  <c r="R11"/>
  <c r="S11" s="1"/>
  <c r="Q11"/>
  <c r="S10"/>
  <c r="R10"/>
  <c r="Q10"/>
  <c r="R9"/>
  <c r="S9" s="1"/>
  <c r="Q9"/>
  <c r="R7"/>
  <c r="S7" s="1"/>
  <c r="Q7"/>
  <c r="R5"/>
  <c r="S5" s="1"/>
  <c r="Q5"/>
  <c r="M33"/>
  <c r="L33"/>
  <c r="K33"/>
  <c r="L32"/>
  <c r="M32" s="1"/>
  <c r="K32"/>
  <c r="M31"/>
  <c r="L31"/>
  <c r="M30"/>
  <c r="L30"/>
  <c r="K30"/>
  <c r="L29"/>
  <c r="M29" s="1"/>
  <c r="K29"/>
  <c r="L28"/>
  <c r="M28" s="1"/>
  <c r="K28"/>
  <c r="M27"/>
  <c r="L27"/>
  <c r="K27"/>
  <c r="L25"/>
  <c r="M25" s="1"/>
  <c r="K25"/>
  <c r="M24"/>
  <c r="L24"/>
  <c r="K24"/>
  <c r="M23"/>
  <c r="L23"/>
  <c r="K23"/>
  <c r="L22"/>
  <c r="M22" s="1"/>
  <c r="K22"/>
  <c r="M21"/>
  <c r="L21"/>
  <c r="K21"/>
  <c r="L20"/>
  <c r="M20" s="1"/>
  <c r="K20"/>
  <c r="L15"/>
  <c r="M15" s="1"/>
  <c r="K15"/>
  <c r="L14"/>
  <c r="M14" s="1"/>
  <c r="K14"/>
  <c r="M12"/>
  <c r="L12"/>
  <c r="K12"/>
  <c r="L11"/>
  <c r="M11" s="1"/>
  <c r="K11"/>
  <c r="L10"/>
  <c r="M10" s="1"/>
  <c r="K10"/>
  <c r="M9"/>
  <c r="L9"/>
  <c r="K9"/>
  <c r="M7"/>
  <c r="L7"/>
  <c r="K7"/>
  <c r="L5"/>
  <c r="M5" s="1"/>
  <c r="K5"/>
  <c r="M16" l="1"/>
  <c r="M8"/>
  <c r="S13"/>
  <c r="S16"/>
  <c r="S26"/>
  <c r="S34"/>
  <c r="M34"/>
  <c r="M26"/>
  <c r="M13"/>
  <c r="I36" s="1"/>
  <c r="F33"/>
  <c r="G33" s="1"/>
  <c r="E33"/>
  <c r="F32"/>
  <c r="G32" s="1"/>
  <c r="E32"/>
  <c r="F31"/>
  <c r="G31" s="1"/>
  <c r="E31"/>
  <c r="F30"/>
  <c r="G30" s="1"/>
  <c r="E30"/>
  <c r="F29"/>
  <c r="G29" s="1"/>
  <c r="E29"/>
  <c r="G28"/>
  <c r="F28"/>
  <c r="E28"/>
  <c r="F27"/>
  <c r="G27" s="1"/>
  <c r="E27"/>
  <c r="F25"/>
  <c r="G25" s="1"/>
  <c r="E25"/>
  <c r="F24"/>
  <c r="G24" s="1"/>
  <c r="E24"/>
  <c r="F23"/>
  <c r="G23" s="1"/>
  <c r="E23"/>
  <c r="G22"/>
  <c r="F22"/>
  <c r="E22"/>
  <c r="G21"/>
  <c r="F21"/>
  <c r="E21"/>
  <c r="G20"/>
  <c r="F20"/>
  <c r="E20"/>
  <c r="F15"/>
  <c r="G15" s="1"/>
  <c r="E15"/>
  <c r="F14"/>
  <c r="G14" s="1"/>
  <c r="E14"/>
  <c r="F12"/>
  <c r="G12" s="1"/>
  <c r="E12"/>
  <c r="G11"/>
  <c r="F11"/>
  <c r="E11"/>
  <c r="F10"/>
  <c r="G10" s="1"/>
  <c r="E10"/>
  <c r="F9"/>
  <c r="G9" s="1"/>
  <c r="E9"/>
  <c r="F7"/>
  <c r="G7" s="1"/>
  <c r="E7"/>
  <c r="F5"/>
  <c r="G5" s="1"/>
  <c r="E5"/>
  <c r="G26" l="1"/>
  <c r="O37"/>
  <c r="I37"/>
  <c r="I38" s="1"/>
  <c r="G13"/>
  <c r="G16"/>
  <c r="G34"/>
  <c r="C37" l="1"/>
  <c r="O38"/>
  <c r="C36"/>
  <c r="C38" l="1"/>
</calcChain>
</file>

<file path=xl/comments1.xml><?xml version="1.0" encoding="utf-8"?>
<comments xmlns="http://schemas.openxmlformats.org/spreadsheetml/2006/main">
  <authors>
    <author>jbernal</author>
  </authors>
  <commentList>
    <comment ref="I5" authorId="0">
      <text>
        <r>
          <rPr>
            <b/>
            <sz val="9"/>
            <color indexed="81"/>
            <rFont val="Tahoma"/>
            <charset val="1"/>
          </rPr>
          <t>jbernal:</t>
        </r>
        <r>
          <rPr>
            <sz val="9"/>
            <color indexed="81"/>
            <rFont val="Tahoma"/>
            <charset val="1"/>
          </rPr>
          <t xml:space="preserve">
NO CUMPLE: La certificación pertenece a varias ordenes de compra de un mismo cliente, pero en los pliegos se indica que cada certificación adicional debe ser de un sólo contrato.</t>
        </r>
      </text>
    </comment>
  </commentList>
</comments>
</file>

<file path=xl/sharedStrings.xml><?xml version="1.0" encoding="utf-8"?>
<sst xmlns="http://schemas.openxmlformats.org/spreadsheetml/2006/main" count="338" uniqueCount="161">
  <si>
    <t>Requerimiento</t>
  </si>
  <si>
    <t>Cumple</t>
  </si>
  <si>
    <t>Folio</t>
  </si>
  <si>
    <t>Folios</t>
  </si>
  <si>
    <t>El proponente deberá anexar a su propuesta, el certificado del fabricante en el que conste que es distribuidor autorizado para distribuir los servidores de la marca que oferta.</t>
  </si>
  <si>
    <t xml:space="preserve">a) Que tiene la capacidad y se compromete a suministrar lo requerido de conformidad con lo establecido en el Anexo 1. Anexo Técnico (todos y cada uno de los elementos solicitados, de conformidad con la alternativa a proponer, así como los servicios asociados). Para ello deberá describir las soluciones (servidores) que propone, indicando su cumplimiento de conformidad con lo requerido. Adicionalmente, deberá indicar explícitamente que el proponente cumplirá con el tiempo de entrega solicitado en el anexo. De no incluir esto en la oferta, o de condicionar la misma, especificando características que ocasionen el no cumplimiento los requisitos mínimos establecidos en el Anexo Técnico, la propuesta será Rechazada. </t>
  </si>
  <si>
    <t>d) Valor Agregado: El proponente deberá indicar en su oferta técnica los valores agregados que ofrece, especialmente deberá indicar si está en la capacidad y se compromete a ofrecer lo relacionado con lo establecido en el capítulo VI, literal C, Criterios de Evaluación. Adicional a lo anterior, en proponente deberá indicar la fecha límite para prestar al ICFES los servicios ofrecidos como valor agregado, sin que esta fecha exceda el primer trimestre de 2013.</t>
  </si>
  <si>
    <t xml:space="preserve">IV. OFERTA
A. OFERTA TÉCNICA.
</t>
  </si>
  <si>
    <t>III. PROPONENTES Y CONDICIONES DE CAPACIDAD.
B. CONDICIONES DE CAPACIDAD TÉCNICA
1. EXPERIENCIA GENERAL MÍNIMA REQUERIDA</t>
  </si>
  <si>
    <t>III. PROPONENTES Y CONDICIONES DE CAPACIDAD.
B. CONDICIONES DE CAPACIDAD TÉCNICA
2. CERTIFICACIÓN DEL FABRICANTE</t>
  </si>
  <si>
    <t>Item</t>
  </si>
  <si>
    <t>Cantidad</t>
  </si>
  <si>
    <t>Valor Unitario con IVA</t>
  </si>
  <si>
    <t>COMPONENTE 1 – SERVIDORES MISIONALES</t>
  </si>
  <si>
    <t>Valor unitario sin IVA</t>
  </si>
  <si>
    <t>Valor Total sin IVA</t>
  </si>
  <si>
    <t>Valor Total con IVA</t>
  </si>
  <si>
    <r>
      <t xml:space="preserve">Ítem 1.1: Servidor de aplicaciones nuevo sistema misional con garantía de </t>
    </r>
    <r>
      <rPr>
        <b/>
        <sz val="11"/>
        <rFont val="Calibri"/>
        <family val="2"/>
        <scheme val="minor"/>
      </rPr>
      <t xml:space="preserve">TRES (3) </t>
    </r>
    <r>
      <rPr>
        <sz val="11"/>
        <rFont val="Calibri"/>
        <family val="2"/>
        <scheme val="minor"/>
      </rPr>
      <t>años.</t>
    </r>
  </si>
  <si>
    <r>
      <t xml:space="preserve">Ítem 1.1: Licenciamiento de plataforma de virtualización con soporte y mantenimiento del fabricante por </t>
    </r>
    <r>
      <rPr>
        <b/>
        <sz val="11"/>
        <rFont val="Calibri"/>
        <family val="2"/>
        <scheme val="minor"/>
      </rPr>
      <t>UN (1)</t>
    </r>
    <r>
      <rPr>
        <sz val="11"/>
        <rFont val="Calibri"/>
        <family val="2"/>
        <scheme val="minor"/>
      </rPr>
      <t xml:space="preserve"> año.</t>
    </r>
  </si>
  <si>
    <t>Ítem 1.1: Servicios de instalación para servidores de aplicación nuevo sistema misional</t>
  </si>
  <si>
    <t>Valor Total item 1.1 - Servidores nuevo sistema misional</t>
  </si>
  <si>
    <r>
      <t xml:space="preserve">Ítem 1.2: </t>
    </r>
    <r>
      <rPr>
        <b/>
        <sz val="11"/>
        <rFont val="Calibri"/>
        <family val="2"/>
        <scheme val="minor"/>
      </rPr>
      <t>SERVIDOR - CAPA MEDIA</t>
    </r>
    <r>
      <rPr>
        <sz val="11"/>
        <rFont val="Calibri"/>
        <family val="2"/>
        <scheme val="minor"/>
      </rPr>
      <t xml:space="preserve"> para bodega de datos y BI  con garantía de </t>
    </r>
    <r>
      <rPr>
        <b/>
        <sz val="11"/>
        <rFont val="Calibri"/>
        <family val="2"/>
        <scheme val="minor"/>
      </rPr>
      <t xml:space="preserve">TRES (3) </t>
    </r>
    <r>
      <rPr>
        <sz val="11"/>
        <rFont val="Calibri"/>
        <family val="2"/>
        <scheme val="minor"/>
      </rPr>
      <t>años.</t>
    </r>
  </si>
  <si>
    <t>Ítem 1.2: Servicios de instalación para SERVIDOR - CAPA MEDIA para bodega de datos y BI</t>
  </si>
  <si>
    <r>
      <t xml:space="preserve">Ítem 1.2: </t>
    </r>
    <r>
      <rPr>
        <b/>
        <sz val="11"/>
        <rFont val="Calibri"/>
        <family val="2"/>
        <scheme val="minor"/>
      </rPr>
      <t>SERVIDOR – BASE DE DATOS</t>
    </r>
    <r>
      <rPr>
        <sz val="11"/>
        <rFont val="Calibri"/>
        <family val="2"/>
        <scheme val="minor"/>
      </rPr>
      <t xml:space="preserve"> para bodega de datos y BI  con garantía de </t>
    </r>
    <r>
      <rPr>
        <b/>
        <u/>
        <sz val="11"/>
        <rFont val="Calibri"/>
        <family val="2"/>
        <scheme val="minor"/>
      </rPr>
      <t xml:space="preserve">TRES (3) </t>
    </r>
    <r>
      <rPr>
        <sz val="11"/>
        <rFont val="Calibri"/>
        <family val="2"/>
        <scheme val="minor"/>
      </rPr>
      <t>años.</t>
    </r>
  </si>
  <si>
    <t>Ítem 1.2: Servicios de instalación para SERVIDOR – BASE DE DATOS para bodega de datos y BI</t>
  </si>
  <si>
    <t>Valor Total ítem 1.2: Servidores para bodega de datos y BI</t>
  </si>
  <si>
    <r>
      <t xml:space="preserve">Ítem 1.3: </t>
    </r>
    <r>
      <rPr>
        <b/>
        <sz val="11"/>
        <rFont val="Calibri"/>
        <family val="2"/>
        <scheme val="minor"/>
      </rPr>
      <t xml:space="preserve">Servidor para procesamiento estadístico </t>
    </r>
    <r>
      <rPr>
        <sz val="11"/>
        <rFont val="Calibri"/>
        <family val="2"/>
        <scheme val="minor"/>
      </rPr>
      <t xml:space="preserve">con garantía de </t>
    </r>
    <r>
      <rPr>
        <b/>
        <sz val="11"/>
        <rFont val="Calibri"/>
        <family val="2"/>
        <scheme val="minor"/>
      </rPr>
      <t xml:space="preserve">TRES (3) </t>
    </r>
    <r>
      <rPr>
        <sz val="11"/>
        <rFont val="Calibri"/>
        <family val="2"/>
        <scheme val="minor"/>
      </rPr>
      <t>años.</t>
    </r>
  </si>
  <si>
    <t>Ítem 1.3: Servicios de instalación Servidor para procesamiento estadístico</t>
  </si>
  <si>
    <t>Valor Total item 1.3 - Servidor para procesamiento estadístico</t>
  </si>
  <si>
    <t>COMPONENTE 2 – SOLUCIÓN DE VIRTUALIZACIÓN TIPO BLADE</t>
  </si>
  <si>
    <r>
      <t xml:space="preserve">Ítem 2.1:  </t>
    </r>
    <r>
      <rPr>
        <b/>
        <sz val="11"/>
        <rFont val="Calibri"/>
        <family val="2"/>
        <scheme val="minor"/>
      </rPr>
      <t>Chasis</t>
    </r>
    <r>
      <rPr>
        <sz val="11"/>
        <rFont val="Calibri"/>
        <family val="2"/>
        <scheme val="minor"/>
      </rPr>
      <t xml:space="preserve"> para solución de virtualización tipo BLADE  con garantía de </t>
    </r>
    <r>
      <rPr>
        <b/>
        <sz val="11"/>
        <rFont val="Calibri"/>
        <family val="2"/>
        <scheme val="minor"/>
      </rPr>
      <t xml:space="preserve">TRES (3) </t>
    </r>
    <r>
      <rPr>
        <sz val="11"/>
        <rFont val="Calibri"/>
        <family val="2"/>
        <scheme val="minor"/>
      </rPr>
      <t>años.</t>
    </r>
  </si>
  <si>
    <r>
      <t xml:space="preserve">Ítem 2.1:  </t>
    </r>
    <r>
      <rPr>
        <b/>
        <sz val="11"/>
        <rFont val="Calibri"/>
        <family val="2"/>
        <scheme val="minor"/>
      </rPr>
      <t>Chuchillas para</t>
    </r>
    <r>
      <rPr>
        <sz val="11"/>
        <rFont val="Calibri"/>
        <family val="2"/>
        <scheme val="minor"/>
      </rPr>
      <t xml:space="preserve"> solución de virtualización tipo BLADE con garantía de </t>
    </r>
    <r>
      <rPr>
        <b/>
        <sz val="11"/>
        <rFont val="Calibri"/>
        <family val="2"/>
        <scheme val="minor"/>
      </rPr>
      <t xml:space="preserve">TRES (3) </t>
    </r>
    <r>
      <rPr>
        <sz val="11"/>
        <rFont val="Calibri"/>
        <family val="2"/>
        <scheme val="minor"/>
      </rPr>
      <t>años.</t>
    </r>
  </si>
  <si>
    <r>
      <t xml:space="preserve">Ítem 2.1:  Solución de almacenamiento tipo </t>
    </r>
    <r>
      <rPr>
        <b/>
        <sz val="11"/>
        <rFont val="Calibri"/>
        <family val="2"/>
        <scheme val="minor"/>
      </rPr>
      <t xml:space="preserve">SAN </t>
    </r>
    <r>
      <rPr>
        <sz val="11"/>
        <rFont val="Calibri"/>
        <family val="2"/>
        <scheme val="minor"/>
      </rPr>
      <t xml:space="preserve">con garantía de </t>
    </r>
    <r>
      <rPr>
        <b/>
        <sz val="11"/>
        <rFont val="Calibri"/>
        <family val="2"/>
        <scheme val="minor"/>
      </rPr>
      <t xml:space="preserve">TRES (3) </t>
    </r>
    <r>
      <rPr>
        <sz val="11"/>
        <rFont val="Calibri"/>
        <family val="2"/>
        <scheme val="minor"/>
      </rPr>
      <t>años.</t>
    </r>
  </si>
  <si>
    <r>
      <t xml:space="preserve">Ítem 2.1: Licenciamiento de plataforma de virtualización con soporte y mantenimiento del fabricante por </t>
    </r>
    <r>
      <rPr>
        <b/>
        <sz val="11"/>
        <rFont val="Calibri"/>
        <family val="2"/>
        <scheme val="minor"/>
      </rPr>
      <t xml:space="preserve">UN (1) </t>
    </r>
    <r>
      <rPr>
        <sz val="11"/>
        <rFont val="Calibri"/>
        <family val="2"/>
        <scheme val="minor"/>
      </rPr>
      <t>año.</t>
    </r>
  </si>
  <si>
    <r>
      <t xml:space="preserve">Ítem 2.1: Licencias de Windows 2008 server STD R2 con soporte y actualización por </t>
    </r>
    <r>
      <rPr>
        <b/>
        <sz val="11"/>
        <rFont val="Calibri"/>
        <family val="2"/>
        <scheme val="minor"/>
      </rPr>
      <t xml:space="preserve">UN (1) </t>
    </r>
    <r>
      <rPr>
        <sz val="11"/>
        <rFont val="Calibri"/>
        <family val="2"/>
        <scheme val="minor"/>
      </rPr>
      <t>año.</t>
    </r>
  </si>
  <si>
    <t>Ítem 2.1: Servicios de instalación para solución de virtualización tipo blade y de almacenamiento tipo SAN</t>
  </si>
  <si>
    <t>Valor Total ítem 2.1: Solución para virtualización tipo blade y de almacenamiento tipo SAN/NAS</t>
  </si>
  <si>
    <r>
      <t xml:space="preserve">Ítem 2.2:  </t>
    </r>
    <r>
      <rPr>
        <b/>
        <sz val="11"/>
        <rFont val="Calibri"/>
        <family val="2"/>
        <scheme val="minor"/>
      </rPr>
      <t xml:space="preserve">Librería de backup </t>
    </r>
    <r>
      <rPr>
        <sz val="11"/>
        <rFont val="Calibri"/>
        <family val="2"/>
        <scheme val="minor"/>
      </rPr>
      <t xml:space="preserve">para solución de Backup  con garantía de </t>
    </r>
    <r>
      <rPr>
        <b/>
        <sz val="11"/>
        <rFont val="Calibri"/>
        <family val="2"/>
        <scheme val="minor"/>
      </rPr>
      <t xml:space="preserve">TRES (3) </t>
    </r>
    <r>
      <rPr>
        <sz val="11"/>
        <rFont val="Calibri"/>
        <family val="2"/>
        <scheme val="minor"/>
      </rPr>
      <t>años.</t>
    </r>
  </si>
  <si>
    <r>
      <t xml:space="preserve">Ítem 2.2:  </t>
    </r>
    <r>
      <rPr>
        <b/>
        <sz val="11"/>
        <rFont val="Calibri"/>
        <family val="2"/>
        <scheme val="minor"/>
      </rPr>
      <t xml:space="preserve">Licencia Symantec Backup exec </t>
    </r>
    <r>
      <rPr>
        <sz val="11"/>
        <rFont val="Calibri"/>
        <family val="2"/>
        <scheme val="minor"/>
      </rPr>
      <t xml:space="preserve">última versión con soporte y mantenimiento del fabricante por </t>
    </r>
    <r>
      <rPr>
        <b/>
        <sz val="11"/>
        <rFont val="Calibri"/>
        <family val="2"/>
        <scheme val="minor"/>
      </rPr>
      <t xml:space="preserve">UN (1) </t>
    </r>
    <r>
      <rPr>
        <sz val="11"/>
        <rFont val="Calibri"/>
        <family val="2"/>
        <scheme val="minor"/>
      </rPr>
      <t>año.</t>
    </r>
  </si>
  <si>
    <r>
      <t xml:space="preserve">Ítem 2.2:  </t>
    </r>
    <r>
      <rPr>
        <b/>
        <sz val="11"/>
        <rFont val="Calibri"/>
        <family val="2"/>
        <scheme val="minor"/>
      </rPr>
      <t xml:space="preserve">Licencias Symantec backup agente vmware </t>
    </r>
    <r>
      <rPr>
        <sz val="11"/>
        <rFont val="Calibri"/>
        <family val="2"/>
        <scheme val="minor"/>
      </rPr>
      <t xml:space="preserve">última versión con soporte y mantenimiento del fabricante por </t>
    </r>
    <r>
      <rPr>
        <b/>
        <sz val="11"/>
        <rFont val="Calibri"/>
        <family val="2"/>
        <scheme val="minor"/>
      </rPr>
      <t xml:space="preserve">UN (1) </t>
    </r>
    <r>
      <rPr>
        <sz val="11"/>
        <rFont val="Calibri"/>
        <family val="2"/>
        <scheme val="minor"/>
      </rPr>
      <t>año.</t>
    </r>
  </si>
  <si>
    <r>
      <t xml:space="preserve">Ítem 2.2:  </t>
    </r>
    <r>
      <rPr>
        <b/>
        <sz val="11"/>
        <rFont val="Calibri"/>
        <family val="2"/>
        <scheme val="minor"/>
      </rPr>
      <t xml:space="preserve">Licencias Symantec Backup agente para Windows server </t>
    </r>
    <r>
      <rPr>
        <sz val="11"/>
        <rFont val="Calibri"/>
        <family val="2"/>
        <scheme val="minor"/>
      </rPr>
      <t xml:space="preserve">última versión con soporte y mantenimiento del fabricante por </t>
    </r>
    <r>
      <rPr>
        <b/>
        <sz val="11"/>
        <rFont val="Calibri"/>
        <family val="2"/>
        <scheme val="minor"/>
      </rPr>
      <t xml:space="preserve">UN (1) </t>
    </r>
    <r>
      <rPr>
        <sz val="11"/>
        <rFont val="Calibri"/>
        <family val="2"/>
        <scheme val="minor"/>
      </rPr>
      <t>año.</t>
    </r>
  </si>
  <si>
    <r>
      <t xml:space="preserve">Ítem 2.2:  </t>
    </r>
    <r>
      <rPr>
        <b/>
        <sz val="11"/>
        <rFont val="Calibri"/>
        <family val="2"/>
        <scheme val="minor"/>
      </rPr>
      <t xml:space="preserve">Cintas de backup LTO-5 </t>
    </r>
    <r>
      <rPr>
        <sz val="11"/>
        <rFont val="Calibri"/>
        <family val="2"/>
        <scheme val="minor"/>
      </rPr>
      <t>para solución de Backup</t>
    </r>
  </si>
  <si>
    <r>
      <t xml:space="preserve">Ítem 2.2:  </t>
    </r>
    <r>
      <rPr>
        <b/>
        <sz val="11"/>
        <rFont val="Calibri"/>
        <family val="2"/>
        <scheme val="minor"/>
      </rPr>
      <t xml:space="preserve">Cintas de limpieza </t>
    </r>
    <r>
      <rPr>
        <sz val="11"/>
        <rFont val="Calibri"/>
        <family val="2"/>
        <scheme val="minor"/>
      </rPr>
      <t>para solución de Backup</t>
    </r>
  </si>
  <si>
    <t>Item 2.2 Servicios de instalación para solución de backup</t>
  </si>
  <si>
    <t>Valor Total ítem 2.2: Solución de backup</t>
  </si>
  <si>
    <t>Valor Total componente 1</t>
  </si>
  <si>
    <t>Valor Total componente 2</t>
  </si>
  <si>
    <t>Valor Total</t>
  </si>
  <si>
    <t>6 TIEMPO DE ENTREGA</t>
  </si>
  <si>
    <t>5 SERVICIOS DE INSTALACIÓN</t>
  </si>
  <si>
    <t>7 TIEMPO MÁXIMO DE GARANTÍA</t>
  </si>
  <si>
    <t>4 COMPONENTE 2 – SOLUCIÓN DE VIRTUALIZACIÓN TIPO BLADE
4.1 Ítem 2.1: Solución para virtualización tipo blade y de almacenamiento tipo SAN
SOLUCIÓN DE VIRTUALIZACIÓN TIPO BLADE</t>
  </si>
  <si>
    <t>4 COMPONENTE 2 – SOLUCIÓN DE VIRTUALIZACIÓN TIPO BLADE
4.1 Ítem 2.1: Solución para virtualización tipo blade y de almacenamiento tipo SAN
SOLUCIÓN DE ALMACENAMIENTO TIPO SAN</t>
  </si>
  <si>
    <t>4 COMPONENTE 2 – SOLUCIÓN DE VIRTUALIZACIÓN TIPO BLADE
4.2 Ítem 2.2: Solución de backup</t>
  </si>
  <si>
    <t>3 COMPONENTE 1 – SERVIDORES MISIONALES
3.2 Ítem 1.2: Servidores para bodega de datos y BI
UN (1) SERVIDOR – BASE DE DATOS</t>
  </si>
  <si>
    <t>3 COMPONENTE 1 – SERVIDORES MISIONALES
3.3 Ítem 1.3: Servidor para procesamiento estadístico</t>
  </si>
  <si>
    <t>3 COMPONENTE 1 – SERVIDORES MISIONALES
3.1 Ítem 1.1: Servidores de aplicación nuevo sistema misional
DOS (2) SERVIDORES PARA APLICACIONES MISIONALES</t>
  </si>
  <si>
    <t>3 COMPONENTE 1 – SERVIDORES MISIONALES
3.2 Ítem 1.2: Servidores para bodega de datos y BI
UN (1) SERVIDOR - CAPA MEDIA</t>
  </si>
  <si>
    <t>c) Las certificaciones para acreditar la experiencia adicional a la mínima requerida, que se pretendan aportar para optar por el puntaje, de conformidad con lo establecido en el Capítulo VI, literal C. Criterios de Evaluación.</t>
  </si>
  <si>
    <t>STS</t>
  </si>
  <si>
    <t>Objeto de la experiencia requerida: El proponente deberá acreditar la ejecución de dos (2) contratos cuyo objeto incluya suministro y configuración de servidores. Uno de los contratos debe incluir también suministro y configuración de soluciones de almacenamiento. Cada contrato por valor del 100% del presupuesto oficial de este procedimiento de selección (en pesos o en dólares americanos). Para las certificaciones cuyo valor sea en dólares, se tomará el equivalente en pesos colombianos con base en la TRM de la fecha de suscripción de dicho contrato.
Fecha de iniciación: Inicio de la ejecución, a partir del 01/01/2008.
Fecha de finalización: Antes del cierre del presente procedimiento de selección.
Deben presentarse Dos (2) certificaciones de contratos ejecutados que contengan como mínimo la siguiente información:
1. Nombre de la Entidad contratante y teléfono.
2. Nombre del contratista certificado
3. Objeto del contrato
4. Para los contratos en asociación la especificación del porcentaje de participación
5. Nombre y cargo de quien certifica
6. Firma del funcionario competente para certificar
7. Valor del contrato.
8. Calificación del contratista como satisfactorio, bueno, excelente o términos similares; así como calificaciones numéricas por encima del 80%
O copias de los contratos acompañados de la respectiva acta de liquidación.</t>
  </si>
  <si>
    <t>172 a 174</t>
  </si>
  <si>
    <t>Comentarios</t>
  </si>
  <si>
    <t>129 a 142</t>
  </si>
  <si>
    <t>131 a 132</t>
  </si>
  <si>
    <t>132 a 133</t>
  </si>
  <si>
    <t>133 a 134</t>
  </si>
  <si>
    <t>134 a 136</t>
  </si>
  <si>
    <t>136 a 138</t>
  </si>
  <si>
    <t>138 a 139</t>
  </si>
  <si>
    <t>139 a 141</t>
  </si>
  <si>
    <t>141 a 142</t>
  </si>
  <si>
    <t>96 a 120</t>
  </si>
  <si>
    <t>61 a 81 hojas de vida del personal y cartas de intención debidamente firmadas.
83 a 95 copia de las certificaciones que posee el personal propuesto, expedidas por el fabricante de la marca de los servidores ofertados.</t>
  </si>
  <si>
    <t>96 a 104 certificaciones de personal para verificación de requisitos y evaluación; y certificaciones de que al menos una de las personas que realizará la configuración de la plataforma de virtualización ha participado en la ejecución de tres proyectos configurando dicha plataforma de virtualización.
105 a 120 certificaciones en los sistemas operativos para servidores de aplicación nuevo sistema misional y solución de virtualización tipo blade y de almacenamiento tipo SAN.</t>
  </si>
  <si>
    <t>TÉCNICO</t>
  </si>
  <si>
    <t>Acreditar 1 experiencia adicional a la mínima requerida.</t>
  </si>
  <si>
    <t>Acreditar 2 experiencias adicionales a la mínima requerida.</t>
  </si>
  <si>
    <t>Cursos no certificados en administración de las plataformas de virtualización ofertadas</t>
  </si>
  <si>
    <t>Cursos no certificados en los sistemas operativos ofertados</t>
  </si>
  <si>
    <t>OFERTA ECONÓMICA</t>
  </si>
  <si>
    <t>ESTIMULO A LA INDUSTRIA COLOMBIANA</t>
  </si>
  <si>
    <t>FACTOR</t>
  </si>
  <si>
    <t>SUBFACTOR</t>
  </si>
  <si>
    <t>PUNTAJE POR SUBFACTOR</t>
  </si>
  <si>
    <t>PUNTAJE POR FACTOR</t>
  </si>
  <si>
    <t>Puntaje</t>
  </si>
  <si>
    <t>Horas de consultoría adicional</t>
  </si>
  <si>
    <t>Experiencia adicional a la mínima requerida</t>
  </si>
  <si>
    <t>Certificaciones del personal</t>
  </si>
  <si>
    <t>Valor agregado</t>
  </si>
  <si>
    <t>COMWARE</t>
  </si>
  <si>
    <t>PROTOKOL</t>
  </si>
  <si>
    <t>207 a 208</t>
  </si>
  <si>
    <t>209 a 210</t>
  </si>
  <si>
    <t>b) Equipo de trabajo: El proponente deberá incluir en su oferta técnica el personal necesario que garantice la adecuada instalación y configuración de los servidores ofrecidos. Para ello deberá diligenciar el Formato 3. Hoja de vida del personal.
Adicional a lo anterior, se deberá anexar copia de la certificación de sistema operativo que posee el personal propuesto, expedida por el fabricante de la marca de los servidores ofertados, para la configuración del sistema operativo, y copias de los las certificaciones de participación en proyectos en los que se haya configurado la plataforma de virtualización de la solución ofrecida. Dichos documentos deberán aportarse con el fin de optar por calificación, de acuerdo con lo establecido en el capítulo VI, literal C, Criterios de Evaluación.
Nota: Con el fin de asegurar que se tiene el consentimiento del personal ofrecido, el oferente deberá presentar una carta de intención debidamente firmada por la persona propuesta en la cual acepte ser parte del equipo de trabajo que prestará el servicio requerido en caso de llegarse a celebrar el contrato.</t>
  </si>
  <si>
    <t>Participación en proyectos configurando la plataforma de virtualización ofrecida.
Certificación de que al menos una de las personas que realizará la configuración de la plataforma de virtualización ha participado en la ejecución de TRES proyectos configurando dicha plataforma de vrtualización.</t>
  </si>
  <si>
    <t>Certificación de al menos una de las personas del equipo de trabajo, en los sistemas operativos que se instalarán en la solución.
Certificación en los sistemas operativos, de al menos una de las personas que realizará la configuración de los sistemas operativos para los Ítems 1.1: Servidores de aplicación nuevo sistema misional y Ítem 2.1: Solución para virtualización tipo blade y de almacenamiento tipo SAN.</t>
  </si>
  <si>
    <t>60 a 61</t>
  </si>
  <si>
    <t>122 a 126</t>
  </si>
  <si>
    <t>No cumple</t>
  </si>
  <si>
    <t xml:space="preserve">61 a 81 
83 a 95 </t>
  </si>
  <si>
    <r>
      <rPr>
        <b/>
        <u/>
        <sz val="11"/>
        <color theme="1"/>
        <rFont val="Calibri"/>
        <family val="2"/>
        <scheme val="minor"/>
      </rPr>
      <t xml:space="preserve">Certificación adicional a la mínima requerida 1:
</t>
    </r>
    <r>
      <rPr>
        <sz val="11"/>
        <color theme="1"/>
        <rFont val="Calibri"/>
        <family val="2"/>
        <scheme val="minor"/>
      </rPr>
      <t xml:space="preserve">1. Nombre de la Entidad contratante y teléfono: </t>
    </r>
    <r>
      <rPr>
        <b/>
        <sz val="11"/>
        <color theme="1"/>
        <rFont val="Calibri"/>
        <family val="2"/>
        <scheme val="minor"/>
      </rPr>
      <t>Ministerio de minas y energía - 2200300 ext 2401</t>
    </r>
    <r>
      <rPr>
        <sz val="11"/>
        <color theme="1"/>
        <rFont val="Calibri"/>
        <family val="2"/>
        <scheme val="minor"/>
      </rPr>
      <t xml:space="preserve">
2. Nombre del contratista certificado: </t>
    </r>
    <r>
      <rPr>
        <b/>
        <sz val="11"/>
        <color theme="1"/>
        <rFont val="Calibri"/>
        <family val="2"/>
        <scheme val="minor"/>
      </rPr>
      <t>STS S.A.</t>
    </r>
    <r>
      <rPr>
        <sz val="11"/>
        <color theme="1"/>
        <rFont val="Calibri"/>
        <family val="2"/>
        <scheme val="minor"/>
      </rPr>
      <t xml:space="preserve">
3. Objeto del contrato: </t>
    </r>
    <r>
      <rPr>
        <b/>
        <sz val="11"/>
        <color theme="1"/>
        <rFont val="Calibri"/>
        <family val="2"/>
        <scheme val="minor"/>
      </rPr>
      <t xml:space="preserve">Suministro de la solución de infraestructura de hardware, software y comunicaciones para operación del sistema de información SI MINERO virtualizada bajo ambiente VMWARE.
</t>
    </r>
    <r>
      <rPr>
        <sz val="11"/>
        <color theme="1"/>
        <rFont val="Calibri"/>
        <family val="2"/>
        <scheme val="minor"/>
      </rPr>
      <t xml:space="preserve">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Martha Lucia Torres Giraldo - Coordinadora Grupo de Sistemas</t>
    </r>
    <r>
      <rPr>
        <sz val="11"/>
        <color theme="1"/>
        <rFont val="Calibri"/>
        <family val="2"/>
        <scheme val="minor"/>
      </rPr>
      <t xml:space="preserve">
6. Firma del funcionario competente para certificar: </t>
    </r>
    <r>
      <rPr>
        <b/>
        <sz val="11"/>
        <color theme="1"/>
        <rFont val="Calibri"/>
        <family val="2"/>
        <scheme val="minor"/>
      </rPr>
      <t>Cumple.</t>
    </r>
    <r>
      <rPr>
        <sz val="11"/>
        <color theme="1"/>
        <rFont val="Calibri"/>
        <family val="2"/>
        <scheme val="minor"/>
      </rPr>
      <t xml:space="preserve">
7. Valor del contrato: </t>
    </r>
    <r>
      <rPr>
        <b/>
        <sz val="11"/>
        <color theme="1"/>
        <rFont val="Calibri"/>
        <family val="2"/>
        <scheme val="minor"/>
      </rPr>
      <t>(363.000.880+394.944.970) = 757.945.850. Se toman solamente los valores de los componentes de servidores tipo blade y sistema de almacenamiento SAN.</t>
    </r>
    <r>
      <rPr>
        <sz val="11"/>
        <color theme="1"/>
        <rFont val="Calibri"/>
        <family val="2"/>
        <scheme val="minor"/>
      </rPr>
      <t xml:space="preserve">
8. Calificación del contratista como satisfactorio, bueno, excelente o términos similares; así como calificaciones numéricas por encima del 80%: </t>
    </r>
    <r>
      <rPr>
        <b/>
        <sz val="11"/>
        <color theme="1"/>
        <rFont val="Calibri"/>
        <family val="2"/>
        <scheme val="minor"/>
      </rPr>
      <t>Excelente</t>
    </r>
    <r>
      <rPr>
        <sz val="11"/>
        <color theme="1"/>
        <rFont val="Calibri"/>
        <family val="2"/>
        <scheme val="minor"/>
      </rPr>
      <t xml:space="preserve">
Fecha de iniciación: Inicio de la ejecución, a partir del 01/01/2008: </t>
    </r>
    <r>
      <rPr>
        <b/>
        <sz val="11"/>
        <color theme="1"/>
        <rFont val="Calibri"/>
        <family val="2"/>
        <scheme val="minor"/>
      </rPr>
      <t>22 de Enero de 2011</t>
    </r>
    <r>
      <rPr>
        <sz val="11"/>
        <color theme="1"/>
        <rFont val="Calibri"/>
        <family val="2"/>
        <scheme val="minor"/>
      </rPr>
      <t xml:space="preserve">
Fecha de finalización: Antes del cierre del presente procedimiento de selección: </t>
    </r>
    <r>
      <rPr>
        <b/>
        <sz val="11"/>
        <color theme="1"/>
        <rFont val="Calibri"/>
        <family val="2"/>
        <scheme val="minor"/>
      </rPr>
      <t>21 de Marzo de 2011</t>
    </r>
  </si>
  <si>
    <r>
      <rPr>
        <b/>
        <u/>
        <sz val="11"/>
        <color theme="1"/>
        <rFont val="Calibri"/>
        <family val="2"/>
        <scheme val="minor"/>
      </rPr>
      <t>Certificación adicional a la mínima requerida 2:</t>
    </r>
    <r>
      <rPr>
        <sz val="11"/>
        <color theme="1"/>
        <rFont val="Calibri"/>
        <family val="2"/>
        <scheme val="minor"/>
      </rPr>
      <t xml:space="preserve">
1. Nombre de la Entidad contratante y teléfono: </t>
    </r>
    <r>
      <rPr>
        <b/>
        <sz val="11"/>
        <color theme="1"/>
        <rFont val="Calibri"/>
        <family val="2"/>
        <scheme val="minor"/>
      </rPr>
      <t>Brinks de Colombia - 4199696</t>
    </r>
    <r>
      <rPr>
        <sz val="11"/>
        <color theme="1"/>
        <rFont val="Calibri"/>
        <family val="2"/>
        <scheme val="minor"/>
      </rPr>
      <t xml:space="preserve">
2. Nombre del contratista certificado: </t>
    </r>
    <r>
      <rPr>
        <b/>
        <sz val="11"/>
        <color theme="1"/>
        <rFont val="Calibri"/>
        <family val="2"/>
        <scheme val="minor"/>
      </rPr>
      <t>STS S.A.</t>
    </r>
    <r>
      <rPr>
        <sz val="11"/>
        <color theme="1"/>
        <rFont val="Calibri"/>
        <family val="2"/>
        <scheme val="minor"/>
      </rPr>
      <t xml:space="preserve">
3. Objeto del contrato: </t>
    </r>
    <r>
      <rPr>
        <b/>
        <sz val="11"/>
        <color theme="1"/>
        <rFont val="Calibri"/>
        <family val="2"/>
        <scheme val="minor"/>
      </rPr>
      <t>Suministro de la solución de infraestructura para migración de los servidores Alpha para los ambientes principal y contingencia, incluyendo solución de almacenamiento y librería de backup</t>
    </r>
    <r>
      <rPr>
        <sz val="11"/>
        <color theme="1"/>
        <rFont val="Calibri"/>
        <family val="2"/>
        <scheme val="minor"/>
      </rPr>
      <t xml:space="preserve">
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Sandra Garcia Castro - Directora de Compras</t>
    </r>
    <r>
      <rPr>
        <sz val="11"/>
        <color theme="1"/>
        <rFont val="Calibri"/>
        <family val="2"/>
        <scheme val="minor"/>
      </rPr>
      <t xml:space="preserve">
6. Firma del funcionario competente para certificar: </t>
    </r>
    <r>
      <rPr>
        <b/>
        <sz val="11"/>
        <color theme="1"/>
        <rFont val="Calibri"/>
        <family val="2"/>
        <scheme val="minor"/>
      </rPr>
      <t>Cumple.</t>
    </r>
    <r>
      <rPr>
        <sz val="11"/>
        <color theme="1"/>
        <rFont val="Calibri"/>
        <family val="2"/>
        <scheme val="minor"/>
      </rPr>
      <t xml:space="preserve">
</t>
    </r>
    <r>
      <rPr>
        <sz val="11"/>
        <rFont val="Calibri"/>
        <family val="2"/>
        <scheme val="minor"/>
      </rPr>
      <t xml:space="preserve">7. Valor del contrato: </t>
    </r>
    <r>
      <rPr>
        <b/>
        <sz val="11"/>
        <rFont val="Calibri"/>
        <family val="2"/>
        <scheme val="minor"/>
      </rPr>
      <t xml:space="preserve">(214.021,16+324.490,28)*1936,29 = 1.024.714.316,16. </t>
    </r>
    <r>
      <rPr>
        <sz val="11"/>
        <rFont val="Calibri"/>
        <family val="2"/>
        <scheme val="minor"/>
      </rPr>
      <t xml:space="preserve">
</t>
    </r>
    <r>
      <rPr>
        <sz val="11"/>
        <color theme="1"/>
        <rFont val="Calibri"/>
        <family val="2"/>
        <scheme val="minor"/>
      </rPr>
      <t xml:space="preserve">8. Calificación del contratista como satisfactorio, bueno, excelente o términos similares; así como calificaciones numéricas por encima del 80%: </t>
    </r>
    <r>
      <rPr>
        <b/>
        <sz val="11"/>
        <color theme="1"/>
        <rFont val="Calibri"/>
        <family val="2"/>
        <scheme val="minor"/>
      </rPr>
      <t>Bueno</t>
    </r>
    <r>
      <rPr>
        <sz val="11"/>
        <color theme="1"/>
        <rFont val="Calibri"/>
        <family val="2"/>
        <scheme val="minor"/>
      </rPr>
      <t xml:space="preserve">
Fecha de iniciación: Inicio de la ejecución, a partir del 01/01/2008: </t>
    </r>
    <r>
      <rPr>
        <b/>
        <sz val="11"/>
        <color theme="1"/>
        <rFont val="Calibri"/>
        <family val="2"/>
        <scheme val="minor"/>
      </rPr>
      <t>06 de Diciembre de 2011</t>
    </r>
    <r>
      <rPr>
        <sz val="11"/>
        <color theme="1"/>
        <rFont val="Calibri"/>
        <family val="2"/>
        <scheme val="minor"/>
      </rPr>
      <t xml:space="preserve">
Fecha de finalización: Antes del cierre del presente procedimiento de selección: </t>
    </r>
    <r>
      <rPr>
        <b/>
        <sz val="11"/>
        <color theme="1"/>
        <rFont val="Calibri"/>
        <family val="2"/>
        <scheme val="minor"/>
      </rPr>
      <t>09 de Abril de 2012</t>
    </r>
  </si>
  <si>
    <t>Aclaración enviada el lunes 22 de Octubre de 2012</t>
  </si>
  <si>
    <r>
      <rPr>
        <b/>
        <sz val="11"/>
        <color theme="1"/>
        <rFont val="Calibri"/>
        <family val="2"/>
        <scheme val="minor"/>
      </rPr>
      <t xml:space="preserve">Certificación mínima requerida 1:
</t>
    </r>
    <r>
      <rPr>
        <sz val="11"/>
        <color theme="1"/>
        <rFont val="Calibri"/>
        <family val="2"/>
        <scheme val="minor"/>
      </rPr>
      <t xml:space="preserve">1. Nombre de la Entidad contratante y teléfono: </t>
    </r>
    <r>
      <rPr>
        <b/>
        <sz val="11"/>
        <color theme="1"/>
        <rFont val="Calibri"/>
        <family val="2"/>
        <scheme val="minor"/>
      </rPr>
      <t>Colombiana de comercio S.A./Alkosto S.A 3649777</t>
    </r>
    <r>
      <rPr>
        <sz val="11"/>
        <color theme="1"/>
        <rFont val="Calibri"/>
        <family val="2"/>
        <scheme val="minor"/>
      </rPr>
      <t xml:space="preserve">
2. Nombre del contratista certificado: </t>
    </r>
    <r>
      <rPr>
        <b/>
        <sz val="11"/>
        <color theme="1"/>
        <rFont val="Calibri"/>
        <family val="2"/>
        <scheme val="minor"/>
      </rPr>
      <t xml:space="preserve">COMWARE S.A
</t>
    </r>
    <r>
      <rPr>
        <sz val="11"/>
        <color theme="1"/>
        <rFont val="Calibri"/>
        <family val="2"/>
        <scheme val="minor"/>
      </rPr>
      <t xml:space="preserve">3. Objeto del contrato: </t>
    </r>
    <r>
      <rPr>
        <b/>
        <sz val="11"/>
        <color theme="1"/>
        <rFont val="Calibri"/>
        <family val="2"/>
        <scheme val="minor"/>
      </rPr>
      <t xml:space="preserve">Suministro, instalación y configuracion de los productos y servicois profesionales para la renovacion tecnologica.
</t>
    </r>
    <r>
      <rPr>
        <sz val="11"/>
        <color theme="1"/>
        <rFont val="Calibri"/>
        <family val="2"/>
        <scheme val="minor"/>
      </rPr>
      <t xml:space="preserve">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 xml:space="preserve">Jaime Uribe Gonzalez Director de tecnologia y sistemas.
</t>
    </r>
    <r>
      <rPr>
        <sz val="11"/>
        <color theme="1"/>
        <rFont val="Calibri"/>
        <family val="2"/>
        <scheme val="minor"/>
      </rPr>
      <t xml:space="preserve">6. Firma del funcionario competente para certificar: </t>
    </r>
    <r>
      <rPr>
        <b/>
        <sz val="11"/>
        <rFont val="Calibri"/>
        <family val="2"/>
        <scheme val="minor"/>
      </rPr>
      <t>Cumple.</t>
    </r>
    <r>
      <rPr>
        <b/>
        <sz val="11"/>
        <color theme="1"/>
        <rFont val="Calibri"/>
        <family val="2"/>
        <scheme val="minor"/>
      </rPr>
      <t xml:space="preserve">
</t>
    </r>
    <r>
      <rPr>
        <sz val="11"/>
        <color theme="1"/>
        <rFont val="Calibri"/>
        <family val="2"/>
        <scheme val="minor"/>
      </rPr>
      <t xml:space="preserve">7. Valor del contrato: </t>
    </r>
    <r>
      <rPr>
        <b/>
        <sz val="11"/>
        <color theme="1"/>
        <rFont val="Calibri"/>
        <family val="2"/>
        <scheme val="minor"/>
      </rPr>
      <t>$1,929'517,633</t>
    </r>
    <r>
      <rPr>
        <sz val="11"/>
        <color theme="1"/>
        <rFont val="Calibri"/>
        <family val="2"/>
        <scheme val="minor"/>
      </rPr>
      <t xml:space="preserve">
8. Calificación del contratista: </t>
    </r>
    <r>
      <rPr>
        <b/>
        <sz val="11"/>
        <color theme="1"/>
        <rFont val="Calibri"/>
        <family val="2"/>
        <scheme val="minor"/>
      </rPr>
      <t>97%  *descontando el valor de los switches, la Libreria y el licenciamiento entrerprise backup</t>
    </r>
    <r>
      <rPr>
        <sz val="11"/>
        <color theme="1"/>
        <rFont val="Calibri"/>
        <family val="2"/>
        <scheme val="minor"/>
      </rPr>
      <t xml:space="preserve">
</t>
    </r>
    <r>
      <rPr>
        <sz val="11"/>
        <rFont val="Calibri"/>
        <family val="2"/>
        <scheme val="minor"/>
      </rPr>
      <t xml:space="preserve">Fecha de iniciación: Inicio de la ejecución, a partir del 01/01/2008: </t>
    </r>
    <r>
      <rPr>
        <b/>
        <sz val="11"/>
        <rFont val="Calibri"/>
        <family val="2"/>
        <scheme val="minor"/>
      </rPr>
      <t>1 de Febrero de 2010</t>
    </r>
    <r>
      <rPr>
        <sz val="11"/>
        <rFont val="Calibri"/>
        <family val="2"/>
        <scheme val="minor"/>
      </rPr>
      <t xml:space="preserve">
Fecha de finalización: Antes del cierre del presente procedimiento de selección: </t>
    </r>
    <r>
      <rPr>
        <b/>
        <sz val="11"/>
        <rFont val="Calibri"/>
        <family val="2"/>
        <scheme val="minor"/>
      </rPr>
      <t>01 de Abril de 2011</t>
    </r>
    <r>
      <rPr>
        <sz val="11"/>
        <rFont val="Calibri"/>
        <family val="2"/>
        <scheme val="minor"/>
      </rPr>
      <t xml:space="preserve">
</t>
    </r>
    <r>
      <rPr>
        <sz val="11"/>
        <color theme="1"/>
        <rFont val="Calibri"/>
        <family val="2"/>
        <scheme val="minor"/>
      </rPr>
      <t xml:space="preserve">
</t>
    </r>
    <r>
      <rPr>
        <b/>
        <sz val="11"/>
        <color theme="1"/>
        <rFont val="Calibri"/>
        <family val="2"/>
        <scheme val="minor"/>
      </rPr>
      <t xml:space="preserve">Certificación mínima requerida 2:
</t>
    </r>
    <r>
      <rPr>
        <sz val="11"/>
        <color theme="1"/>
        <rFont val="Calibri"/>
        <family val="2"/>
        <scheme val="minor"/>
      </rPr>
      <t xml:space="preserve">1. Nombre de la Entidad contratante y teléfono: </t>
    </r>
    <r>
      <rPr>
        <b/>
        <sz val="11"/>
        <color theme="1"/>
        <rFont val="Calibri"/>
        <family val="2"/>
        <scheme val="minor"/>
      </rPr>
      <t>Coopidrogas 4375150</t>
    </r>
    <r>
      <rPr>
        <sz val="11"/>
        <color theme="1"/>
        <rFont val="Calibri"/>
        <family val="2"/>
        <scheme val="minor"/>
      </rPr>
      <t xml:space="preserve">
2. Nombre del contratista certificado: </t>
    </r>
    <r>
      <rPr>
        <b/>
        <sz val="11"/>
        <color theme="1"/>
        <rFont val="Calibri"/>
        <family val="2"/>
        <scheme val="minor"/>
      </rPr>
      <t>COMWARE S.A</t>
    </r>
    <r>
      <rPr>
        <sz val="11"/>
        <color theme="1"/>
        <rFont val="Calibri"/>
        <family val="2"/>
        <scheme val="minor"/>
      </rPr>
      <t xml:space="preserve">
3. Objeto del contrato: </t>
    </r>
    <r>
      <rPr>
        <b/>
        <sz val="11"/>
        <color theme="1"/>
        <rFont val="Calibri"/>
        <family val="2"/>
        <scheme val="minor"/>
      </rPr>
      <t>Suministro, instalación y configuracion de los ptoductos y servicois profesionales para la renovacion tecnologica ORACLE SUN.</t>
    </r>
    <r>
      <rPr>
        <sz val="11"/>
        <color theme="1"/>
        <rFont val="Calibri"/>
        <family val="2"/>
        <scheme val="minor"/>
      </rPr>
      <t xml:space="preserve">
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Henri Joen Mendoza Director departamento de  sistemas.</t>
    </r>
    <r>
      <rPr>
        <sz val="11"/>
        <color theme="1"/>
        <rFont val="Calibri"/>
        <family val="2"/>
        <scheme val="minor"/>
      </rPr>
      <t xml:space="preserve">
</t>
    </r>
    <r>
      <rPr>
        <sz val="11"/>
        <rFont val="Calibri"/>
        <family val="2"/>
        <scheme val="minor"/>
      </rPr>
      <t xml:space="preserve">6. Firma del funcionario competente para certificar: </t>
    </r>
    <r>
      <rPr>
        <b/>
        <sz val="11"/>
        <rFont val="Calibri"/>
        <family val="2"/>
        <scheme val="minor"/>
      </rPr>
      <t>Cumple.</t>
    </r>
    <r>
      <rPr>
        <sz val="11"/>
        <rFont val="Calibri"/>
        <family val="2"/>
        <scheme val="minor"/>
      </rPr>
      <t xml:space="preserve">
</t>
    </r>
    <r>
      <rPr>
        <sz val="11"/>
        <color theme="1"/>
        <rFont val="Calibri"/>
        <family val="2"/>
        <scheme val="minor"/>
      </rPr>
      <t xml:space="preserve">7. Valor del contrato: </t>
    </r>
    <r>
      <rPr>
        <b/>
        <sz val="11"/>
        <color theme="1"/>
        <rFont val="Calibri"/>
        <family val="2"/>
        <scheme val="minor"/>
      </rPr>
      <t>$1,187,900,972 TRM  3 de febrero 2011</t>
    </r>
    <r>
      <rPr>
        <sz val="11"/>
        <color theme="1"/>
        <rFont val="Calibri"/>
        <family val="2"/>
        <scheme val="minor"/>
      </rPr>
      <t xml:space="preserve">
8. Calificación del contratista: </t>
    </r>
    <r>
      <rPr>
        <b/>
        <sz val="11"/>
        <color theme="1"/>
        <rFont val="Calibri"/>
        <family val="2"/>
        <scheme val="minor"/>
      </rPr>
      <t>100% *decontando el valor de los switches, unidad de cinta y el licenciamiento veritas backup</t>
    </r>
    <r>
      <rPr>
        <sz val="11"/>
        <color theme="1"/>
        <rFont val="Calibri"/>
        <family val="2"/>
        <scheme val="minor"/>
      </rPr>
      <t xml:space="preserve">                                                                                                    
</t>
    </r>
    <r>
      <rPr>
        <sz val="11"/>
        <rFont val="Calibri"/>
        <family val="2"/>
        <scheme val="minor"/>
      </rPr>
      <t xml:space="preserve">Fecha de iniciación: Inicio de la ejecución, a partir del 01/01/2008: </t>
    </r>
    <r>
      <rPr>
        <b/>
        <sz val="11"/>
        <rFont val="Calibri"/>
        <family val="2"/>
        <scheme val="minor"/>
      </rPr>
      <t>1 de Junio de 2011</t>
    </r>
    <r>
      <rPr>
        <sz val="11"/>
        <rFont val="Calibri"/>
        <family val="2"/>
        <scheme val="minor"/>
      </rPr>
      <t xml:space="preserve">
Fecha de finalización: Antes del cierre del presente procedimiento de selección: </t>
    </r>
    <r>
      <rPr>
        <b/>
        <sz val="11"/>
        <rFont val="Calibri"/>
        <family val="2"/>
        <scheme val="minor"/>
      </rPr>
      <t>30 de Noviembre de 2011</t>
    </r>
    <r>
      <rPr>
        <sz val="11"/>
        <rFont val="Calibri"/>
        <family val="2"/>
        <scheme val="minor"/>
      </rPr>
      <t xml:space="preserve">
</t>
    </r>
  </si>
  <si>
    <t>51-52</t>
  </si>
  <si>
    <t>CATALOGO FOLIO 188-191</t>
  </si>
  <si>
    <t>52-53</t>
  </si>
  <si>
    <t>CATALOGO FOLIO 197-201</t>
  </si>
  <si>
    <t>CATALOGO FOLIO 192-196</t>
  </si>
  <si>
    <t>54-55</t>
  </si>
  <si>
    <t>CATALOGO FOLIO 202-205</t>
  </si>
  <si>
    <t>56-57</t>
  </si>
  <si>
    <t>CATALOGO FOLIO 206-209</t>
  </si>
  <si>
    <t>57-58</t>
  </si>
  <si>
    <t>NO HAY REFERENCIA EN NINGUN FOLIO DE LA PROPUESTA.
EL OFERENTE EN ACLARACIÓN DEL DÍA 22  DE OCTUBRE INDICA UNA REFERENCIA QUE NO PRESENTO DENTRO DE LA OFERTA ORIGINAL.</t>
  </si>
  <si>
    <t>67-68</t>
  </si>
  <si>
    <t>No se ofertó el numeral de valor agregado.</t>
  </si>
  <si>
    <t>NO SE ENCONTRARON EN LA OFERTA LAS CARTAS DE INTENCIÓN DEL PERSONAL</t>
  </si>
  <si>
    <t xml:space="preserve">EN LA OFERTA NO SE ENCUENTRA EQUIPOS QUE CUMPLAN CON EL COMPONENTE 2 – SOLUCIÓN DE VIRTUALIZACIÓN TIPO BLADE
</t>
  </si>
  <si>
    <t>NA</t>
  </si>
  <si>
    <t>No ofertó</t>
  </si>
  <si>
    <t>92 a 103</t>
  </si>
  <si>
    <t>ORACLE MODELO SPARK T4-2</t>
  </si>
  <si>
    <t>SUN SERVER X3-2</t>
  </si>
  <si>
    <t>SUN SERVER X2-4</t>
  </si>
  <si>
    <t xml:space="preserve"> SUN BLADE 6000</t>
  </si>
  <si>
    <t>STORAGE TEK 2540 M2</t>
  </si>
  <si>
    <t>STORAGE TEK SL150</t>
  </si>
  <si>
    <t>105-138</t>
  </si>
  <si>
    <t>63 a 66</t>
  </si>
  <si>
    <t>No presentó cartas de intención de todas las personas del equipo de trabajo.</t>
  </si>
  <si>
    <r>
      <rPr>
        <b/>
        <u/>
        <sz val="11"/>
        <color theme="1"/>
        <rFont val="Calibri"/>
        <family val="2"/>
        <scheme val="minor"/>
      </rPr>
      <t xml:space="preserve">Certificación mínima requerida1:
</t>
    </r>
    <r>
      <rPr>
        <sz val="11"/>
        <color theme="1"/>
        <rFont val="Calibri"/>
        <family val="2"/>
        <scheme val="minor"/>
      </rPr>
      <t xml:space="preserve">1. Nombre de la Entidad contratante y teléfono: </t>
    </r>
    <r>
      <rPr>
        <b/>
        <sz val="11"/>
        <color theme="1"/>
        <rFont val="Calibri"/>
        <family val="2"/>
        <scheme val="minor"/>
      </rPr>
      <t>Porvenir - 3393000</t>
    </r>
    <r>
      <rPr>
        <sz val="11"/>
        <color theme="1"/>
        <rFont val="Calibri"/>
        <family val="2"/>
        <scheme val="minor"/>
      </rPr>
      <t xml:space="preserve">
2. Nombre del contratista certificado: </t>
    </r>
    <r>
      <rPr>
        <b/>
        <sz val="11"/>
        <color theme="1"/>
        <rFont val="Calibri"/>
        <family val="2"/>
        <scheme val="minor"/>
      </rPr>
      <t>STS S.A.</t>
    </r>
    <r>
      <rPr>
        <sz val="11"/>
        <color theme="1"/>
        <rFont val="Calibri"/>
        <family val="2"/>
        <scheme val="minor"/>
      </rPr>
      <t xml:space="preserve">
3. Objeto del contrato: </t>
    </r>
    <r>
      <rPr>
        <b/>
        <sz val="11"/>
        <color theme="1"/>
        <rFont val="Calibri"/>
        <family val="2"/>
        <scheme val="minor"/>
      </rPr>
      <t>Contratar la adquisición del: 
- Upgrade del servidor IBM Power 750 para un ambiente de contingencia. US$ 185.000 IVA Incluido
- Adquisición de cuatro (4) servidores IBM Power 750 y 720 respectivamente para ambientes productivos de alta disponibilidad. US$ 650.000 IVA Incluido
- Servicios de instalación, configuración y soporte servidores IBM Power 350 y 720, incluyendo instalación de sistemas operativos, capacitación y soporte por 3 años en modalidad 7x24. US$ 65.869 IVA Incluido</t>
    </r>
    <r>
      <rPr>
        <sz val="11"/>
        <color theme="1"/>
        <rFont val="Calibri"/>
        <family val="2"/>
        <scheme val="minor"/>
      </rPr>
      <t xml:space="preserve">
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Mario Edgar Rincón Cortés - Director de Infraestructura Tecnológica.</t>
    </r>
    <r>
      <rPr>
        <sz val="11"/>
        <color theme="1"/>
        <rFont val="Calibri"/>
        <family val="2"/>
        <scheme val="minor"/>
      </rPr>
      <t xml:space="preserve">
6. Firma del funcionario competente para certificar: </t>
    </r>
    <r>
      <rPr>
        <b/>
        <sz val="11"/>
        <color theme="1"/>
        <rFont val="Calibri"/>
        <family val="2"/>
        <scheme val="minor"/>
      </rPr>
      <t>Cumple.</t>
    </r>
    <r>
      <rPr>
        <sz val="11"/>
        <color theme="1"/>
        <rFont val="Calibri"/>
        <family val="2"/>
        <scheme val="minor"/>
      </rPr>
      <t xml:space="preserve">
7. Valor del contrato: </t>
    </r>
    <r>
      <rPr>
        <b/>
        <sz val="11"/>
        <color theme="1"/>
        <rFont val="Calibri"/>
        <family val="2"/>
        <scheme val="minor"/>
      </rPr>
      <t>(185000+650000+65869)*1864,36 = 1.679.544.128,84</t>
    </r>
    <r>
      <rPr>
        <sz val="11"/>
        <color theme="1"/>
        <rFont val="Calibri"/>
        <family val="2"/>
        <scheme val="minor"/>
      </rPr>
      <t xml:space="preserve">
8. Calificación del contratista como satisfactorio, bueno, excelente o términos similares; así como calificaciones numéricas por encima del 80%: </t>
    </r>
    <r>
      <rPr>
        <b/>
        <sz val="11"/>
        <color theme="1"/>
        <rFont val="Calibri"/>
        <family val="2"/>
        <scheme val="minor"/>
      </rPr>
      <t xml:space="preserve">Excelente
</t>
    </r>
    <r>
      <rPr>
        <sz val="11"/>
        <color theme="1"/>
        <rFont val="Calibri"/>
        <family val="2"/>
        <scheme val="minor"/>
      </rPr>
      <t xml:space="preserve">Fecha de iniciación: </t>
    </r>
    <r>
      <rPr>
        <b/>
        <sz val="11"/>
        <color theme="1"/>
        <rFont val="Calibri"/>
        <family val="2"/>
        <scheme val="minor"/>
      </rPr>
      <t>14 de Enero de 2011</t>
    </r>
    <r>
      <rPr>
        <sz val="11"/>
        <color theme="1"/>
        <rFont val="Calibri"/>
        <family val="2"/>
        <scheme val="minor"/>
      </rPr>
      <t xml:space="preserve"> y Fecha de finalización: </t>
    </r>
    <r>
      <rPr>
        <b/>
        <sz val="11"/>
        <color theme="1"/>
        <rFont val="Calibri"/>
        <family val="2"/>
        <scheme val="minor"/>
      </rPr>
      <t>01 de Marzo de 2011</t>
    </r>
    <r>
      <rPr>
        <sz val="11"/>
        <color theme="1"/>
        <rFont val="Calibri"/>
        <family val="2"/>
        <scheme val="minor"/>
      </rPr>
      <t xml:space="preserve">
</t>
    </r>
    <r>
      <rPr>
        <b/>
        <u/>
        <sz val="11"/>
        <color theme="1"/>
        <rFont val="Calibri"/>
        <family val="2"/>
        <scheme val="minor"/>
      </rPr>
      <t xml:space="preserve">Certificación mínima requerida 2:
</t>
    </r>
    <r>
      <rPr>
        <sz val="11"/>
        <color theme="1"/>
        <rFont val="Calibri"/>
        <family val="2"/>
        <scheme val="minor"/>
      </rPr>
      <t xml:space="preserve">1. Nombre de la Entidad contratante y teléfono: </t>
    </r>
    <r>
      <rPr>
        <b/>
        <sz val="11"/>
        <color theme="1"/>
        <rFont val="Calibri"/>
        <family val="2"/>
        <scheme val="minor"/>
      </rPr>
      <t>Compañía Energética de Oriente - 8301000 (Popayán).</t>
    </r>
    <r>
      <rPr>
        <sz val="11"/>
        <color theme="1"/>
        <rFont val="Calibri"/>
        <family val="2"/>
        <scheme val="minor"/>
      </rPr>
      <t xml:space="preserve">
2. Nombre del contratista certificado: </t>
    </r>
    <r>
      <rPr>
        <b/>
        <sz val="11"/>
        <color theme="1"/>
        <rFont val="Calibri"/>
        <family val="2"/>
        <scheme val="minor"/>
      </rPr>
      <t>STS S.A.</t>
    </r>
    <r>
      <rPr>
        <sz val="11"/>
        <color theme="1"/>
        <rFont val="Calibri"/>
        <family val="2"/>
        <scheme val="minor"/>
      </rPr>
      <t xml:space="preserve">
3. Objeto del contrato: </t>
    </r>
    <r>
      <rPr>
        <b/>
        <sz val="11"/>
        <color theme="1"/>
        <rFont val="Calibri"/>
        <family val="2"/>
        <scheme val="minor"/>
      </rPr>
      <t xml:space="preserve">Suministro de solución de infraestructura de procesamiento y almacenamiento para virtualización de servidores de operación crítica de negocio de Energía, ERP, para sitio principal y sitio de contingencia.
</t>
    </r>
    <r>
      <rPr>
        <sz val="11"/>
        <color theme="1"/>
        <rFont val="Calibri"/>
        <family val="2"/>
        <scheme val="minor"/>
      </rPr>
      <t xml:space="preserve">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Ing. Mauricio Ocampo Giraldo - Coordinador de Infraestructura de TI y Telco.</t>
    </r>
    <r>
      <rPr>
        <sz val="11"/>
        <color theme="1"/>
        <rFont val="Calibri"/>
        <family val="2"/>
        <scheme val="minor"/>
      </rPr>
      <t xml:space="preserve">
6. Firma del funcionario competente para certificar: </t>
    </r>
    <r>
      <rPr>
        <b/>
        <sz val="11"/>
        <color theme="1"/>
        <rFont val="Calibri"/>
        <family val="2"/>
        <scheme val="minor"/>
      </rPr>
      <t>Cumple.</t>
    </r>
    <r>
      <rPr>
        <sz val="11"/>
        <color theme="1"/>
        <rFont val="Calibri"/>
        <family val="2"/>
        <scheme val="minor"/>
      </rPr>
      <t xml:space="preserve">
7. Valor del contrato: </t>
    </r>
    <r>
      <rPr>
        <b/>
        <sz val="11"/>
        <color theme="1"/>
        <rFont val="Calibri"/>
        <family val="2"/>
        <scheme val="minor"/>
      </rPr>
      <t>(476.131,28+336.241,00)*1915,63 = 1.556.204.710,7364. No se tienen en cuenta los valores relacionados con la solución de backup.</t>
    </r>
    <r>
      <rPr>
        <sz val="11"/>
        <color theme="1"/>
        <rFont val="Calibri"/>
        <family val="2"/>
        <scheme val="minor"/>
      </rPr>
      <t xml:space="preserve">
8. Calificación del contratista como satisfactorio, bueno, excelente o términos similares; así como calificaciones numéricas por encima del 80%: </t>
    </r>
    <r>
      <rPr>
        <b/>
        <sz val="11"/>
        <color theme="1"/>
        <rFont val="Calibri"/>
        <family val="2"/>
        <scheme val="minor"/>
      </rPr>
      <t>Excelente</t>
    </r>
    <r>
      <rPr>
        <sz val="11"/>
        <color theme="1"/>
        <rFont val="Calibri"/>
        <family val="2"/>
        <scheme val="minor"/>
      </rPr>
      <t xml:space="preserve">
Fecha de iniciación: </t>
    </r>
    <r>
      <rPr>
        <b/>
        <sz val="11"/>
        <color theme="1"/>
        <rFont val="Calibri"/>
        <family val="2"/>
        <scheme val="minor"/>
      </rPr>
      <t>23 de Septiembre de 2011</t>
    </r>
    <r>
      <rPr>
        <sz val="11"/>
        <color theme="1"/>
        <rFont val="Calibri"/>
        <family val="2"/>
        <scheme val="minor"/>
      </rPr>
      <t xml:space="preserve"> y </t>
    </r>
    <r>
      <rPr>
        <sz val="11"/>
        <color theme="1"/>
        <rFont val="Calibri"/>
        <family val="2"/>
        <scheme val="minor"/>
      </rPr>
      <t xml:space="preserve">Fecha de finalización: </t>
    </r>
    <r>
      <rPr>
        <b/>
        <sz val="11"/>
        <color theme="1"/>
        <rFont val="Calibri"/>
        <family val="2"/>
        <scheme val="minor"/>
      </rPr>
      <t>23 de Noviembre de 2011</t>
    </r>
  </si>
  <si>
    <r>
      <rPr>
        <b/>
        <u/>
        <sz val="11"/>
        <color theme="1"/>
        <rFont val="Calibri"/>
        <family val="2"/>
        <scheme val="minor"/>
      </rPr>
      <t>Certificación mínima requerida 1:</t>
    </r>
    <r>
      <rPr>
        <b/>
        <sz val="11"/>
        <color theme="1"/>
        <rFont val="Calibri"/>
        <family val="2"/>
        <scheme val="minor"/>
      </rPr>
      <t xml:space="preserve">
</t>
    </r>
    <r>
      <rPr>
        <sz val="11"/>
        <color theme="1"/>
        <rFont val="Calibri"/>
        <family val="2"/>
        <scheme val="minor"/>
      </rPr>
      <t xml:space="preserve">1. Nombre de la Entidad contratante y teléfono: </t>
    </r>
    <r>
      <rPr>
        <b/>
        <sz val="11"/>
        <color theme="1"/>
        <rFont val="Calibri"/>
        <family val="2"/>
        <scheme val="minor"/>
      </rPr>
      <t>Molinos Nacionales C.A- 2122079269/2079273</t>
    </r>
    <r>
      <rPr>
        <sz val="11"/>
        <color theme="1"/>
        <rFont val="Calibri"/>
        <family val="2"/>
        <scheme val="minor"/>
      </rPr>
      <t xml:space="preserve">
2. Nombre del contratista certificado: </t>
    </r>
    <r>
      <rPr>
        <b/>
        <sz val="11"/>
        <color theme="1"/>
        <rFont val="Calibri"/>
        <family val="2"/>
        <scheme val="minor"/>
      </rPr>
      <t>PROTOKOL Grupo de Informática y Telecomunicaciones C.A.</t>
    </r>
    <r>
      <rPr>
        <sz val="11"/>
        <color theme="1"/>
        <rFont val="Calibri"/>
        <family val="2"/>
        <scheme val="minor"/>
      </rPr>
      <t xml:space="preserve">
3. Objeto del contrato: </t>
    </r>
    <r>
      <rPr>
        <b/>
        <sz val="11"/>
        <color theme="1"/>
        <rFont val="Calibri"/>
        <family val="2"/>
        <scheme val="minor"/>
      </rPr>
      <t>Contratar la adquisición de pc's, laptops, impresoras y servidores.</t>
    </r>
    <r>
      <rPr>
        <sz val="11"/>
        <color theme="1"/>
        <rFont val="Calibri"/>
        <family val="2"/>
        <scheme val="minor"/>
      </rPr>
      <t xml:space="preserve">
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Franklin Rodriguez - Gerente de Tecnológia.</t>
    </r>
    <r>
      <rPr>
        <sz val="11"/>
        <color theme="1"/>
        <rFont val="Calibri"/>
        <family val="2"/>
        <scheme val="minor"/>
      </rPr>
      <t xml:space="preserve">
6. Firma del funcionario competente para certificar: </t>
    </r>
    <r>
      <rPr>
        <b/>
        <sz val="11"/>
        <color theme="1"/>
        <rFont val="Calibri"/>
        <family val="2"/>
        <scheme val="minor"/>
      </rPr>
      <t>Cumple</t>
    </r>
    <r>
      <rPr>
        <sz val="11"/>
        <color theme="1"/>
        <rFont val="Calibri"/>
        <family val="2"/>
        <scheme val="minor"/>
      </rPr>
      <t xml:space="preserve">
</t>
    </r>
    <r>
      <rPr>
        <sz val="11"/>
        <rFont val="Calibri"/>
        <family val="2"/>
        <scheme val="minor"/>
      </rPr>
      <t xml:space="preserve">7. Valor del contrato: </t>
    </r>
    <r>
      <rPr>
        <b/>
        <sz val="11"/>
        <rFont val="Calibri"/>
        <family val="2"/>
        <scheme val="minor"/>
      </rPr>
      <t>(890.339,52+899.295,92)/4,3 = USD 416.194,29*1766,85. 735.352.881,29 Solo se tienen en cuenta los valores de servidores y almacenamiento.</t>
    </r>
    <r>
      <rPr>
        <sz val="11"/>
        <color theme="1"/>
        <rFont val="Calibri"/>
        <family val="2"/>
        <scheme val="minor"/>
      </rPr>
      <t xml:space="preserve">
8. Calificación del contratista: </t>
    </r>
    <r>
      <rPr>
        <b/>
        <sz val="11"/>
        <color theme="1"/>
        <rFont val="Calibri"/>
        <family val="2"/>
        <scheme val="minor"/>
      </rPr>
      <t>Excelente</t>
    </r>
    <r>
      <rPr>
        <sz val="11"/>
        <color theme="1"/>
        <rFont val="Calibri"/>
        <family val="2"/>
        <scheme val="minor"/>
      </rPr>
      <t xml:space="preserve">
Fecha de iniciación: </t>
    </r>
    <r>
      <rPr>
        <b/>
        <sz val="11"/>
        <color theme="1"/>
        <rFont val="Calibri"/>
        <family val="2"/>
        <scheme val="minor"/>
      </rPr>
      <t>Marzo 2012</t>
    </r>
    <r>
      <rPr>
        <sz val="11"/>
        <color theme="1"/>
        <rFont val="Calibri"/>
        <family val="2"/>
        <scheme val="minor"/>
      </rPr>
      <t xml:space="preserve"> y Fecha de finalización: </t>
    </r>
    <r>
      <rPr>
        <b/>
        <sz val="11"/>
        <color theme="1"/>
        <rFont val="Calibri"/>
        <family val="2"/>
        <scheme val="minor"/>
      </rPr>
      <t>Agosto 2012</t>
    </r>
    <r>
      <rPr>
        <sz val="11"/>
        <color theme="1"/>
        <rFont val="Calibri"/>
        <family val="2"/>
        <scheme val="minor"/>
      </rPr>
      <t xml:space="preserve">
</t>
    </r>
    <r>
      <rPr>
        <b/>
        <u/>
        <sz val="11"/>
        <color theme="1"/>
        <rFont val="Calibri"/>
        <family val="2"/>
        <scheme val="minor"/>
      </rPr>
      <t>Certificación mínima requerida 2:</t>
    </r>
    <r>
      <rPr>
        <b/>
        <sz val="11"/>
        <color theme="1"/>
        <rFont val="Calibri"/>
        <family val="2"/>
        <scheme val="minor"/>
      </rPr>
      <t xml:space="preserve">
</t>
    </r>
    <r>
      <rPr>
        <sz val="11"/>
        <color theme="1"/>
        <rFont val="Calibri"/>
        <family val="2"/>
        <scheme val="minor"/>
      </rPr>
      <t xml:space="preserve">1. Nombre de la Entidad contratante y teléfono: </t>
    </r>
    <r>
      <rPr>
        <b/>
        <sz val="11"/>
        <color theme="1"/>
        <rFont val="Calibri"/>
        <family val="2"/>
        <scheme val="minor"/>
      </rPr>
      <t>BANCARIBE - 582129546349</t>
    </r>
    <r>
      <rPr>
        <sz val="11"/>
        <color theme="1"/>
        <rFont val="Calibri"/>
        <family val="2"/>
        <scheme val="minor"/>
      </rPr>
      <t xml:space="preserve">
2. Nombre del contratista certificado:  </t>
    </r>
    <r>
      <rPr>
        <b/>
        <sz val="11"/>
        <color theme="1"/>
        <rFont val="Calibri"/>
        <family val="2"/>
        <scheme val="minor"/>
      </rPr>
      <t>PROTOKOL Grupo de Informática y Telecomunicaciones C.A.</t>
    </r>
    <r>
      <rPr>
        <sz val="11"/>
        <color theme="1"/>
        <rFont val="Calibri"/>
        <family val="2"/>
        <scheme val="minor"/>
      </rPr>
      <t xml:space="preserve">
3. Objeto del contrato: </t>
    </r>
    <r>
      <rPr>
        <b/>
        <sz val="11"/>
        <color theme="1"/>
        <rFont val="Calibri"/>
        <family val="2"/>
        <scheme val="minor"/>
      </rPr>
      <t>Adquisición de servidores SPARC</t>
    </r>
    <r>
      <rPr>
        <sz val="11"/>
        <color theme="1"/>
        <rFont val="Calibri"/>
        <family val="2"/>
        <scheme val="minor"/>
      </rPr>
      <t xml:space="preserve">
4. Para los contratos en asociación la especificación del porcentaje de participación: </t>
    </r>
    <r>
      <rPr>
        <b/>
        <sz val="11"/>
        <color theme="1"/>
        <rFont val="Calibri"/>
        <family val="2"/>
        <scheme val="minor"/>
      </rPr>
      <t>No Aplica.</t>
    </r>
    <r>
      <rPr>
        <sz val="11"/>
        <color theme="1"/>
        <rFont val="Calibri"/>
        <family val="2"/>
        <scheme val="minor"/>
      </rPr>
      <t xml:space="preserve">
5. Nombre y cargo de quien certifica: </t>
    </r>
    <r>
      <rPr>
        <b/>
        <sz val="11"/>
        <color theme="1"/>
        <rFont val="Calibri"/>
        <family val="2"/>
        <scheme val="minor"/>
      </rPr>
      <t>MIguel Enrique Lara Yanez - VP de Tecnológia de Bancaribe.</t>
    </r>
    <r>
      <rPr>
        <sz val="11"/>
        <color theme="1"/>
        <rFont val="Calibri"/>
        <family val="2"/>
        <scheme val="minor"/>
      </rPr>
      <t xml:space="preserve">
6. Firma del funcionario competente para certificar: </t>
    </r>
    <r>
      <rPr>
        <b/>
        <sz val="11"/>
        <color theme="1"/>
        <rFont val="Calibri"/>
        <family val="2"/>
        <scheme val="minor"/>
      </rPr>
      <t>Cumple</t>
    </r>
    <r>
      <rPr>
        <sz val="11"/>
        <color theme="1"/>
        <rFont val="Calibri"/>
        <family val="2"/>
        <scheme val="minor"/>
      </rPr>
      <t xml:space="preserve">
7. Valor del contrato: </t>
    </r>
    <r>
      <rPr>
        <b/>
        <sz val="11"/>
        <color theme="1"/>
        <rFont val="Calibri"/>
        <family val="2"/>
        <scheme val="minor"/>
      </rPr>
      <t xml:space="preserve">Bs </t>
    </r>
    <r>
      <rPr>
        <b/>
        <sz val="11"/>
        <rFont val="Calibri"/>
        <family val="2"/>
        <scheme val="minor"/>
      </rPr>
      <t>3.985.909,88, se aplica conversion a dolares para el 1 de abril de 2011 (4,3) = USD 926.955,79 * 1871,49 = $ 1.734.788.491,43.</t>
    </r>
    <r>
      <rPr>
        <sz val="11"/>
        <color theme="1"/>
        <rFont val="Calibri"/>
        <family val="2"/>
        <scheme val="minor"/>
      </rPr>
      <t xml:space="preserve">
8. Calificación del contratista: </t>
    </r>
    <r>
      <rPr>
        <b/>
        <sz val="11"/>
        <color theme="1"/>
        <rFont val="Calibri"/>
        <family val="2"/>
        <scheme val="minor"/>
      </rPr>
      <t>Excelente</t>
    </r>
    <r>
      <rPr>
        <sz val="11"/>
        <color theme="1"/>
        <rFont val="Calibri"/>
        <family val="2"/>
        <scheme val="minor"/>
      </rPr>
      <t xml:space="preserve">
Fecha de iniciación: </t>
    </r>
    <r>
      <rPr>
        <b/>
        <sz val="11"/>
        <color theme="1"/>
        <rFont val="Calibri"/>
        <family val="2"/>
        <scheme val="minor"/>
      </rPr>
      <t xml:space="preserve">Noviembre 2011 y </t>
    </r>
    <r>
      <rPr>
        <sz val="11"/>
        <color theme="1"/>
        <rFont val="Calibri"/>
        <family val="2"/>
        <scheme val="minor"/>
      </rPr>
      <t xml:space="preserve">Fecha de finalización: </t>
    </r>
    <r>
      <rPr>
        <b/>
        <sz val="11"/>
        <color theme="1"/>
        <rFont val="Calibri"/>
        <family val="2"/>
        <scheme val="minor"/>
      </rPr>
      <t>Octubre 2012</t>
    </r>
  </si>
  <si>
    <t>19 a 21</t>
  </si>
  <si>
    <t>17 a 18</t>
  </si>
  <si>
    <t>16 a 17</t>
  </si>
  <si>
    <t>22 a 23</t>
  </si>
  <si>
    <t>191-202</t>
  </si>
  <si>
    <t>Se adjunta hoja de vida, certificaciones varias y carta de intención de Jhon Erik Garcia Diaz.</t>
  </si>
  <si>
    <t>58 a 59</t>
  </si>
  <si>
    <t xml:space="preserve">No cumple. En la hoja de vida de Jhon Erik Garcia Diaz (única persona del equipo de trabajo) no se evidencia experiencia en la implementación de soluciones de virtualización. </t>
  </si>
  <si>
    <t>Se evidencia que el personal ofrecido (Jhon Erik Garcia) es de nacionalidad colombiana.</t>
  </si>
  <si>
    <t>El proponente no oferta valor agregado. Indica en su oferta "ENTERADO y ACEPTADO" del capítulo VI, literal C, numeral 3. VALOR AGREGADO, pero no oferta estos items y no informa la fecha de prestación de los servicios}.</t>
  </si>
  <si>
    <t>Aclaración enviada el lunes 23 de Octubre de 2012</t>
  </si>
  <si>
    <t>No cumple. En la hoja de vida de Jhon Erik Garcia Diaz (única persona del equipo de trabajo) no se evidencia certificación en los sistemas operativos que se instalarán en la solución.</t>
  </si>
  <si>
    <t>- Certificación PDVSA por U$D 5,478,100 está en ejecución y para ser válida debe tener fecha de finalización: Antes del cierre del presente procedimiento de selección. Folios 105.
- Orden de compra PDVSA por 22.696.827,48 no incluye acta de liquidación, ni calificación del contratista. Folios 106 a 131.
- Certificación DIGITEL por U$S 32,684 no cumple con el valor mínimo establecido en los pliegos. Folios 132 a 134
- Certificación Datacrédito por $ 46.400.000 no cumple con el valor mínimo establecido en los pliegos. Folios 135 a 136
- Certificación telebucaramanga por $ 101.407.200 no cumple con el valor mínimo establecido en los pliegos. Folios 137 a 138</t>
  </si>
  <si>
    <t>71-124</t>
  </si>
  <si>
    <r>
      <t xml:space="preserve">69 a 70
</t>
    </r>
    <r>
      <rPr>
        <sz val="11"/>
        <color rgb="FFFF0000"/>
        <rFont val="Calibri"/>
        <family val="2"/>
        <scheme val="minor"/>
      </rPr>
      <t>101 a 104</t>
    </r>
  </si>
  <si>
    <r>
      <t xml:space="preserve">El ingeniero Mauricio Baquero ha participado en 8 proyectos que incluyen la configuración de la plataforma de virtualización VMWARE, la cual es ofertada como plataforma de virtualización para el Ítem 2.1: Solución para virtualización tipo blade y de almacenamiento tipo SAN. Folios 69 a 70.
</t>
    </r>
    <r>
      <rPr>
        <sz val="11"/>
        <color rgb="FFFF0000"/>
        <rFont val="Calibri"/>
        <family val="2"/>
        <scheme val="minor"/>
      </rPr>
      <t>El Ingeniero Gustavo Angel adjunta tres certificaciones de participación en proyectos configurando POWER VM:  Aviatur Folio 101, Porvenir Folio 103 y DocuXer Folio 104.</t>
    </r>
  </si>
  <si>
    <t>106 y 111</t>
  </si>
  <si>
    <r>
      <t xml:space="preserve">El oferente certificación del Ingeniero Gustavo Angel: IBM Certified Advanced Technical Expert Power System with AIX, AIX 7 Administration y Power System Enterprise Technical Support for AIX and Linux v2. Folio 106.
</t>
    </r>
    <r>
      <rPr>
        <sz val="11"/>
        <color rgb="FFFF0000"/>
        <rFont val="Calibri"/>
        <family val="2"/>
        <scheme val="minor"/>
      </rPr>
      <t xml:space="preserve">
El oferente adjunta certificación del Ingeniero Carlos Abonado en Windows Server. Folio 111.</t>
    </r>
  </si>
  <si>
    <t xml:space="preserve">OBSERVACIONES: Para el valor ofertado por el proponEnte PROTOKOL GRUPO COLOMBIA correspondiente al item 2,2 Licencia Symantec Backup agente para Windoes Server y el item 2,2 Cintas de Backup LTO-5, se hizo necesario realizar la corrección aritmetica de conformidad con el literal B. OFERTA ECONOMICA del numeral IV OFERTA TECNICA del Pliego de Condiciones.  </t>
  </si>
  <si>
    <t>Diego Alejandro Cardenas</t>
  </si>
  <si>
    <t>Subdirector Desarrollo de Aplicaciones</t>
  </si>
  <si>
    <t>Profesional Subdirección Desarrollo de Aplicaciones</t>
  </si>
  <si>
    <t>Jaime Leonardo Bernal</t>
  </si>
  <si>
    <t>Jaim Leonardo Bernal</t>
  </si>
  <si>
    <t>ORIGINAL FIRMADO</t>
  </si>
  <si>
    <t>ORIGINALFIRMADO</t>
  </si>
</sst>
</file>

<file path=xl/styles.xml><?xml version="1.0" encoding="utf-8"?>
<styleSheet xmlns="http://schemas.openxmlformats.org/spreadsheetml/2006/main">
  <numFmts count="3">
    <numFmt numFmtId="43" formatCode="_(* #,##0.00_);_(* \(#,##0.00\);_(* &quot;-&quot;??_);_(@_)"/>
    <numFmt numFmtId="164" formatCode="_(* #,##0_);_(* \(#,##0\);_(* &quot;-&quot;??_);_(@_)"/>
    <numFmt numFmtId="165" formatCode="0.0"/>
  </numFmts>
  <fonts count="13">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rgb="FFFF0000"/>
      <name val="Calibri"/>
      <family val="2"/>
      <scheme val="minor"/>
    </font>
    <font>
      <b/>
      <u/>
      <sz val="11"/>
      <color theme="1"/>
      <name val="Calibri"/>
      <family val="2"/>
      <scheme val="minor"/>
    </font>
    <font>
      <sz val="9"/>
      <color indexed="81"/>
      <name val="Tahoma"/>
      <charset val="1"/>
    </font>
    <font>
      <b/>
      <sz val="9"/>
      <color indexed="81"/>
      <name val="Tahoma"/>
      <charset val="1"/>
    </font>
    <font>
      <b/>
      <i/>
      <sz val="11"/>
      <color theme="1"/>
      <name val="Calibri"/>
      <family val="2"/>
      <scheme val="minor"/>
    </font>
    <font>
      <b/>
      <i/>
      <sz val="11"/>
      <color rgb="FF000000"/>
      <name val="Calibri"/>
      <family val="2"/>
    </font>
    <font>
      <sz val="11"/>
      <color theme="1"/>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80">
    <xf numFmtId="0" fontId="0" fillId="0" borderId="0" xfId="0"/>
    <xf numFmtId="0" fontId="0" fillId="0" borderId="0" xfId="0" applyAlignment="1">
      <alignment wrapText="1"/>
    </xf>
    <xf numFmtId="164" fontId="4" fillId="0" borderId="5" xfId="1" applyNumberFormat="1" applyFont="1" applyBorder="1" applyAlignment="1">
      <alignment vertical="center"/>
    </xf>
    <xf numFmtId="164" fontId="4" fillId="0" borderId="6" xfId="1" applyNumberFormat="1" applyFont="1" applyBorder="1" applyAlignment="1">
      <alignment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4" xfId="0" applyNumberFormat="1" applyFont="1" applyBorder="1" applyAlignment="1">
      <alignment horizontal="center" vertical="center"/>
    </xf>
    <xf numFmtId="164" fontId="4" fillId="2" borderId="6" xfId="0" applyNumberFormat="1" applyFont="1" applyFill="1" applyBorder="1"/>
    <xf numFmtId="0" fontId="3" fillId="2" borderId="14" xfId="0" applyFont="1" applyFill="1" applyBorder="1" applyAlignment="1">
      <alignment vertical="center" wrapText="1"/>
    </xf>
    <xf numFmtId="0" fontId="3" fillId="2" borderId="15"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3" fillId="2" borderId="15" xfId="0" applyFont="1" applyFill="1" applyBorder="1" applyAlignment="1">
      <alignment vertical="center" wrapText="1"/>
    </xf>
    <xf numFmtId="0" fontId="4" fillId="2" borderId="16"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2" borderId="15" xfId="0" applyFont="1" applyFill="1" applyBorder="1" applyAlignment="1">
      <alignment vertical="center" wrapText="1"/>
    </xf>
    <xf numFmtId="0" fontId="2" fillId="2" borderId="18" xfId="0" applyFont="1" applyFill="1" applyBorder="1" applyAlignment="1">
      <alignment vertical="center" wrapText="1"/>
    </xf>
    <xf numFmtId="0" fontId="0" fillId="0" borderId="0" xfId="0" applyAlignment="1">
      <alignment vertical="top"/>
    </xf>
    <xf numFmtId="0" fontId="0" fillId="0" borderId="20" xfId="0" applyBorder="1" applyAlignment="1">
      <alignment vertical="top" wrapText="1"/>
    </xf>
    <xf numFmtId="0" fontId="2" fillId="0" borderId="0" xfId="0" applyFont="1" applyAlignment="1">
      <alignment horizontal="left" vertical="top" wrapText="1"/>
    </xf>
    <xf numFmtId="0" fontId="0" fillId="4" borderId="1" xfId="0" applyFill="1" applyBorder="1" applyAlignment="1">
      <alignment horizontal="center" vertical="top" wrapText="1"/>
    </xf>
    <xf numFmtId="0" fontId="2" fillId="4" borderId="19"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0" fillId="0" borderId="0" xfId="0"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22" xfId="0" applyBorder="1" applyAlignment="1">
      <alignment vertical="top" wrapText="1"/>
    </xf>
    <xf numFmtId="0" fontId="2" fillId="6" borderId="24" xfId="0" applyFont="1" applyFill="1" applyBorder="1" applyAlignment="1">
      <alignment horizontal="center" vertical="center" wrapText="1"/>
    </xf>
    <xf numFmtId="0" fontId="0" fillId="0" borderId="26" xfId="0" applyBorder="1" applyAlignment="1">
      <alignment horizontal="center" vertical="center" wrapText="1"/>
    </xf>
    <xf numFmtId="0" fontId="2" fillId="6" borderId="2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0" borderId="3" xfId="0" applyBorder="1" applyAlignment="1">
      <alignment vertical="top" wrapText="1"/>
    </xf>
    <xf numFmtId="0" fontId="0" fillId="0" borderId="32" xfId="0" applyBorder="1" applyAlignment="1">
      <alignment vertical="top" wrapText="1"/>
    </xf>
    <xf numFmtId="0" fontId="0" fillId="0" borderId="26" xfId="0" applyBorder="1" applyAlignment="1">
      <alignment vertical="top" wrapText="1"/>
    </xf>
    <xf numFmtId="0" fontId="2" fillId="6" borderId="20" xfId="0" applyFont="1" applyFill="1" applyBorder="1" applyAlignment="1">
      <alignment horizontal="center" vertical="center" wrapText="1"/>
    </xf>
    <xf numFmtId="0" fontId="0" fillId="0" borderId="19" xfId="0" applyBorder="1" applyAlignment="1">
      <alignment vertical="top" wrapText="1"/>
    </xf>
    <xf numFmtId="0" fontId="0" fillId="0" borderId="34" xfId="0" applyBorder="1" applyAlignment="1">
      <alignment vertical="top" wrapText="1"/>
    </xf>
    <xf numFmtId="0" fontId="2" fillId="6" borderId="25"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0" fillId="0" borderId="1" xfId="0" applyBorder="1" applyAlignment="1">
      <alignment vertical="top" wrapText="1"/>
    </xf>
    <xf numFmtId="0" fontId="0" fillId="0" borderId="12" xfId="0" applyBorder="1" applyAlignment="1">
      <alignment vertical="top" wrapText="1"/>
    </xf>
    <xf numFmtId="0" fontId="0" fillId="0" borderId="31" xfId="0" applyBorder="1" applyAlignment="1">
      <alignment vertical="top" wrapText="1"/>
    </xf>
    <xf numFmtId="164" fontId="4" fillId="2" borderId="39" xfId="0" applyNumberFormat="1" applyFont="1" applyFill="1" applyBorder="1"/>
    <xf numFmtId="164" fontId="3" fillId="0" borderId="5" xfId="0" applyNumberFormat="1" applyFont="1" applyFill="1" applyBorder="1" applyAlignment="1">
      <alignment vertical="center" wrapText="1"/>
    </xf>
    <xf numFmtId="43" fontId="3" fillId="0" borderId="5" xfId="1" applyFont="1" applyFill="1" applyBorder="1" applyAlignment="1">
      <alignment vertical="center" wrapText="1"/>
    </xf>
    <xf numFmtId="164" fontId="3" fillId="0" borderId="5" xfId="1" applyNumberFormat="1" applyFont="1" applyFill="1" applyBorder="1" applyAlignment="1">
      <alignment vertical="center" wrapText="1"/>
    </xf>
    <xf numFmtId="164" fontId="3" fillId="0" borderId="38" xfId="1" applyNumberFormat="1" applyFont="1" applyFill="1" applyBorder="1" applyAlignment="1">
      <alignment vertical="center" wrapText="1"/>
    </xf>
    <xf numFmtId="43" fontId="3" fillId="0" borderId="5" xfId="1" applyNumberFormat="1" applyFont="1" applyFill="1" applyBorder="1" applyAlignment="1">
      <alignment vertical="center" wrapText="1"/>
    </xf>
    <xf numFmtId="0" fontId="0" fillId="0" borderId="1" xfId="0" applyFill="1" applyBorder="1" applyAlignment="1">
      <alignment vertical="top" wrapText="1"/>
    </xf>
    <xf numFmtId="0" fontId="0" fillId="0" borderId="19" xfId="0" applyFill="1" applyBorder="1" applyAlignment="1">
      <alignment vertical="top" wrapText="1"/>
    </xf>
    <xf numFmtId="0" fontId="0" fillId="0" borderId="3" xfId="0" applyFill="1" applyBorder="1" applyAlignment="1">
      <alignment vertical="top" wrapText="1"/>
    </xf>
    <xf numFmtId="0" fontId="0" fillId="0" borderId="12" xfId="0" applyFill="1" applyBorder="1" applyAlignment="1">
      <alignment vertical="top" wrapText="1"/>
    </xf>
    <xf numFmtId="0" fontId="0" fillId="0" borderId="20" xfId="0" applyFill="1" applyBorder="1" applyAlignment="1">
      <alignment vertical="top" wrapText="1"/>
    </xf>
    <xf numFmtId="0" fontId="0" fillId="0" borderId="7" xfId="0" applyFill="1" applyBorder="1" applyAlignment="1">
      <alignment vertical="top" wrapText="1"/>
    </xf>
    <xf numFmtId="0" fontId="0" fillId="0" borderId="36" xfId="0" applyFill="1" applyBorder="1" applyAlignment="1">
      <alignment vertical="top" wrapText="1"/>
    </xf>
    <xf numFmtId="0" fontId="0" fillId="0" borderId="33" xfId="0" applyFill="1" applyBorder="1" applyAlignment="1">
      <alignment vertical="top" wrapText="1"/>
    </xf>
    <xf numFmtId="0" fontId="0" fillId="0" borderId="30"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8" xfId="0" applyFill="1" applyBorder="1" applyAlignment="1">
      <alignment vertical="top" wrapText="1"/>
    </xf>
    <xf numFmtId="0" fontId="0" fillId="0" borderId="6" xfId="0" applyFill="1" applyBorder="1" applyAlignment="1">
      <alignment vertical="top" wrapText="1"/>
    </xf>
    <xf numFmtId="0" fontId="0" fillId="0" borderId="31" xfId="0" applyFill="1" applyBorder="1" applyAlignment="1">
      <alignment vertical="top" wrapText="1"/>
    </xf>
    <xf numFmtId="0" fontId="0" fillId="0" borderId="34" xfId="0" applyFill="1" applyBorder="1" applyAlignment="1">
      <alignment vertical="top" wrapText="1"/>
    </xf>
    <xf numFmtId="0" fontId="0" fillId="0" borderId="32" xfId="0" applyFill="1" applyBorder="1" applyAlignment="1">
      <alignment vertical="top" wrapText="1"/>
    </xf>
    <xf numFmtId="0" fontId="2" fillId="0" borderId="0" xfId="0" applyFont="1" applyFill="1" applyAlignment="1">
      <alignment vertical="top" wrapText="1"/>
    </xf>
    <xf numFmtId="0" fontId="2" fillId="0" borderId="4" xfId="0" applyFont="1" applyFill="1" applyBorder="1" applyAlignment="1">
      <alignment horizontal="center" vertical="top" wrapText="1"/>
    </xf>
    <xf numFmtId="0" fontId="0" fillId="0" borderId="4" xfId="0" applyFill="1" applyBorder="1" applyAlignment="1">
      <alignment vertical="top"/>
    </xf>
    <xf numFmtId="0" fontId="0" fillId="0" borderId="5" xfId="0" applyFill="1" applyBorder="1" applyAlignment="1">
      <alignment vertical="top"/>
    </xf>
    <xf numFmtId="0" fontId="0" fillId="0" borderId="8" xfId="0" applyFill="1" applyBorder="1" applyAlignment="1">
      <alignment horizontal="left" vertical="top" wrapText="1"/>
    </xf>
    <xf numFmtId="0" fontId="0" fillId="0" borderId="6" xfId="0" applyFill="1" applyBorder="1" applyAlignment="1">
      <alignment vertical="top"/>
    </xf>
    <xf numFmtId="0" fontId="2" fillId="0" borderId="4" xfId="0" applyFont="1" applyFill="1" applyBorder="1" applyAlignment="1">
      <alignment horizontal="left" vertical="top" wrapText="1"/>
    </xf>
    <xf numFmtId="0" fontId="0" fillId="0" borderId="5" xfId="0" applyFill="1" applyBorder="1" applyAlignment="1">
      <alignment horizontal="right" vertical="top"/>
    </xf>
    <xf numFmtId="0" fontId="0" fillId="0" borderId="5" xfId="0" applyFill="1" applyBorder="1" applyAlignment="1">
      <alignment horizontal="left" vertical="top" wrapText="1"/>
    </xf>
    <xf numFmtId="0" fontId="0" fillId="0" borderId="5" xfId="0" applyFill="1" applyBorder="1" applyAlignment="1">
      <alignment horizontal="left" vertical="top"/>
    </xf>
    <xf numFmtId="0" fontId="2" fillId="0" borderId="12" xfId="0" applyFont="1" applyFill="1" applyBorder="1" applyAlignment="1">
      <alignment horizontal="left" vertical="top" wrapText="1"/>
    </xf>
    <xf numFmtId="0" fontId="0" fillId="0" borderId="12" xfId="0" applyFill="1" applyBorder="1" applyAlignment="1">
      <alignment vertical="top"/>
    </xf>
    <xf numFmtId="0" fontId="0" fillId="0" borderId="13" xfId="0" applyFill="1" applyBorder="1" applyAlignment="1">
      <alignment horizontal="right" vertical="top"/>
    </xf>
    <xf numFmtId="0" fontId="0" fillId="0" borderId="7" xfId="0" applyFill="1" applyBorder="1" applyAlignment="1">
      <alignment vertical="top"/>
    </xf>
    <xf numFmtId="0" fontId="6" fillId="0" borderId="4" xfId="0" applyFont="1" applyFill="1" applyBorder="1" applyAlignment="1">
      <alignment vertical="top"/>
    </xf>
    <xf numFmtId="0" fontId="6" fillId="0" borderId="5" xfId="0" applyFont="1" applyFill="1" applyBorder="1" applyAlignment="1">
      <alignment vertical="top"/>
    </xf>
    <xf numFmtId="0" fontId="6" fillId="0" borderId="6" xfId="0" applyFont="1" applyFill="1" applyBorder="1" applyAlignment="1">
      <alignment vertical="top" wrapText="1"/>
    </xf>
    <xf numFmtId="0" fontId="6" fillId="0" borderId="5" xfId="0" applyFont="1" applyFill="1" applyBorder="1" applyAlignment="1">
      <alignment horizontal="right" vertical="top"/>
    </xf>
    <xf numFmtId="0" fontId="6" fillId="0" borderId="5" xfId="0" applyFont="1" applyFill="1" applyBorder="1" applyAlignment="1">
      <alignment horizontal="left" vertical="top" wrapText="1"/>
    </xf>
    <xf numFmtId="0" fontId="0" fillId="0" borderId="5" xfId="0" applyFill="1" applyBorder="1" applyAlignment="1">
      <alignment horizontal="right" vertical="top" wrapText="1"/>
    </xf>
    <xf numFmtId="0" fontId="0" fillId="0" borderId="13" xfId="0" applyFill="1" applyBorder="1" applyAlignment="1">
      <alignment horizontal="right" vertical="top" wrapText="1"/>
    </xf>
    <xf numFmtId="43" fontId="0" fillId="0" borderId="6" xfId="1" applyFont="1" applyFill="1" applyBorder="1" applyAlignment="1">
      <alignment vertical="top"/>
    </xf>
    <xf numFmtId="0" fontId="4" fillId="0" borderId="4" xfId="0" applyFont="1" applyFill="1" applyBorder="1" applyAlignment="1">
      <alignment vertical="top"/>
    </xf>
    <xf numFmtId="0" fontId="4" fillId="0" borderId="5" xfId="0" applyFont="1" applyFill="1" applyBorder="1" applyAlignment="1">
      <alignment vertical="top"/>
    </xf>
    <xf numFmtId="0" fontId="4" fillId="0" borderId="5" xfId="0" applyFont="1" applyFill="1" applyBorder="1" applyAlignment="1">
      <alignment horizontal="left" vertical="top" wrapText="1"/>
    </xf>
    <xf numFmtId="0" fontId="4" fillId="0" borderId="6" xfId="0" applyFont="1" applyFill="1" applyBorder="1" applyAlignment="1">
      <alignment vertical="top" wrapText="1"/>
    </xf>
    <xf numFmtId="0" fontId="4" fillId="0" borderId="7" xfId="0" applyFont="1" applyBorder="1" applyAlignment="1">
      <alignment vertical="top" wrapText="1"/>
    </xf>
    <xf numFmtId="0" fontId="4" fillId="0" borderId="6" xfId="0" applyFont="1" applyFill="1" applyBorder="1" applyAlignment="1">
      <alignment vertical="top"/>
    </xf>
    <xf numFmtId="0" fontId="6" fillId="5" borderId="12" xfId="0" applyFont="1" applyFill="1" applyBorder="1" applyAlignment="1">
      <alignment vertical="top"/>
    </xf>
    <xf numFmtId="0" fontId="6" fillId="5" borderId="13" xfId="0" applyFont="1" applyFill="1" applyBorder="1" applyAlignment="1">
      <alignment horizontal="right" vertical="top"/>
    </xf>
    <xf numFmtId="0" fontId="6" fillId="5" borderId="7" xfId="0" applyFont="1" applyFill="1" applyBorder="1" applyAlignment="1">
      <alignment vertical="top" wrapText="1"/>
    </xf>
    <xf numFmtId="0" fontId="0" fillId="5" borderId="36" xfId="0" applyFill="1" applyBorder="1" applyAlignment="1">
      <alignment vertical="top" wrapText="1"/>
    </xf>
    <xf numFmtId="0" fontId="0" fillId="5" borderId="33" xfId="0" applyFill="1" applyBorder="1" applyAlignment="1">
      <alignment vertical="top" wrapText="1"/>
    </xf>
    <xf numFmtId="0" fontId="0" fillId="5" borderId="30" xfId="0" applyFill="1" applyBorder="1" applyAlignment="1">
      <alignment vertical="top" wrapText="1"/>
    </xf>
    <xf numFmtId="0" fontId="0" fillId="5" borderId="4" xfId="0" applyFill="1" applyBorder="1" applyAlignment="1">
      <alignment vertical="top" wrapText="1"/>
    </xf>
    <xf numFmtId="0" fontId="0" fillId="5" borderId="8" xfId="0" applyFill="1" applyBorder="1" applyAlignment="1">
      <alignment vertical="top" wrapText="1"/>
    </xf>
    <xf numFmtId="0" fontId="0" fillId="5" borderId="6" xfId="0" applyFill="1" applyBorder="1" applyAlignment="1">
      <alignment vertical="top" wrapText="1"/>
    </xf>
    <xf numFmtId="0" fontId="0" fillId="5" borderId="12" xfId="0" applyFill="1" applyBorder="1" applyAlignment="1">
      <alignment vertical="top" wrapText="1"/>
    </xf>
    <xf numFmtId="0" fontId="0" fillId="5" borderId="20" xfId="0" applyFill="1" applyBorder="1" applyAlignment="1">
      <alignment vertical="top" wrapText="1"/>
    </xf>
    <xf numFmtId="0" fontId="0" fillId="5" borderId="7" xfId="0" applyFill="1" applyBorder="1" applyAlignment="1">
      <alignment vertical="top" wrapText="1"/>
    </xf>
    <xf numFmtId="43" fontId="0" fillId="0" borderId="0" xfId="1" applyNumberFormat="1" applyFont="1" applyAlignment="1">
      <alignment vertical="top" wrapText="1"/>
    </xf>
    <xf numFmtId="0" fontId="4" fillId="0" borderId="1" xfId="0" applyFont="1" applyBorder="1" applyAlignment="1">
      <alignment vertical="top" wrapText="1"/>
    </xf>
    <xf numFmtId="0" fontId="4" fillId="0" borderId="19" xfId="0" applyFont="1" applyBorder="1" applyAlignment="1">
      <alignment vertical="top" wrapText="1"/>
    </xf>
    <xf numFmtId="0" fontId="0" fillId="0" borderId="3" xfId="0" quotePrefix="1" applyBorder="1" applyAlignment="1">
      <alignment vertical="top" wrapText="1"/>
    </xf>
    <xf numFmtId="0" fontId="0" fillId="0" borderId="7" xfId="0" quotePrefix="1" applyBorder="1" applyAlignment="1">
      <alignment vertical="top" wrapText="1"/>
    </xf>
    <xf numFmtId="2" fontId="0" fillId="0" borderId="31" xfId="0" applyNumberFormat="1" applyBorder="1" applyAlignment="1">
      <alignment vertical="top" wrapText="1"/>
    </xf>
    <xf numFmtId="0" fontId="2" fillId="3" borderId="43" xfId="0" applyFont="1" applyFill="1" applyBorder="1" applyAlignment="1">
      <alignment vertical="top" wrapText="1"/>
    </xf>
    <xf numFmtId="165" fontId="2" fillId="3" borderId="43" xfId="0" applyNumberFormat="1" applyFont="1" applyFill="1" applyBorder="1" applyAlignment="1">
      <alignment vertical="top" wrapText="1"/>
    </xf>
    <xf numFmtId="0" fontId="0" fillId="7" borderId="19" xfId="0" applyFill="1" applyBorder="1" applyAlignment="1">
      <alignment vertical="top" wrapText="1"/>
    </xf>
    <xf numFmtId="0" fontId="4" fillId="7" borderId="3" xfId="1" applyNumberFormat="1" applyFont="1" applyFill="1" applyBorder="1" applyAlignment="1">
      <alignment vertical="top" wrapText="1"/>
    </xf>
    <xf numFmtId="0" fontId="6" fillId="7" borderId="1" xfId="0" applyFont="1" applyFill="1" applyBorder="1" applyAlignment="1">
      <alignment vertical="top" wrapText="1"/>
    </xf>
    <xf numFmtId="0" fontId="6" fillId="7" borderId="12" xfId="0" applyFont="1" applyFill="1" applyBorder="1" applyAlignment="1">
      <alignment vertical="top" wrapText="1"/>
    </xf>
    <xf numFmtId="0" fontId="6" fillId="7" borderId="20" xfId="0" applyFont="1" applyFill="1" applyBorder="1" applyAlignment="1">
      <alignment vertical="top" wrapText="1"/>
    </xf>
    <xf numFmtId="0" fontId="4" fillId="7" borderId="7" xfId="0" applyFont="1" applyFill="1" applyBorder="1" applyAlignment="1">
      <alignment vertical="top" wrapText="1"/>
    </xf>
    <xf numFmtId="0" fontId="10" fillId="0" borderId="0" xfId="0" applyFont="1" applyAlignment="1">
      <alignment wrapText="1"/>
    </xf>
    <xf numFmtId="0" fontId="12" fillId="0" borderId="0" xfId="0" applyFont="1" applyBorder="1" applyAlignment="1">
      <alignment wrapText="1"/>
    </xf>
    <xf numFmtId="0" fontId="11" fillId="0" borderId="0" xfId="0" applyFont="1" applyBorder="1" applyAlignment="1">
      <alignment wrapText="1"/>
    </xf>
    <xf numFmtId="0" fontId="12" fillId="0" borderId="0" xfId="0" applyFont="1" applyBorder="1" applyAlignment="1">
      <alignment wrapText="1"/>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0" fillId="0" borderId="0" xfId="0" applyBorder="1" applyAlignment="1">
      <alignment horizontal="center" vertical="top"/>
    </xf>
    <xf numFmtId="0" fontId="2" fillId="0" borderId="10" xfId="0" applyFont="1" applyBorder="1" applyAlignment="1">
      <alignment wrapText="1"/>
    </xf>
    <xf numFmtId="0" fontId="0" fillId="0" borderId="10" xfId="0" applyBorder="1" applyAlignment="1">
      <alignment wrapText="1"/>
    </xf>
    <xf numFmtId="0" fontId="10" fillId="0" borderId="0" xfId="0" applyFont="1" applyAlignment="1">
      <alignment wrapText="1"/>
    </xf>
    <xf numFmtId="0" fontId="0" fillId="0" borderId="0" xfId="0" applyAlignment="1">
      <alignment wrapText="1"/>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7" xfId="0" applyNumberFormat="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37" xfId="0" applyFont="1" applyFill="1" applyBorder="1" applyAlignment="1">
      <alignment horizontal="right" vertical="center" wrapText="1"/>
    </xf>
    <xf numFmtId="0" fontId="3" fillId="2" borderId="38" xfId="0" applyFont="1" applyFill="1" applyBorder="1" applyAlignment="1">
      <alignment horizontal="right" vertical="center" wrapText="1"/>
    </xf>
    <xf numFmtId="0" fontId="3" fillId="2" borderId="3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0" xfId="0" applyFont="1" applyFill="1" applyBorder="1" applyAlignment="1">
      <alignment horizontal="center" vertical="center" wrapText="1"/>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8" xfId="0" applyBorder="1" applyAlignment="1">
      <alignment horizontal="center" vertical="center" wrapText="1"/>
    </xf>
    <xf numFmtId="0" fontId="0" fillId="0" borderId="20" xfId="0"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0" fillId="0" borderId="31" xfId="0" applyBorder="1" applyAlignment="1">
      <alignment horizontal="center" vertical="top" wrapText="1"/>
    </xf>
    <xf numFmtId="0" fontId="0" fillId="0" borderId="22" xfId="0" applyBorder="1" applyAlignment="1">
      <alignment horizontal="center" vertical="top" wrapText="1"/>
    </xf>
    <xf numFmtId="0" fontId="2" fillId="6" borderId="2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11" fillId="0" borderId="0" xfId="0" applyFont="1" applyBorder="1" applyAlignment="1">
      <alignment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N25"/>
  <sheetViews>
    <sheetView topLeftCell="B1" zoomScale="70" zoomScaleNormal="70" workbookViewId="0">
      <pane xSplit="2" ySplit="3" topLeftCell="D19" activePane="bottomRight" state="frozen"/>
      <selection activeCell="B1" sqref="B1"/>
      <selection pane="topRight" activeCell="D1" sqref="D1"/>
      <selection pane="bottomLeft" activeCell="B4" sqref="B4"/>
      <selection pane="bottomRight" activeCell="D21" sqref="D21:F21"/>
    </sheetView>
  </sheetViews>
  <sheetFormatPr baseColWidth="10" defaultRowHeight="15"/>
  <cols>
    <col min="1" max="1" width="2" style="18" customWidth="1"/>
    <col min="2" max="2" width="19.140625" style="18" customWidth="1"/>
    <col min="3" max="3" width="79.28515625" style="18" customWidth="1"/>
    <col min="4" max="4" width="8.5703125" style="18" bestFit="1" customWidth="1"/>
    <col min="5" max="5" width="8" style="18" customWidth="1"/>
    <col min="6" max="6" width="100.7109375" style="18" customWidth="1"/>
    <col min="7" max="7" width="11.5703125" style="18" bestFit="1" customWidth="1"/>
    <col min="8" max="8" width="8.85546875" style="18" bestFit="1" customWidth="1"/>
    <col min="9" max="9" width="100.7109375" style="18" customWidth="1"/>
    <col min="10" max="10" width="11.5703125" style="18" bestFit="1" customWidth="1"/>
    <col min="11" max="11" width="11.42578125" style="18"/>
    <col min="12" max="12" width="112.85546875" style="18" customWidth="1"/>
    <col min="13" max="16384" width="11.42578125" style="18"/>
  </cols>
  <sheetData>
    <row r="1" spans="2:12" ht="15.75" thickBot="1"/>
    <row r="2" spans="2:12" ht="15.75" thickBot="1">
      <c r="B2" s="131"/>
      <c r="C2" s="131"/>
      <c r="D2" s="128" t="s">
        <v>59</v>
      </c>
      <c r="E2" s="129"/>
      <c r="F2" s="130"/>
      <c r="G2" s="128" t="s">
        <v>92</v>
      </c>
      <c r="H2" s="129"/>
      <c r="I2" s="130"/>
      <c r="J2" s="128" t="s">
        <v>91</v>
      </c>
      <c r="K2" s="129"/>
      <c r="L2" s="130"/>
    </row>
    <row r="3" spans="2:12">
      <c r="B3" s="21"/>
      <c r="C3" s="22" t="s">
        <v>0</v>
      </c>
      <c r="D3" s="23" t="s">
        <v>1</v>
      </c>
      <c r="E3" s="24" t="s">
        <v>3</v>
      </c>
      <c r="F3" s="25" t="s">
        <v>62</v>
      </c>
      <c r="G3" s="23" t="s">
        <v>1</v>
      </c>
      <c r="H3" s="24" t="s">
        <v>3</v>
      </c>
      <c r="I3" s="25" t="s">
        <v>62</v>
      </c>
      <c r="J3" s="23" t="s">
        <v>1</v>
      </c>
      <c r="K3" s="24" t="s">
        <v>3</v>
      </c>
      <c r="L3" s="25" t="s">
        <v>62</v>
      </c>
    </row>
    <row r="4" spans="2:12" ht="390">
      <c r="B4" s="71" t="s">
        <v>8</v>
      </c>
      <c r="C4" s="65" t="s">
        <v>60</v>
      </c>
      <c r="D4" s="72" t="s">
        <v>1</v>
      </c>
      <c r="E4" s="64" t="s">
        <v>61</v>
      </c>
      <c r="F4" s="66" t="s">
        <v>133</v>
      </c>
      <c r="G4" s="72" t="s">
        <v>1</v>
      </c>
      <c r="H4" s="73" t="s">
        <v>123</v>
      </c>
      <c r="I4" s="66" t="s">
        <v>134</v>
      </c>
      <c r="J4" s="72" t="s">
        <v>1</v>
      </c>
      <c r="K4" s="73" t="s">
        <v>131</v>
      </c>
      <c r="L4" s="66" t="s">
        <v>105</v>
      </c>
    </row>
    <row r="5" spans="2:12" ht="120">
      <c r="B5" s="71" t="s">
        <v>9</v>
      </c>
      <c r="C5" s="74" t="s">
        <v>4</v>
      </c>
      <c r="D5" s="72" t="s">
        <v>1</v>
      </c>
      <c r="E5" s="64">
        <v>176</v>
      </c>
      <c r="F5" s="75"/>
      <c r="G5" s="72" t="s">
        <v>1</v>
      </c>
      <c r="H5" s="73">
        <v>189</v>
      </c>
      <c r="I5" s="91"/>
      <c r="J5" s="72" t="s">
        <v>1</v>
      </c>
      <c r="K5" s="73">
        <v>78</v>
      </c>
      <c r="L5" s="75"/>
    </row>
    <row r="6" spans="2:12" ht="135">
      <c r="B6" s="76" t="s">
        <v>7</v>
      </c>
      <c r="C6" s="65" t="s">
        <v>5</v>
      </c>
      <c r="D6" s="72" t="s">
        <v>1</v>
      </c>
      <c r="E6" s="64" t="s">
        <v>63</v>
      </c>
      <c r="F6" s="75"/>
      <c r="G6" s="92" t="s">
        <v>1</v>
      </c>
      <c r="H6" s="93"/>
      <c r="I6" s="97" t="s">
        <v>132</v>
      </c>
      <c r="J6" s="84" t="s">
        <v>100</v>
      </c>
      <c r="K6" s="85">
        <v>50</v>
      </c>
      <c r="L6" s="86" t="s">
        <v>120</v>
      </c>
    </row>
    <row r="7" spans="2:12" ht="45">
      <c r="B7" s="76"/>
      <c r="C7" s="65" t="s">
        <v>56</v>
      </c>
      <c r="D7" s="72" t="s">
        <v>1</v>
      </c>
      <c r="E7" s="64" t="s">
        <v>64</v>
      </c>
      <c r="F7" s="75"/>
      <c r="G7" s="72" t="s">
        <v>1</v>
      </c>
      <c r="H7" s="73" t="s">
        <v>137</v>
      </c>
      <c r="I7" s="75" t="s">
        <v>124</v>
      </c>
      <c r="J7" s="72" t="s">
        <v>1</v>
      </c>
      <c r="K7" s="73" t="s">
        <v>106</v>
      </c>
      <c r="L7" s="75" t="s">
        <v>107</v>
      </c>
    </row>
    <row r="8" spans="2:12" ht="45">
      <c r="B8" s="76"/>
      <c r="C8" s="65" t="s">
        <v>57</v>
      </c>
      <c r="D8" s="72" t="s">
        <v>1</v>
      </c>
      <c r="E8" s="64" t="s">
        <v>65</v>
      </c>
      <c r="F8" s="75"/>
      <c r="G8" s="72" t="s">
        <v>1</v>
      </c>
      <c r="H8" s="73" t="s">
        <v>136</v>
      </c>
      <c r="I8" s="75" t="s">
        <v>125</v>
      </c>
      <c r="J8" s="72" t="s">
        <v>1</v>
      </c>
      <c r="K8" s="73" t="s">
        <v>108</v>
      </c>
      <c r="L8" s="75" t="s">
        <v>109</v>
      </c>
    </row>
    <row r="9" spans="2:12" ht="45">
      <c r="B9" s="76"/>
      <c r="C9" s="65" t="s">
        <v>54</v>
      </c>
      <c r="D9" s="72" t="s">
        <v>1</v>
      </c>
      <c r="E9" s="64" t="s">
        <v>66</v>
      </c>
      <c r="F9" s="75"/>
      <c r="G9" s="92" t="s">
        <v>1</v>
      </c>
      <c r="H9" s="93">
        <v>18</v>
      </c>
      <c r="I9" s="75" t="s">
        <v>125</v>
      </c>
      <c r="J9" s="72" t="s">
        <v>1</v>
      </c>
      <c r="K9" s="73">
        <v>53</v>
      </c>
      <c r="L9" s="75" t="s">
        <v>109</v>
      </c>
    </row>
    <row r="10" spans="2:12" ht="30">
      <c r="B10" s="76"/>
      <c r="C10" s="65" t="s">
        <v>55</v>
      </c>
      <c r="D10" s="72" t="s">
        <v>1</v>
      </c>
      <c r="E10" s="64" t="s">
        <v>67</v>
      </c>
      <c r="F10" s="75"/>
      <c r="G10" s="92" t="s">
        <v>1</v>
      </c>
      <c r="H10" s="93">
        <v>19</v>
      </c>
      <c r="I10" s="75" t="s">
        <v>126</v>
      </c>
      <c r="J10" s="72" t="s">
        <v>1</v>
      </c>
      <c r="K10" s="73">
        <v>54</v>
      </c>
      <c r="L10" s="75" t="s">
        <v>110</v>
      </c>
    </row>
    <row r="11" spans="2:12" ht="66.75" customHeight="1">
      <c r="B11" s="76"/>
      <c r="C11" s="65" t="s">
        <v>51</v>
      </c>
      <c r="D11" s="72" t="s">
        <v>1</v>
      </c>
      <c r="E11" s="64" t="s">
        <v>68</v>
      </c>
      <c r="F11" s="75"/>
      <c r="G11" s="72" t="s">
        <v>1</v>
      </c>
      <c r="H11" s="73" t="s">
        <v>135</v>
      </c>
      <c r="I11" s="75" t="s">
        <v>127</v>
      </c>
      <c r="J11" s="84" t="s">
        <v>100</v>
      </c>
      <c r="K11" s="85" t="s">
        <v>111</v>
      </c>
      <c r="L11" s="86" t="s">
        <v>116</v>
      </c>
    </row>
    <row r="12" spans="2:12" ht="66" customHeight="1">
      <c r="B12" s="76"/>
      <c r="C12" s="65" t="s">
        <v>52</v>
      </c>
      <c r="D12" s="72" t="s">
        <v>1</v>
      </c>
      <c r="E12" s="64" t="s">
        <v>69</v>
      </c>
      <c r="F12" s="75"/>
      <c r="G12" s="72" t="s">
        <v>1</v>
      </c>
      <c r="H12" s="73">
        <v>21</v>
      </c>
      <c r="I12" s="75" t="s">
        <v>128</v>
      </c>
      <c r="J12" s="72" t="s">
        <v>1</v>
      </c>
      <c r="K12" s="73">
        <v>56</v>
      </c>
      <c r="L12" s="75" t="s">
        <v>112</v>
      </c>
    </row>
    <row r="13" spans="2:12" ht="32.25" customHeight="1">
      <c r="B13" s="76"/>
      <c r="C13" s="65" t="s">
        <v>53</v>
      </c>
      <c r="D13" s="72" t="s">
        <v>1</v>
      </c>
      <c r="E13" s="64" t="s">
        <v>70</v>
      </c>
      <c r="F13" s="75"/>
      <c r="G13" s="72" t="s">
        <v>1</v>
      </c>
      <c r="H13" s="73" t="s">
        <v>138</v>
      </c>
      <c r="I13" s="75" t="s">
        <v>129</v>
      </c>
      <c r="J13" s="72" t="s">
        <v>1</v>
      </c>
      <c r="K13" s="73" t="s">
        <v>113</v>
      </c>
      <c r="L13" s="75" t="s">
        <v>114</v>
      </c>
    </row>
    <row r="14" spans="2:12">
      <c r="B14" s="76"/>
      <c r="C14" s="65" t="s">
        <v>49</v>
      </c>
      <c r="D14" s="72" t="s">
        <v>1</v>
      </c>
      <c r="E14" s="64">
        <v>141</v>
      </c>
      <c r="F14" s="75"/>
      <c r="G14" s="72" t="s">
        <v>1</v>
      </c>
      <c r="H14" s="73">
        <v>23</v>
      </c>
      <c r="I14" s="75"/>
      <c r="J14" s="72" t="s">
        <v>1</v>
      </c>
      <c r="K14" s="73" t="s">
        <v>115</v>
      </c>
      <c r="L14" s="75"/>
    </row>
    <row r="15" spans="2:12" ht="30">
      <c r="B15" s="76"/>
      <c r="C15" s="65" t="s">
        <v>48</v>
      </c>
      <c r="D15" s="72" t="s">
        <v>1</v>
      </c>
      <c r="E15" s="64" t="s">
        <v>71</v>
      </c>
      <c r="F15" s="75"/>
      <c r="G15" s="72" t="s">
        <v>1</v>
      </c>
      <c r="H15" s="73">
        <v>23</v>
      </c>
      <c r="I15" s="75"/>
      <c r="J15" s="72" t="s">
        <v>1</v>
      </c>
      <c r="K15" s="73">
        <v>58</v>
      </c>
      <c r="L15" s="75"/>
    </row>
    <row r="16" spans="2:12">
      <c r="B16" s="76"/>
      <c r="C16" s="65" t="s">
        <v>50</v>
      </c>
      <c r="D16" s="72" t="s">
        <v>1</v>
      </c>
      <c r="E16" s="89"/>
      <c r="F16" s="75" t="s">
        <v>104</v>
      </c>
      <c r="G16" s="72" t="s">
        <v>1</v>
      </c>
      <c r="H16" s="77">
        <v>24</v>
      </c>
      <c r="I16" s="75" t="s">
        <v>104</v>
      </c>
      <c r="J16" s="92" t="s">
        <v>1</v>
      </c>
      <c r="K16" s="87"/>
      <c r="L16" s="97" t="s">
        <v>145</v>
      </c>
    </row>
    <row r="17" spans="2:14" ht="210">
      <c r="B17" s="76" t="s">
        <v>7</v>
      </c>
      <c r="C17" s="65" t="s">
        <v>95</v>
      </c>
      <c r="D17" s="72" t="s">
        <v>1</v>
      </c>
      <c r="E17" s="78" t="s">
        <v>101</v>
      </c>
      <c r="F17" s="66" t="s">
        <v>73</v>
      </c>
      <c r="G17" s="92" t="s">
        <v>1</v>
      </c>
      <c r="H17" s="94" t="s">
        <v>139</v>
      </c>
      <c r="I17" s="95" t="s">
        <v>140</v>
      </c>
      <c r="J17" s="84" t="s">
        <v>100</v>
      </c>
      <c r="K17" s="88" t="s">
        <v>148</v>
      </c>
      <c r="L17" s="86" t="s">
        <v>119</v>
      </c>
    </row>
    <row r="18" spans="2:14" ht="75">
      <c r="B18" s="76" t="s">
        <v>7</v>
      </c>
      <c r="C18" s="65" t="s">
        <v>58</v>
      </c>
      <c r="D18" s="72" t="s">
        <v>1</v>
      </c>
      <c r="E18" s="78" t="s">
        <v>72</v>
      </c>
      <c r="F18" s="66" t="s">
        <v>74</v>
      </c>
      <c r="G18" s="72" t="s">
        <v>1</v>
      </c>
      <c r="H18" s="79" t="s">
        <v>130</v>
      </c>
      <c r="I18" s="66"/>
      <c r="J18" s="72" t="s">
        <v>1</v>
      </c>
      <c r="K18" s="79" t="s">
        <v>117</v>
      </c>
      <c r="L18" s="66"/>
    </row>
    <row r="19" spans="2:14" ht="90.75" thickBot="1">
      <c r="B19" s="80" t="s">
        <v>7</v>
      </c>
      <c r="C19" s="58" t="s">
        <v>6</v>
      </c>
      <c r="D19" s="81" t="s">
        <v>1</v>
      </c>
      <c r="E19" s="90">
        <v>142</v>
      </c>
      <c r="F19" s="83"/>
      <c r="G19" s="98" t="s">
        <v>122</v>
      </c>
      <c r="H19" s="99" t="s">
        <v>141</v>
      </c>
      <c r="I19" s="100" t="s">
        <v>144</v>
      </c>
      <c r="J19" s="81" t="s">
        <v>122</v>
      </c>
      <c r="K19" s="82"/>
      <c r="L19" s="83" t="s">
        <v>118</v>
      </c>
    </row>
    <row r="20" spans="2:14" ht="53.25" customHeight="1">
      <c r="B20" s="20"/>
    </row>
    <row r="21" spans="2:14" ht="15" customHeight="1">
      <c r="C21" s="126" t="s">
        <v>159</v>
      </c>
      <c r="D21" s="179" t="s">
        <v>159</v>
      </c>
      <c r="E21" s="135"/>
      <c r="F21" s="135"/>
      <c r="G21" s="1"/>
      <c r="H21" s="1"/>
      <c r="I21" s="1"/>
      <c r="J21" s="1"/>
      <c r="K21" s="124"/>
      <c r="L21" s="1"/>
      <c r="M21" s="1"/>
      <c r="N21" s="1"/>
    </row>
    <row r="22" spans="2:14" ht="15" customHeight="1">
      <c r="C22" s="125" t="s">
        <v>158</v>
      </c>
      <c r="D22" s="127" t="s">
        <v>154</v>
      </c>
      <c r="E22" s="127"/>
      <c r="F22" s="127"/>
      <c r="G22" s="127"/>
      <c r="H22" s="127"/>
      <c r="K22" s="1"/>
      <c r="L22" s="1"/>
      <c r="M22" s="1"/>
      <c r="N22" s="1"/>
    </row>
    <row r="23" spans="2:14" ht="15" customHeight="1">
      <c r="C23" s="125" t="s">
        <v>155</v>
      </c>
      <c r="D23" s="127" t="s">
        <v>156</v>
      </c>
      <c r="E23" s="127"/>
      <c r="F23" s="127"/>
      <c r="G23" s="127"/>
      <c r="H23" s="127"/>
    </row>
    <row r="24" spans="2:14">
      <c r="G24" s="125"/>
    </row>
    <row r="25" spans="2:14">
      <c r="G25" s="125"/>
    </row>
  </sheetData>
  <mergeCells count="7">
    <mergeCell ref="J2:L2"/>
    <mergeCell ref="D21:F21"/>
    <mergeCell ref="D22:H22"/>
    <mergeCell ref="D23:H23"/>
    <mergeCell ref="D2:F2"/>
    <mergeCell ref="B2:C2"/>
    <mergeCell ref="G2:I2"/>
  </mergeCells>
  <pageMargins left="0.70866141732283472" right="0.70866141732283472" top="0.74803149606299213" bottom="0.74803149606299213" header="0.31496062992125984" footer="0.31496062992125984"/>
  <pageSetup scale="2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sheetPr>
    <pageSetUpPr fitToPage="1"/>
  </sheetPr>
  <dimension ref="B1:T45"/>
  <sheetViews>
    <sheetView topLeftCell="A28" zoomScale="85" zoomScaleNormal="85" workbookViewId="0">
      <selection activeCell="F43" sqref="F43:G43"/>
    </sheetView>
  </sheetViews>
  <sheetFormatPr baseColWidth="10" defaultRowHeight="15"/>
  <cols>
    <col min="1" max="1" width="2.85546875" style="1" customWidth="1"/>
    <col min="2" max="2" width="65.5703125" style="1" customWidth="1"/>
    <col min="3" max="3" width="21.7109375" style="1" bestFit="1" customWidth="1"/>
    <col min="4" max="5" width="13.140625" style="1" customWidth="1"/>
    <col min="6" max="6" width="12.5703125" style="1" bestFit="1" customWidth="1"/>
    <col min="7" max="7" width="14.5703125" style="1" bestFit="1" customWidth="1"/>
    <col min="8" max="9" width="11.42578125" style="1"/>
    <col min="10" max="10" width="11.5703125" style="1" bestFit="1" customWidth="1"/>
    <col min="11" max="11" width="11.42578125" style="1"/>
    <col min="12" max="12" width="12.5703125" style="1" bestFit="1" customWidth="1"/>
    <col min="13" max="13" width="14.5703125" style="1" bestFit="1" customWidth="1"/>
    <col min="14" max="15" width="11.42578125" style="1"/>
    <col min="16" max="16" width="11.5703125" style="1" bestFit="1" customWidth="1"/>
    <col min="17" max="17" width="11.42578125" style="1"/>
    <col min="18" max="18" width="12.5703125" style="1" bestFit="1" customWidth="1"/>
    <col min="19" max="19" width="14.5703125" style="1" bestFit="1" customWidth="1"/>
    <col min="20" max="16384" width="11.42578125" style="1"/>
  </cols>
  <sheetData>
    <row r="1" spans="2:20" ht="15.75" thickBot="1"/>
    <row r="2" spans="2:20" ht="15.75" thickBot="1">
      <c r="C2" s="139" t="s">
        <v>59</v>
      </c>
      <c r="D2" s="140"/>
      <c r="E2" s="140"/>
      <c r="F2" s="140"/>
      <c r="G2" s="140"/>
      <c r="H2" s="141"/>
      <c r="I2" s="139" t="s">
        <v>92</v>
      </c>
      <c r="J2" s="140"/>
      <c r="K2" s="140"/>
      <c r="L2" s="140"/>
      <c r="M2" s="140"/>
      <c r="N2" s="141"/>
      <c r="O2" s="139" t="s">
        <v>91</v>
      </c>
      <c r="P2" s="140"/>
      <c r="Q2" s="140"/>
      <c r="R2" s="140"/>
      <c r="S2" s="140"/>
      <c r="T2" s="141"/>
    </row>
    <row r="3" spans="2:20">
      <c r="B3" s="9"/>
      <c r="C3" s="142" t="s">
        <v>13</v>
      </c>
      <c r="D3" s="143"/>
      <c r="E3" s="143"/>
      <c r="F3" s="143"/>
      <c r="G3" s="143"/>
      <c r="H3" s="144"/>
      <c r="I3" s="142" t="s">
        <v>13</v>
      </c>
      <c r="J3" s="143"/>
      <c r="K3" s="143"/>
      <c r="L3" s="143"/>
      <c r="M3" s="143"/>
      <c r="N3" s="144"/>
      <c r="O3" s="142" t="s">
        <v>13</v>
      </c>
      <c r="P3" s="143"/>
      <c r="Q3" s="143"/>
      <c r="R3" s="143"/>
      <c r="S3" s="143"/>
      <c r="T3" s="144"/>
    </row>
    <row r="4" spans="2:20" ht="45">
      <c r="B4" s="10" t="s">
        <v>10</v>
      </c>
      <c r="C4" s="5" t="s">
        <v>11</v>
      </c>
      <c r="D4" s="4" t="s">
        <v>14</v>
      </c>
      <c r="E4" s="4" t="s">
        <v>12</v>
      </c>
      <c r="F4" s="4" t="s">
        <v>15</v>
      </c>
      <c r="G4" s="4" t="s">
        <v>16</v>
      </c>
      <c r="H4" s="6" t="s">
        <v>2</v>
      </c>
      <c r="I4" s="5" t="s">
        <v>11</v>
      </c>
      <c r="J4" s="4" t="s">
        <v>14</v>
      </c>
      <c r="K4" s="4" t="s">
        <v>12</v>
      </c>
      <c r="L4" s="4" t="s">
        <v>15</v>
      </c>
      <c r="M4" s="4" t="s">
        <v>16</v>
      </c>
      <c r="N4" s="6" t="s">
        <v>2</v>
      </c>
      <c r="O4" s="5" t="s">
        <v>11</v>
      </c>
      <c r="P4" s="4" t="s">
        <v>14</v>
      </c>
      <c r="Q4" s="4" t="s">
        <v>12</v>
      </c>
      <c r="R4" s="4" t="s">
        <v>15</v>
      </c>
      <c r="S4" s="4" t="s">
        <v>16</v>
      </c>
      <c r="T4" s="6" t="s">
        <v>2</v>
      </c>
    </row>
    <row r="5" spans="2:20" ht="30">
      <c r="B5" s="11" t="s">
        <v>17</v>
      </c>
      <c r="C5" s="7">
        <v>2</v>
      </c>
      <c r="D5" s="2">
        <v>53031175</v>
      </c>
      <c r="E5" s="2">
        <f>D5*1.16</f>
        <v>61516162.999999993</v>
      </c>
      <c r="F5" s="2">
        <f>D5*C5</f>
        <v>106062350</v>
      </c>
      <c r="G5" s="2">
        <f>F5*1.16</f>
        <v>123032325.99999999</v>
      </c>
      <c r="H5" s="3" t="s">
        <v>99</v>
      </c>
      <c r="I5" s="7">
        <v>2</v>
      </c>
      <c r="J5" s="2">
        <v>62833680</v>
      </c>
      <c r="K5" s="2">
        <f>J5*1.16</f>
        <v>72887068.799999997</v>
      </c>
      <c r="L5" s="2">
        <f>J5*I5</f>
        <v>125667360</v>
      </c>
      <c r="M5" s="2">
        <f>L5*1.16</f>
        <v>145774137.59999999</v>
      </c>
      <c r="N5" s="3">
        <v>34</v>
      </c>
      <c r="O5" s="7">
        <v>2</v>
      </c>
      <c r="P5" s="2">
        <v>64877540</v>
      </c>
      <c r="Q5" s="2">
        <f>P5*1.16</f>
        <v>75257946.399999991</v>
      </c>
      <c r="R5" s="2">
        <f>P5*O5</f>
        <v>129755080</v>
      </c>
      <c r="S5" s="2">
        <f>R5*1.16</f>
        <v>150515892.79999998</v>
      </c>
      <c r="T5" s="3" t="s">
        <v>98</v>
      </c>
    </row>
    <row r="6" spans="2:20" ht="30">
      <c r="B6" s="11" t="s">
        <v>18</v>
      </c>
      <c r="C6" s="7">
        <v>2</v>
      </c>
      <c r="D6" s="2">
        <v>0</v>
      </c>
      <c r="E6" s="2">
        <f>D6*1.16</f>
        <v>0</v>
      </c>
      <c r="F6" s="2">
        <f>D6*C6</f>
        <v>0</v>
      </c>
      <c r="G6" s="2">
        <f>F6*1.16</f>
        <v>0</v>
      </c>
      <c r="H6" s="3" t="s">
        <v>99</v>
      </c>
      <c r="I6" s="7">
        <v>2</v>
      </c>
      <c r="J6" s="2">
        <v>0</v>
      </c>
      <c r="K6" s="2">
        <f>J6*1.16</f>
        <v>0</v>
      </c>
      <c r="L6" s="2">
        <f>J6*I6</f>
        <v>0</v>
      </c>
      <c r="M6" s="2">
        <f>L6*1.16</f>
        <v>0</v>
      </c>
      <c r="N6" s="3">
        <v>34</v>
      </c>
      <c r="O6" s="7">
        <v>2</v>
      </c>
      <c r="P6" s="2">
        <v>0</v>
      </c>
      <c r="Q6" s="2"/>
      <c r="R6" s="2"/>
      <c r="S6" s="2"/>
      <c r="T6" s="3" t="s">
        <v>98</v>
      </c>
    </row>
    <row r="7" spans="2:20" ht="30">
      <c r="B7" s="11" t="s">
        <v>19</v>
      </c>
      <c r="C7" s="7">
        <v>2</v>
      </c>
      <c r="D7" s="2">
        <v>8263333</v>
      </c>
      <c r="E7" s="2">
        <f>D7*1.16</f>
        <v>9585466.2799999993</v>
      </c>
      <c r="F7" s="2">
        <f>D7*C7</f>
        <v>16526666</v>
      </c>
      <c r="G7" s="2">
        <f>F7*1.16</f>
        <v>19170932.559999999</v>
      </c>
      <c r="H7" s="3" t="s">
        <v>99</v>
      </c>
      <c r="I7" s="7">
        <v>2</v>
      </c>
      <c r="J7" s="2">
        <v>2184910</v>
      </c>
      <c r="K7" s="2">
        <f>J7*1.16</f>
        <v>2534495.5999999996</v>
      </c>
      <c r="L7" s="2">
        <f>J7*I7</f>
        <v>4369820</v>
      </c>
      <c r="M7" s="2">
        <f>L7*1.16</f>
        <v>5068991.1999999993</v>
      </c>
      <c r="N7" s="3">
        <v>34</v>
      </c>
      <c r="O7" s="7">
        <v>2</v>
      </c>
      <c r="P7" s="2">
        <v>1412320</v>
      </c>
      <c r="Q7" s="2">
        <f>P7*1.16</f>
        <v>1638291.2</v>
      </c>
      <c r="R7" s="2">
        <f>P7*O7</f>
        <v>2824640</v>
      </c>
      <c r="S7" s="2">
        <f>R7*1.16</f>
        <v>3276582.4</v>
      </c>
      <c r="T7" s="3" t="s">
        <v>98</v>
      </c>
    </row>
    <row r="8" spans="2:20">
      <c r="B8" s="12"/>
      <c r="C8" s="145" t="s">
        <v>20</v>
      </c>
      <c r="D8" s="146"/>
      <c r="E8" s="146"/>
      <c r="F8" s="146"/>
      <c r="G8" s="49">
        <f>SUM(G5:G7)</f>
        <v>142203258.55999997</v>
      </c>
      <c r="H8" s="8"/>
      <c r="I8" s="145" t="s">
        <v>20</v>
      </c>
      <c r="J8" s="146"/>
      <c r="K8" s="146"/>
      <c r="L8" s="146"/>
      <c r="M8" s="49">
        <f>SUM(M5:M7)</f>
        <v>150843128.79999998</v>
      </c>
      <c r="N8" s="8"/>
      <c r="O8" s="145" t="s">
        <v>20</v>
      </c>
      <c r="P8" s="146"/>
      <c r="Q8" s="146"/>
      <c r="R8" s="146"/>
      <c r="S8" s="49">
        <f>SUM(S5:S7)</f>
        <v>153792475.19999999</v>
      </c>
      <c r="T8" s="8"/>
    </row>
    <row r="9" spans="2:20" ht="30">
      <c r="B9" s="13" t="s">
        <v>21</v>
      </c>
      <c r="C9" s="7">
        <v>1</v>
      </c>
      <c r="D9" s="2">
        <v>16933059</v>
      </c>
      <c r="E9" s="2">
        <f t="shared" ref="E9:E15" si="0">D9*1.16</f>
        <v>19642348.439999998</v>
      </c>
      <c r="F9" s="2">
        <f>D9*C9</f>
        <v>16933059</v>
      </c>
      <c r="G9" s="2">
        <f>F9*1.16</f>
        <v>19642348.439999998</v>
      </c>
      <c r="H9" s="3" t="s">
        <v>99</v>
      </c>
      <c r="I9" s="7">
        <v>1</v>
      </c>
      <c r="J9" s="2">
        <v>22589840</v>
      </c>
      <c r="K9" s="2">
        <f t="shared" ref="K9:K12" si="1">J9*1.16</f>
        <v>26204214.399999999</v>
      </c>
      <c r="L9" s="2">
        <f>J9*I9</f>
        <v>22589840</v>
      </c>
      <c r="M9" s="2">
        <f>L9*1.16</f>
        <v>26204214.399999999</v>
      </c>
      <c r="N9" s="3">
        <v>34</v>
      </c>
      <c r="O9" s="7">
        <v>1</v>
      </c>
      <c r="P9" s="2">
        <v>21159320</v>
      </c>
      <c r="Q9" s="2">
        <f t="shared" ref="Q9:Q12" si="2">P9*1.16</f>
        <v>24544811.199999999</v>
      </c>
      <c r="R9" s="2">
        <f>P9*O9</f>
        <v>21159320</v>
      </c>
      <c r="S9" s="2">
        <f>R9*1.16</f>
        <v>24544811.199999999</v>
      </c>
      <c r="T9" s="3" t="s">
        <v>98</v>
      </c>
    </row>
    <row r="10" spans="2:20" ht="30">
      <c r="B10" s="11" t="s">
        <v>22</v>
      </c>
      <c r="C10" s="7">
        <v>1</v>
      </c>
      <c r="D10" s="2">
        <v>4736000</v>
      </c>
      <c r="E10" s="2">
        <f t="shared" si="0"/>
        <v>5493760</v>
      </c>
      <c r="F10" s="2">
        <f>D10*C10</f>
        <v>4736000</v>
      </c>
      <c r="G10" s="2">
        <f>F10*1.16</f>
        <v>5493760</v>
      </c>
      <c r="H10" s="3" t="s">
        <v>99</v>
      </c>
      <c r="I10" s="7">
        <v>1</v>
      </c>
      <c r="J10" s="2">
        <v>742560</v>
      </c>
      <c r="K10" s="2">
        <f t="shared" si="1"/>
        <v>861369.6</v>
      </c>
      <c r="L10" s="2">
        <f>J10*I10</f>
        <v>742560</v>
      </c>
      <c r="M10" s="2">
        <f>L10*1.16</f>
        <v>861369.6</v>
      </c>
      <c r="N10" s="3">
        <v>34</v>
      </c>
      <c r="O10" s="7">
        <v>1</v>
      </c>
      <c r="P10" s="2">
        <v>1412320</v>
      </c>
      <c r="Q10" s="2">
        <f t="shared" si="2"/>
        <v>1638291.2</v>
      </c>
      <c r="R10" s="2">
        <f>P10*O10</f>
        <v>1412320</v>
      </c>
      <c r="S10" s="2">
        <f>R10*1.16</f>
        <v>1638291.2</v>
      </c>
      <c r="T10" s="3" t="s">
        <v>98</v>
      </c>
    </row>
    <row r="11" spans="2:20" ht="30">
      <c r="B11" s="11" t="s">
        <v>23</v>
      </c>
      <c r="C11" s="7">
        <v>1</v>
      </c>
      <c r="D11" s="2">
        <v>16933059</v>
      </c>
      <c r="E11" s="2">
        <f t="shared" si="0"/>
        <v>19642348.439999998</v>
      </c>
      <c r="F11" s="2">
        <f>D11*C11</f>
        <v>16933059</v>
      </c>
      <c r="G11" s="2">
        <f>F11*1.16</f>
        <v>19642348.439999998</v>
      </c>
      <c r="H11" s="3" t="s">
        <v>99</v>
      </c>
      <c r="I11" s="7">
        <v>1</v>
      </c>
      <c r="J11" s="2">
        <v>22589840</v>
      </c>
      <c r="K11" s="2">
        <f t="shared" si="1"/>
        <v>26204214.399999999</v>
      </c>
      <c r="L11" s="2">
        <f>J11*I11</f>
        <v>22589840</v>
      </c>
      <c r="M11" s="2">
        <f>L11*1.16</f>
        <v>26204214.399999999</v>
      </c>
      <c r="N11" s="3">
        <v>34</v>
      </c>
      <c r="O11" s="7">
        <v>1</v>
      </c>
      <c r="P11" s="2">
        <v>21159320</v>
      </c>
      <c r="Q11" s="2">
        <f t="shared" si="2"/>
        <v>24544811.199999999</v>
      </c>
      <c r="R11" s="2">
        <f>P11*O11</f>
        <v>21159320</v>
      </c>
      <c r="S11" s="2">
        <f>R11*1.16</f>
        <v>24544811.199999999</v>
      </c>
      <c r="T11" s="3" t="s">
        <v>98</v>
      </c>
    </row>
    <row r="12" spans="2:20" ht="30">
      <c r="B12" s="11" t="s">
        <v>24</v>
      </c>
      <c r="C12" s="7">
        <v>1</v>
      </c>
      <c r="D12" s="2">
        <v>4736000</v>
      </c>
      <c r="E12" s="2">
        <f t="shared" si="0"/>
        <v>5493760</v>
      </c>
      <c r="F12" s="2">
        <f>D12*C12</f>
        <v>4736000</v>
      </c>
      <c r="G12" s="2">
        <f>F12*1.16</f>
        <v>5493760</v>
      </c>
      <c r="H12" s="3" t="s">
        <v>99</v>
      </c>
      <c r="I12" s="7">
        <v>1</v>
      </c>
      <c r="J12" s="2">
        <v>742560</v>
      </c>
      <c r="K12" s="2">
        <f t="shared" si="1"/>
        <v>861369.6</v>
      </c>
      <c r="L12" s="2">
        <f>J12*I12</f>
        <v>742560</v>
      </c>
      <c r="M12" s="2">
        <f>L12*1.16</f>
        <v>861369.6</v>
      </c>
      <c r="N12" s="3">
        <v>34</v>
      </c>
      <c r="O12" s="7">
        <v>1</v>
      </c>
      <c r="P12" s="2">
        <v>1412320</v>
      </c>
      <c r="Q12" s="2">
        <f t="shared" si="2"/>
        <v>1638291.2</v>
      </c>
      <c r="R12" s="2">
        <f>P12*O12</f>
        <v>1412320</v>
      </c>
      <c r="S12" s="2">
        <f>R12*1.16</f>
        <v>1638291.2</v>
      </c>
      <c r="T12" s="3" t="s">
        <v>98</v>
      </c>
    </row>
    <row r="13" spans="2:20">
      <c r="B13" s="12"/>
      <c r="C13" s="145" t="s">
        <v>25</v>
      </c>
      <c r="D13" s="146"/>
      <c r="E13" s="146"/>
      <c r="F13" s="146"/>
      <c r="G13" s="53">
        <f>SUM(G9:G12)</f>
        <v>50272216.879999995</v>
      </c>
      <c r="H13" s="8"/>
      <c r="I13" s="145" t="s">
        <v>25</v>
      </c>
      <c r="J13" s="146"/>
      <c r="K13" s="146"/>
      <c r="L13" s="146"/>
      <c r="M13" s="51">
        <f>SUM(M9:M12)</f>
        <v>54131168</v>
      </c>
      <c r="N13" s="8"/>
      <c r="O13" s="145" t="s">
        <v>25</v>
      </c>
      <c r="P13" s="146"/>
      <c r="Q13" s="146"/>
      <c r="R13" s="146"/>
      <c r="S13" s="51">
        <f>SUM(S9:S12)</f>
        <v>52366204.799999997</v>
      </c>
      <c r="T13" s="8"/>
    </row>
    <row r="14" spans="2:20" ht="30">
      <c r="B14" s="11" t="s">
        <v>26</v>
      </c>
      <c r="C14" s="7">
        <v>1</v>
      </c>
      <c r="D14" s="2">
        <v>25510581</v>
      </c>
      <c r="E14" s="2">
        <f t="shared" si="0"/>
        <v>29592273.959999997</v>
      </c>
      <c r="F14" s="2">
        <f>D14*C14</f>
        <v>25510581</v>
      </c>
      <c r="G14" s="2">
        <f>F14*1.16</f>
        <v>29592273.959999997</v>
      </c>
      <c r="H14" s="3" t="s">
        <v>99</v>
      </c>
      <c r="I14" s="7">
        <v>1</v>
      </c>
      <c r="J14" s="2">
        <v>55979560</v>
      </c>
      <c r="K14" s="2">
        <f t="shared" ref="K14:K15" si="3">J14*1.16</f>
        <v>64936289.599999994</v>
      </c>
      <c r="L14" s="2">
        <f>J14*I14</f>
        <v>55979560</v>
      </c>
      <c r="M14" s="2">
        <f>L14*1.16</f>
        <v>64936289.599999994</v>
      </c>
      <c r="N14" s="3">
        <v>34</v>
      </c>
      <c r="O14" s="7">
        <v>1</v>
      </c>
      <c r="P14" s="2">
        <v>58336460</v>
      </c>
      <c r="Q14" s="2">
        <f t="shared" ref="Q14:Q15" si="4">P14*1.16</f>
        <v>67670293.599999994</v>
      </c>
      <c r="R14" s="2">
        <f>P14*O14</f>
        <v>58336460</v>
      </c>
      <c r="S14" s="2">
        <f>R14*1.16</f>
        <v>67670293.599999994</v>
      </c>
      <c r="T14" s="3" t="s">
        <v>98</v>
      </c>
    </row>
    <row r="15" spans="2:20" ht="30">
      <c r="B15" s="11" t="s">
        <v>27</v>
      </c>
      <c r="C15" s="7">
        <v>1</v>
      </c>
      <c r="D15" s="2">
        <v>5130667</v>
      </c>
      <c r="E15" s="2">
        <f t="shared" si="0"/>
        <v>5951573.7199999997</v>
      </c>
      <c r="F15" s="2">
        <f>D15*C15</f>
        <v>5130667</v>
      </c>
      <c r="G15" s="2">
        <f>F15*1.16</f>
        <v>5951573.7199999997</v>
      </c>
      <c r="H15" s="3" t="s">
        <v>99</v>
      </c>
      <c r="I15" s="7">
        <v>1</v>
      </c>
      <c r="J15" s="2">
        <v>742560</v>
      </c>
      <c r="K15" s="2">
        <f t="shared" si="3"/>
        <v>861369.6</v>
      </c>
      <c r="L15" s="2">
        <f>J15*I15</f>
        <v>742560</v>
      </c>
      <c r="M15" s="2">
        <f>L15*1.16</f>
        <v>861369.6</v>
      </c>
      <c r="N15" s="3">
        <v>34</v>
      </c>
      <c r="O15" s="7">
        <v>1</v>
      </c>
      <c r="P15" s="2">
        <v>1412320</v>
      </c>
      <c r="Q15" s="2">
        <f t="shared" si="4"/>
        <v>1638291.2</v>
      </c>
      <c r="R15" s="2">
        <f>P15*O15</f>
        <v>1412320</v>
      </c>
      <c r="S15" s="2">
        <f>R15*1.16</f>
        <v>1638291.2</v>
      </c>
      <c r="T15" s="3" t="s">
        <v>98</v>
      </c>
    </row>
    <row r="16" spans="2:20" ht="15.75" thickBot="1">
      <c r="B16" s="12"/>
      <c r="C16" s="145" t="s">
        <v>28</v>
      </c>
      <c r="D16" s="146"/>
      <c r="E16" s="146"/>
      <c r="F16" s="146"/>
      <c r="G16" s="50">
        <f>SUM(G14:G15)</f>
        <v>35543847.68</v>
      </c>
      <c r="H16" s="8"/>
      <c r="I16" s="145" t="s">
        <v>28</v>
      </c>
      <c r="J16" s="146"/>
      <c r="K16" s="146"/>
      <c r="L16" s="146"/>
      <c r="M16" s="51">
        <f>SUM(M14:M15)</f>
        <v>65797659.199999996</v>
      </c>
      <c r="N16" s="8"/>
      <c r="O16" s="147" t="s">
        <v>28</v>
      </c>
      <c r="P16" s="148"/>
      <c r="Q16" s="148"/>
      <c r="R16" s="148"/>
      <c r="S16" s="52">
        <f>SUM(S14:S15)</f>
        <v>69308584.799999997</v>
      </c>
      <c r="T16" s="48"/>
    </row>
    <row r="17" spans="2:20" ht="15.75" thickBot="1">
      <c r="B17" s="14"/>
      <c r="C17" s="155"/>
      <c r="D17" s="156"/>
      <c r="E17" s="156"/>
      <c r="F17" s="156"/>
      <c r="G17" s="156"/>
      <c r="H17" s="157"/>
      <c r="I17" s="155"/>
      <c r="J17" s="156"/>
      <c r="K17" s="156"/>
      <c r="L17" s="156"/>
      <c r="M17" s="156"/>
      <c r="N17" s="157"/>
      <c r="O17" s="155"/>
      <c r="P17" s="156"/>
      <c r="Q17" s="156"/>
      <c r="R17" s="156"/>
      <c r="S17" s="156"/>
      <c r="T17" s="157"/>
    </row>
    <row r="18" spans="2:20">
      <c r="B18" s="12"/>
      <c r="C18" s="142" t="s">
        <v>29</v>
      </c>
      <c r="D18" s="143"/>
      <c r="E18" s="143"/>
      <c r="F18" s="143"/>
      <c r="G18" s="143"/>
      <c r="H18" s="144"/>
      <c r="I18" s="142" t="s">
        <v>29</v>
      </c>
      <c r="J18" s="143"/>
      <c r="K18" s="143"/>
      <c r="L18" s="143"/>
      <c r="M18" s="143"/>
      <c r="N18" s="144"/>
      <c r="O18" s="149" t="s">
        <v>29</v>
      </c>
      <c r="P18" s="150"/>
      <c r="Q18" s="150"/>
      <c r="R18" s="150"/>
      <c r="S18" s="150"/>
      <c r="T18" s="151"/>
    </row>
    <row r="19" spans="2:20" ht="45">
      <c r="B19" s="10" t="s">
        <v>10</v>
      </c>
      <c r="C19" s="5" t="s">
        <v>11</v>
      </c>
      <c r="D19" s="4" t="s">
        <v>14</v>
      </c>
      <c r="E19" s="4" t="s">
        <v>12</v>
      </c>
      <c r="F19" s="4" t="s">
        <v>15</v>
      </c>
      <c r="G19" s="4" t="s">
        <v>16</v>
      </c>
      <c r="H19" s="6" t="s">
        <v>2</v>
      </c>
      <c r="I19" s="5" t="s">
        <v>11</v>
      </c>
      <c r="J19" s="4" t="s">
        <v>14</v>
      </c>
      <c r="K19" s="4" t="s">
        <v>12</v>
      </c>
      <c r="L19" s="4" t="s">
        <v>15</v>
      </c>
      <c r="M19" s="4" t="s">
        <v>16</v>
      </c>
      <c r="N19" s="6" t="s">
        <v>2</v>
      </c>
      <c r="O19" s="5" t="s">
        <v>11</v>
      </c>
      <c r="P19" s="4" t="s">
        <v>14</v>
      </c>
      <c r="Q19" s="4" t="s">
        <v>12</v>
      </c>
      <c r="R19" s="4" t="s">
        <v>15</v>
      </c>
      <c r="S19" s="4" t="s">
        <v>16</v>
      </c>
      <c r="T19" s="6" t="s">
        <v>2</v>
      </c>
    </row>
    <row r="20" spans="2:20" ht="30">
      <c r="B20" s="11" t="s">
        <v>30</v>
      </c>
      <c r="C20" s="7">
        <v>1</v>
      </c>
      <c r="D20" s="2">
        <v>32934826</v>
      </c>
      <c r="E20" s="2">
        <f t="shared" ref="E20:E25" si="5">D20*1.16</f>
        <v>38204398.159999996</v>
      </c>
      <c r="F20" s="2">
        <f t="shared" ref="F20:F25" si="6">D20*C20</f>
        <v>32934826</v>
      </c>
      <c r="G20" s="2">
        <f t="shared" ref="G20:G25" si="7">F20*1.16</f>
        <v>38204398.159999996</v>
      </c>
      <c r="H20" s="3" t="s">
        <v>99</v>
      </c>
      <c r="I20" s="7">
        <v>1</v>
      </c>
      <c r="J20" s="2">
        <v>18289180</v>
      </c>
      <c r="K20" s="2">
        <f t="shared" ref="K20:K25" si="8">J20*1.16</f>
        <v>21215448.799999997</v>
      </c>
      <c r="L20" s="2">
        <f t="shared" ref="L20:L25" si="9">J20*I20</f>
        <v>18289180</v>
      </c>
      <c r="M20" s="2">
        <f t="shared" ref="M20:M25" si="10">L20*1.16</f>
        <v>21215448.799999997</v>
      </c>
      <c r="N20" s="3">
        <v>34</v>
      </c>
      <c r="O20" s="7">
        <v>1</v>
      </c>
      <c r="P20" s="2">
        <v>19772480</v>
      </c>
      <c r="Q20" s="2">
        <f t="shared" ref="Q20:Q25" si="11">P20*1.16</f>
        <v>22936076.799999997</v>
      </c>
      <c r="R20" s="2">
        <f t="shared" ref="R20:R25" si="12">P20*O20</f>
        <v>19772480</v>
      </c>
      <c r="S20" s="2">
        <f t="shared" ref="S20:S25" si="13">R20*1.16</f>
        <v>22936076.799999997</v>
      </c>
      <c r="T20" s="3" t="s">
        <v>98</v>
      </c>
    </row>
    <row r="21" spans="2:20" ht="30">
      <c r="B21" s="11" t="s">
        <v>31</v>
      </c>
      <c r="C21" s="7">
        <v>2</v>
      </c>
      <c r="D21" s="2">
        <v>12442089</v>
      </c>
      <c r="E21" s="2">
        <f t="shared" si="5"/>
        <v>14432823.239999998</v>
      </c>
      <c r="F21" s="2">
        <f t="shared" si="6"/>
        <v>24884178</v>
      </c>
      <c r="G21" s="2">
        <f t="shared" si="7"/>
        <v>28865646.479999997</v>
      </c>
      <c r="H21" s="3" t="s">
        <v>99</v>
      </c>
      <c r="I21" s="7">
        <v>2</v>
      </c>
      <c r="J21" s="2">
        <v>26389090</v>
      </c>
      <c r="K21" s="2">
        <f t="shared" si="8"/>
        <v>30611344.399999999</v>
      </c>
      <c r="L21" s="2">
        <f t="shared" si="9"/>
        <v>52778180</v>
      </c>
      <c r="M21" s="2">
        <f t="shared" si="10"/>
        <v>61222688.799999997</v>
      </c>
      <c r="N21" s="3">
        <v>34</v>
      </c>
      <c r="O21" s="7">
        <v>2</v>
      </c>
      <c r="P21" s="2">
        <v>24639160</v>
      </c>
      <c r="Q21" s="2">
        <f t="shared" si="11"/>
        <v>28581425.599999998</v>
      </c>
      <c r="R21" s="2">
        <f t="shared" si="12"/>
        <v>49278320</v>
      </c>
      <c r="S21" s="2">
        <f t="shared" si="13"/>
        <v>57162851.199999996</v>
      </c>
      <c r="T21" s="3" t="s">
        <v>98</v>
      </c>
    </row>
    <row r="22" spans="2:20" ht="30">
      <c r="B22" s="11" t="s">
        <v>32</v>
      </c>
      <c r="C22" s="7">
        <v>1</v>
      </c>
      <c r="D22" s="2">
        <v>40527080</v>
      </c>
      <c r="E22" s="2">
        <f t="shared" si="5"/>
        <v>47011412.799999997</v>
      </c>
      <c r="F22" s="2">
        <f t="shared" si="6"/>
        <v>40527080</v>
      </c>
      <c r="G22" s="2">
        <f t="shared" si="7"/>
        <v>47011412.799999997</v>
      </c>
      <c r="H22" s="3" t="s">
        <v>99</v>
      </c>
      <c r="I22" s="7">
        <v>1</v>
      </c>
      <c r="J22" s="2">
        <v>72809100</v>
      </c>
      <c r="K22" s="2">
        <f t="shared" si="8"/>
        <v>84458556</v>
      </c>
      <c r="L22" s="2">
        <f t="shared" si="9"/>
        <v>72809100</v>
      </c>
      <c r="M22" s="2">
        <f t="shared" si="10"/>
        <v>84458556</v>
      </c>
      <c r="N22" s="3">
        <v>34</v>
      </c>
      <c r="O22" s="7">
        <v>1</v>
      </c>
      <c r="P22" s="2">
        <v>69620460</v>
      </c>
      <c r="Q22" s="2">
        <f t="shared" si="11"/>
        <v>80759733.599999994</v>
      </c>
      <c r="R22" s="2">
        <f t="shared" si="12"/>
        <v>69620460</v>
      </c>
      <c r="S22" s="2">
        <f t="shared" si="13"/>
        <v>80759733.599999994</v>
      </c>
      <c r="T22" s="3" t="s">
        <v>98</v>
      </c>
    </row>
    <row r="23" spans="2:20" ht="30">
      <c r="B23" s="11" t="s">
        <v>33</v>
      </c>
      <c r="C23" s="7">
        <v>1</v>
      </c>
      <c r="D23" s="2">
        <v>22004122</v>
      </c>
      <c r="E23" s="2">
        <f t="shared" si="5"/>
        <v>25524781.52</v>
      </c>
      <c r="F23" s="2">
        <f t="shared" si="6"/>
        <v>22004122</v>
      </c>
      <c r="G23" s="2">
        <f t="shared" si="7"/>
        <v>25524781.52</v>
      </c>
      <c r="H23" s="3" t="s">
        <v>99</v>
      </c>
      <c r="I23" s="7">
        <v>1</v>
      </c>
      <c r="J23" s="2">
        <v>0</v>
      </c>
      <c r="K23" s="2">
        <f t="shared" si="8"/>
        <v>0</v>
      </c>
      <c r="L23" s="2">
        <f t="shared" si="9"/>
        <v>0</v>
      </c>
      <c r="M23" s="2">
        <f t="shared" si="10"/>
        <v>0</v>
      </c>
      <c r="N23" s="3">
        <v>34</v>
      </c>
      <c r="O23" s="7">
        <v>1</v>
      </c>
      <c r="P23" s="2">
        <v>0</v>
      </c>
      <c r="Q23" s="2">
        <f t="shared" si="11"/>
        <v>0</v>
      </c>
      <c r="R23" s="2">
        <f t="shared" si="12"/>
        <v>0</v>
      </c>
      <c r="S23" s="2">
        <f t="shared" si="13"/>
        <v>0</v>
      </c>
      <c r="T23" s="3" t="s">
        <v>98</v>
      </c>
    </row>
    <row r="24" spans="2:20" ht="30">
      <c r="B24" s="11" t="s">
        <v>34</v>
      </c>
      <c r="C24" s="7">
        <v>5</v>
      </c>
      <c r="D24" s="2">
        <v>2080949</v>
      </c>
      <c r="E24" s="2">
        <f t="shared" si="5"/>
        <v>2413900.84</v>
      </c>
      <c r="F24" s="2">
        <f t="shared" si="6"/>
        <v>10404745</v>
      </c>
      <c r="G24" s="2">
        <f t="shared" si="7"/>
        <v>12069504.199999999</v>
      </c>
      <c r="H24" s="3" t="s">
        <v>99</v>
      </c>
      <c r="I24" s="7">
        <v>5</v>
      </c>
      <c r="J24" s="2">
        <v>2175264</v>
      </c>
      <c r="K24" s="2">
        <f t="shared" si="8"/>
        <v>2523306.2399999998</v>
      </c>
      <c r="L24" s="2">
        <f t="shared" si="9"/>
        <v>10876320</v>
      </c>
      <c r="M24" s="2">
        <f t="shared" si="10"/>
        <v>12616531.199999999</v>
      </c>
      <c r="N24" s="3">
        <v>34</v>
      </c>
      <c r="O24" s="7">
        <v>5</v>
      </c>
      <c r="P24" s="2">
        <v>2022000</v>
      </c>
      <c r="Q24" s="2">
        <f t="shared" si="11"/>
        <v>2345520</v>
      </c>
      <c r="R24" s="2">
        <f t="shared" si="12"/>
        <v>10110000</v>
      </c>
      <c r="S24" s="2">
        <f t="shared" si="13"/>
        <v>11727600</v>
      </c>
      <c r="T24" s="3" t="s">
        <v>98</v>
      </c>
    </row>
    <row r="25" spans="2:20" ht="30">
      <c r="B25" s="11" t="s">
        <v>35</v>
      </c>
      <c r="C25" s="7">
        <v>1</v>
      </c>
      <c r="D25" s="2">
        <v>25604000</v>
      </c>
      <c r="E25" s="2">
        <f t="shared" si="5"/>
        <v>29700639.999999996</v>
      </c>
      <c r="F25" s="2">
        <f t="shared" si="6"/>
        <v>25604000</v>
      </c>
      <c r="G25" s="2">
        <f t="shared" si="7"/>
        <v>29700639.999999996</v>
      </c>
      <c r="H25" s="3" t="s">
        <v>99</v>
      </c>
      <c r="I25" s="7">
        <v>1</v>
      </c>
      <c r="J25" s="2">
        <v>7860580</v>
      </c>
      <c r="K25" s="2">
        <f t="shared" si="8"/>
        <v>9118272.7999999989</v>
      </c>
      <c r="L25" s="2">
        <f t="shared" si="9"/>
        <v>7860580</v>
      </c>
      <c r="M25" s="2">
        <f t="shared" si="10"/>
        <v>9118272.7999999989</v>
      </c>
      <c r="N25" s="3">
        <v>34</v>
      </c>
      <c r="O25" s="7">
        <v>1</v>
      </c>
      <c r="P25" s="2">
        <v>4939480</v>
      </c>
      <c r="Q25" s="2">
        <f t="shared" si="11"/>
        <v>5729796.7999999998</v>
      </c>
      <c r="R25" s="2">
        <f t="shared" si="12"/>
        <v>4939480</v>
      </c>
      <c r="S25" s="2">
        <f t="shared" si="13"/>
        <v>5729796.7999999998</v>
      </c>
      <c r="T25" s="3" t="s">
        <v>98</v>
      </c>
    </row>
    <row r="26" spans="2:20">
      <c r="B26" s="12"/>
      <c r="C26" s="145" t="s">
        <v>36</v>
      </c>
      <c r="D26" s="146"/>
      <c r="E26" s="146"/>
      <c r="F26" s="146"/>
      <c r="G26" s="51">
        <f>SUM(G20:G25)</f>
        <v>181376383.16</v>
      </c>
      <c r="H26" s="8"/>
      <c r="I26" s="145" t="s">
        <v>36</v>
      </c>
      <c r="J26" s="146"/>
      <c r="K26" s="146"/>
      <c r="L26" s="146"/>
      <c r="M26" s="51">
        <f>SUM(M20:M25)</f>
        <v>188631497.59999999</v>
      </c>
      <c r="N26" s="8"/>
      <c r="O26" s="145" t="s">
        <v>36</v>
      </c>
      <c r="P26" s="146"/>
      <c r="Q26" s="146"/>
      <c r="R26" s="146"/>
      <c r="S26" s="51">
        <f>SUM(S20:S25)</f>
        <v>178316058.40000001</v>
      </c>
      <c r="T26" s="8"/>
    </row>
    <row r="27" spans="2:20" ht="30">
      <c r="B27" s="11" t="s">
        <v>37</v>
      </c>
      <c r="C27" s="7">
        <v>1</v>
      </c>
      <c r="D27" s="2">
        <v>18561930</v>
      </c>
      <c r="E27" s="2">
        <f t="shared" ref="E27:E33" si="14">D27*1.16</f>
        <v>21531838.799999997</v>
      </c>
      <c r="F27" s="2">
        <f t="shared" ref="F27:F33" si="15">D27*C27</f>
        <v>18561930</v>
      </c>
      <c r="G27" s="2">
        <f t="shared" ref="G27:G33" si="16">F27*1.16</f>
        <v>21531838.799999997</v>
      </c>
      <c r="H27" s="3" t="s">
        <v>99</v>
      </c>
      <c r="I27" s="7">
        <v>1</v>
      </c>
      <c r="J27" s="2">
        <v>24590020</v>
      </c>
      <c r="K27" s="2">
        <f t="shared" ref="K27:K33" si="17">J27*1.16</f>
        <v>28524423.199999999</v>
      </c>
      <c r="L27" s="2">
        <f t="shared" ref="L27:L33" si="18">J27*I27</f>
        <v>24590020</v>
      </c>
      <c r="M27" s="2">
        <f t="shared" ref="M27:M33" si="19">L27*1.16</f>
        <v>28524423.199999999</v>
      </c>
      <c r="N27" s="3">
        <v>34</v>
      </c>
      <c r="O27" s="7">
        <v>1</v>
      </c>
      <c r="P27" s="2">
        <v>27269060</v>
      </c>
      <c r="Q27" s="2">
        <f t="shared" ref="Q27:Q33" si="20">P27*1.16</f>
        <v>31632109.599999998</v>
      </c>
      <c r="R27" s="2">
        <f t="shared" ref="R27:R33" si="21">P27*O27</f>
        <v>27269060</v>
      </c>
      <c r="S27" s="2">
        <f t="shared" ref="S27:S33" si="22">R27*1.16</f>
        <v>31632109.599999998</v>
      </c>
      <c r="T27" s="3" t="s">
        <v>98</v>
      </c>
    </row>
    <row r="28" spans="2:20" ht="30">
      <c r="B28" s="11" t="s">
        <v>38</v>
      </c>
      <c r="C28" s="7">
        <v>1</v>
      </c>
      <c r="D28" s="2">
        <v>1811298</v>
      </c>
      <c r="E28" s="2">
        <f t="shared" si="14"/>
        <v>2101105.6799999997</v>
      </c>
      <c r="F28" s="2">
        <f t="shared" si="15"/>
        <v>1811298</v>
      </c>
      <c r="G28" s="2">
        <f t="shared" si="16"/>
        <v>2101105.6799999997</v>
      </c>
      <c r="H28" s="3" t="s">
        <v>99</v>
      </c>
      <c r="I28" s="7">
        <v>1</v>
      </c>
      <c r="J28" s="2">
        <v>3649100</v>
      </c>
      <c r="K28" s="2">
        <f t="shared" si="17"/>
        <v>4232956</v>
      </c>
      <c r="L28" s="2">
        <f t="shared" si="18"/>
        <v>3649100</v>
      </c>
      <c r="M28" s="2">
        <f t="shared" si="19"/>
        <v>4232956</v>
      </c>
      <c r="N28" s="3">
        <v>34</v>
      </c>
      <c r="O28" s="7">
        <v>1</v>
      </c>
      <c r="P28" s="2">
        <v>1650740</v>
      </c>
      <c r="Q28" s="2">
        <f t="shared" si="20"/>
        <v>1914858.4</v>
      </c>
      <c r="R28" s="2">
        <f t="shared" si="21"/>
        <v>1650740</v>
      </c>
      <c r="S28" s="2">
        <f t="shared" si="22"/>
        <v>1914858.4</v>
      </c>
      <c r="T28" s="3" t="s">
        <v>98</v>
      </c>
    </row>
    <row r="29" spans="2:20" ht="30">
      <c r="B29" s="11" t="s">
        <v>39</v>
      </c>
      <c r="C29" s="7">
        <v>4</v>
      </c>
      <c r="D29" s="2">
        <v>2903538</v>
      </c>
      <c r="E29" s="2">
        <f t="shared" si="14"/>
        <v>3368104.0799999996</v>
      </c>
      <c r="F29" s="2">
        <f t="shared" si="15"/>
        <v>11614152</v>
      </c>
      <c r="G29" s="2">
        <f t="shared" si="16"/>
        <v>13472416.319999998</v>
      </c>
      <c r="H29" s="3" t="s">
        <v>99</v>
      </c>
      <c r="I29" s="7">
        <v>4</v>
      </c>
      <c r="J29" s="2">
        <v>2923375</v>
      </c>
      <c r="K29" s="2">
        <f t="shared" si="17"/>
        <v>3391114.9999999995</v>
      </c>
      <c r="L29" s="2">
        <f t="shared" si="18"/>
        <v>11693500</v>
      </c>
      <c r="M29" s="2">
        <f t="shared" si="19"/>
        <v>13564459.999999998</v>
      </c>
      <c r="N29" s="3">
        <v>34</v>
      </c>
      <c r="O29" s="7">
        <v>4</v>
      </c>
      <c r="P29" s="2">
        <v>2644460</v>
      </c>
      <c r="Q29" s="2">
        <f t="shared" si="20"/>
        <v>3067573.5999999996</v>
      </c>
      <c r="R29" s="2">
        <f t="shared" si="21"/>
        <v>10577840</v>
      </c>
      <c r="S29" s="2">
        <f t="shared" si="22"/>
        <v>12270294.399999999</v>
      </c>
      <c r="T29" s="3" t="s">
        <v>98</v>
      </c>
    </row>
    <row r="30" spans="2:20" ht="45">
      <c r="B30" s="11" t="s">
        <v>40</v>
      </c>
      <c r="C30" s="7">
        <v>6</v>
      </c>
      <c r="D30" s="2">
        <v>1083138</v>
      </c>
      <c r="E30" s="2">
        <f t="shared" si="14"/>
        <v>1256440.0799999998</v>
      </c>
      <c r="F30" s="2">
        <f t="shared" si="15"/>
        <v>6498828</v>
      </c>
      <c r="G30" s="2">
        <f t="shared" si="16"/>
        <v>7538640.4799999995</v>
      </c>
      <c r="H30" s="3" t="s">
        <v>99</v>
      </c>
      <c r="I30" s="7">
        <v>6</v>
      </c>
      <c r="J30" s="2">
        <v>1091393</v>
      </c>
      <c r="K30" s="2">
        <f t="shared" si="17"/>
        <v>1266015.8799999999</v>
      </c>
      <c r="L30" s="2">
        <f t="shared" si="18"/>
        <v>6548358</v>
      </c>
      <c r="M30" s="2">
        <f t="shared" si="19"/>
        <v>7596095.2799999993</v>
      </c>
      <c r="N30" s="3">
        <v>34</v>
      </c>
      <c r="O30" s="7">
        <v>6</v>
      </c>
      <c r="P30" s="2">
        <v>986440</v>
      </c>
      <c r="Q30" s="2">
        <f t="shared" si="20"/>
        <v>1144270.3999999999</v>
      </c>
      <c r="R30" s="2">
        <f t="shared" si="21"/>
        <v>5918640</v>
      </c>
      <c r="S30" s="2">
        <f t="shared" si="22"/>
        <v>6865622.3999999994</v>
      </c>
      <c r="T30" s="3" t="s">
        <v>98</v>
      </c>
    </row>
    <row r="31" spans="2:20">
      <c r="B31" s="11" t="s">
        <v>41</v>
      </c>
      <c r="C31" s="7">
        <v>24</v>
      </c>
      <c r="D31" s="2">
        <v>0</v>
      </c>
      <c r="E31" s="2">
        <f t="shared" si="14"/>
        <v>0</v>
      </c>
      <c r="F31" s="2">
        <f t="shared" si="15"/>
        <v>0</v>
      </c>
      <c r="G31" s="2">
        <f t="shared" si="16"/>
        <v>0</v>
      </c>
      <c r="H31" s="3" t="s">
        <v>99</v>
      </c>
      <c r="I31" s="7">
        <v>24</v>
      </c>
      <c r="J31" s="2">
        <v>123153</v>
      </c>
      <c r="K31" s="2">
        <f>J31*1.16</f>
        <v>142857.47999999998</v>
      </c>
      <c r="L31" s="2">
        <f t="shared" si="18"/>
        <v>2955672</v>
      </c>
      <c r="M31" s="2">
        <f t="shared" si="19"/>
        <v>3428579.5199999996</v>
      </c>
      <c r="N31" s="3">
        <v>34</v>
      </c>
      <c r="O31" s="7">
        <v>24</v>
      </c>
      <c r="P31" s="2">
        <v>177905</v>
      </c>
      <c r="Q31" s="2">
        <f t="shared" si="20"/>
        <v>206369.8</v>
      </c>
      <c r="R31" s="2">
        <f t="shared" si="21"/>
        <v>4269720</v>
      </c>
      <c r="S31" s="2">
        <f t="shared" si="22"/>
        <v>4952875.1999999993</v>
      </c>
      <c r="T31" s="3" t="s">
        <v>98</v>
      </c>
    </row>
    <row r="32" spans="2:20">
      <c r="B32" s="11" t="s">
        <v>42</v>
      </c>
      <c r="C32" s="7">
        <v>5</v>
      </c>
      <c r="D32" s="2">
        <v>0</v>
      </c>
      <c r="E32" s="2">
        <f t="shared" si="14"/>
        <v>0</v>
      </c>
      <c r="F32" s="2">
        <f t="shared" si="15"/>
        <v>0</v>
      </c>
      <c r="G32" s="2">
        <f t="shared" si="16"/>
        <v>0</v>
      </c>
      <c r="H32" s="3" t="s">
        <v>99</v>
      </c>
      <c r="I32" s="7">
        <v>5</v>
      </c>
      <c r="J32" s="2">
        <v>85904</v>
      </c>
      <c r="K32" s="2">
        <f t="shared" si="17"/>
        <v>99648.639999999999</v>
      </c>
      <c r="L32" s="2">
        <f t="shared" si="18"/>
        <v>429520</v>
      </c>
      <c r="M32" s="2">
        <f t="shared" si="19"/>
        <v>498243.19999999995</v>
      </c>
      <c r="N32" s="3">
        <v>34</v>
      </c>
      <c r="O32" s="7">
        <v>5</v>
      </c>
      <c r="P32" s="2">
        <v>268632</v>
      </c>
      <c r="Q32" s="2">
        <f t="shared" si="20"/>
        <v>311613.12</v>
      </c>
      <c r="R32" s="2">
        <f t="shared" si="21"/>
        <v>1343160</v>
      </c>
      <c r="S32" s="2">
        <f t="shared" si="22"/>
        <v>1558065.5999999999</v>
      </c>
      <c r="T32" s="3" t="s">
        <v>98</v>
      </c>
    </row>
    <row r="33" spans="2:20">
      <c r="B33" s="11" t="s">
        <v>43</v>
      </c>
      <c r="C33" s="7">
        <v>1</v>
      </c>
      <c r="D33" s="2">
        <v>4538667</v>
      </c>
      <c r="E33" s="2">
        <f t="shared" si="14"/>
        <v>5264853.72</v>
      </c>
      <c r="F33" s="2">
        <f t="shared" si="15"/>
        <v>4538667</v>
      </c>
      <c r="G33" s="2">
        <f t="shared" si="16"/>
        <v>5264853.72</v>
      </c>
      <c r="H33" s="3" t="s">
        <v>99</v>
      </c>
      <c r="I33" s="7">
        <v>1</v>
      </c>
      <c r="J33" s="2">
        <v>5596500</v>
      </c>
      <c r="K33" s="2">
        <f t="shared" si="17"/>
        <v>6491940</v>
      </c>
      <c r="L33" s="2">
        <f t="shared" si="18"/>
        <v>5596500</v>
      </c>
      <c r="M33" s="2">
        <f t="shared" si="19"/>
        <v>6491940</v>
      </c>
      <c r="N33" s="3">
        <v>34</v>
      </c>
      <c r="O33" s="7">
        <v>1</v>
      </c>
      <c r="P33" s="2">
        <v>1175720</v>
      </c>
      <c r="Q33" s="2">
        <f t="shared" si="20"/>
        <v>1363835.2</v>
      </c>
      <c r="R33" s="2">
        <f t="shared" si="21"/>
        <v>1175720</v>
      </c>
      <c r="S33" s="2">
        <f t="shared" si="22"/>
        <v>1363835.2</v>
      </c>
      <c r="T33" s="3" t="s">
        <v>98</v>
      </c>
    </row>
    <row r="34" spans="2:20">
      <c r="B34" s="12"/>
      <c r="C34" s="145" t="s">
        <v>44</v>
      </c>
      <c r="D34" s="146"/>
      <c r="E34" s="146"/>
      <c r="F34" s="146"/>
      <c r="G34" s="50">
        <f>SUM(G27:G33)</f>
        <v>49908854.999999993</v>
      </c>
      <c r="H34" s="8"/>
      <c r="I34" s="145" t="s">
        <v>44</v>
      </c>
      <c r="J34" s="146"/>
      <c r="K34" s="146"/>
      <c r="L34" s="146"/>
      <c r="M34" s="51">
        <f>SUM(M27:M33)</f>
        <v>64336697.200000003</v>
      </c>
      <c r="N34" s="8"/>
      <c r="O34" s="145" t="s">
        <v>44</v>
      </c>
      <c r="P34" s="146"/>
      <c r="Q34" s="146"/>
      <c r="R34" s="146"/>
      <c r="S34" s="51">
        <f>SUM(S27:S33)</f>
        <v>60557660.79999999</v>
      </c>
      <c r="T34" s="8"/>
    </row>
    <row r="35" spans="2:20">
      <c r="B35" s="15"/>
      <c r="C35" s="158"/>
      <c r="D35" s="159"/>
      <c r="E35" s="159"/>
      <c r="F35" s="159"/>
      <c r="G35" s="159"/>
      <c r="H35" s="160"/>
      <c r="I35" s="158"/>
      <c r="J35" s="159"/>
      <c r="K35" s="159"/>
      <c r="L35" s="159"/>
      <c r="M35" s="159"/>
      <c r="N35" s="160"/>
      <c r="O35" s="158"/>
      <c r="P35" s="159"/>
      <c r="Q35" s="159"/>
      <c r="R35" s="159"/>
      <c r="S35" s="159"/>
      <c r="T35" s="160"/>
    </row>
    <row r="36" spans="2:20">
      <c r="B36" s="16" t="s">
        <v>45</v>
      </c>
      <c r="C36" s="152">
        <f>G16+G13+G8</f>
        <v>228019323.11999997</v>
      </c>
      <c r="D36" s="153"/>
      <c r="E36" s="153"/>
      <c r="F36" s="153"/>
      <c r="G36" s="153"/>
      <c r="H36" s="154"/>
      <c r="I36" s="152">
        <f>M16+M13+M8</f>
        <v>270771956</v>
      </c>
      <c r="J36" s="153"/>
      <c r="K36" s="153"/>
      <c r="L36" s="153"/>
      <c r="M36" s="153"/>
      <c r="N36" s="154"/>
      <c r="O36" s="152">
        <f>S16+S13+S8</f>
        <v>275467264.79999995</v>
      </c>
      <c r="P36" s="153"/>
      <c r="Q36" s="153"/>
      <c r="R36" s="153"/>
      <c r="S36" s="153"/>
      <c r="T36" s="154"/>
    </row>
    <row r="37" spans="2:20">
      <c r="B37" s="16" t="s">
        <v>46</v>
      </c>
      <c r="C37" s="152">
        <f>G26+G34</f>
        <v>231285238.16</v>
      </c>
      <c r="D37" s="153"/>
      <c r="E37" s="153"/>
      <c r="F37" s="153"/>
      <c r="G37" s="153"/>
      <c r="H37" s="154"/>
      <c r="I37" s="152">
        <f>M26+M34</f>
        <v>252968194.80000001</v>
      </c>
      <c r="J37" s="153"/>
      <c r="K37" s="153"/>
      <c r="L37" s="153"/>
      <c r="M37" s="153"/>
      <c r="N37" s="154"/>
      <c r="O37" s="152">
        <f>S26+S34</f>
        <v>238873719.19999999</v>
      </c>
      <c r="P37" s="153"/>
      <c r="Q37" s="153"/>
      <c r="R37" s="153"/>
      <c r="S37" s="153"/>
      <c r="T37" s="154"/>
    </row>
    <row r="38" spans="2:20" ht="15.75" thickBot="1">
      <c r="B38" s="17" t="s">
        <v>47</v>
      </c>
      <c r="C38" s="136">
        <f>C36+C37</f>
        <v>459304561.27999997</v>
      </c>
      <c r="D38" s="137"/>
      <c r="E38" s="137"/>
      <c r="F38" s="137"/>
      <c r="G38" s="137"/>
      <c r="H38" s="138"/>
      <c r="I38" s="136">
        <f>I36+I37</f>
        <v>523740150.80000001</v>
      </c>
      <c r="J38" s="137"/>
      <c r="K38" s="137"/>
      <c r="L38" s="137"/>
      <c r="M38" s="137"/>
      <c r="N38" s="138"/>
      <c r="O38" s="136">
        <f>O36+O37</f>
        <v>514340983.99999994</v>
      </c>
      <c r="P38" s="137"/>
      <c r="Q38" s="137"/>
      <c r="R38" s="137"/>
      <c r="S38" s="137"/>
      <c r="T38" s="138"/>
    </row>
    <row r="39" spans="2:20" ht="15.75" thickBot="1"/>
    <row r="40" spans="2:20" ht="47.25" customHeight="1">
      <c r="C40" s="132" t="s">
        <v>153</v>
      </c>
      <c r="D40" s="133"/>
      <c r="E40" s="133"/>
      <c r="F40" s="133"/>
      <c r="G40" s="133"/>
      <c r="H40" s="133"/>
      <c r="I40" s="133"/>
      <c r="J40" s="133"/>
      <c r="K40" s="133"/>
      <c r="L40" s="133"/>
      <c r="M40" s="133"/>
    </row>
    <row r="43" spans="2:20">
      <c r="B43" s="134" t="s">
        <v>159</v>
      </c>
      <c r="C43" s="134"/>
      <c r="F43" s="134" t="s">
        <v>159</v>
      </c>
      <c r="G43" s="134"/>
    </row>
    <row r="44" spans="2:20">
      <c r="B44" s="135" t="s">
        <v>157</v>
      </c>
      <c r="C44" s="135"/>
      <c r="D44" s="135"/>
      <c r="F44" s="135" t="s">
        <v>154</v>
      </c>
      <c r="G44" s="135"/>
      <c r="H44" s="135"/>
      <c r="I44" s="135"/>
      <c r="J44" s="135"/>
    </row>
    <row r="45" spans="2:20">
      <c r="B45" s="135" t="s">
        <v>155</v>
      </c>
      <c r="C45" s="135"/>
      <c r="D45" s="135"/>
      <c r="E45" s="135"/>
      <c r="F45" s="135" t="s">
        <v>156</v>
      </c>
      <c r="G45" s="135"/>
      <c r="H45" s="135"/>
      <c r="I45" s="135"/>
      <c r="J45" s="135"/>
    </row>
  </sheetData>
  <mergeCells count="46">
    <mergeCell ref="C37:H37"/>
    <mergeCell ref="C38:H38"/>
    <mergeCell ref="C2:H2"/>
    <mergeCell ref="C3:H3"/>
    <mergeCell ref="C8:F8"/>
    <mergeCell ref="C13:F13"/>
    <mergeCell ref="C16:F16"/>
    <mergeCell ref="C26:F26"/>
    <mergeCell ref="C34:F34"/>
    <mergeCell ref="C18:H18"/>
    <mergeCell ref="C36:H36"/>
    <mergeCell ref="C17:H17"/>
    <mergeCell ref="C35:H35"/>
    <mergeCell ref="I2:N2"/>
    <mergeCell ref="I3:N3"/>
    <mergeCell ref="I8:L8"/>
    <mergeCell ref="I13:L13"/>
    <mergeCell ref="I16:L16"/>
    <mergeCell ref="I18:N18"/>
    <mergeCell ref="I26:L26"/>
    <mergeCell ref="I34:L34"/>
    <mergeCell ref="I36:N36"/>
    <mergeCell ref="I37:N37"/>
    <mergeCell ref="I38:N38"/>
    <mergeCell ref="O2:T2"/>
    <mergeCell ref="O3:T3"/>
    <mergeCell ref="O8:R8"/>
    <mergeCell ref="O13:R13"/>
    <mergeCell ref="O16:R16"/>
    <mergeCell ref="O18:T18"/>
    <mergeCell ref="O26:R26"/>
    <mergeCell ref="O34:R34"/>
    <mergeCell ref="O36:T36"/>
    <mergeCell ref="O37:T37"/>
    <mergeCell ref="O38:T38"/>
    <mergeCell ref="O17:T17"/>
    <mergeCell ref="I17:N17"/>
    <mergeCell ref="O35:T35"/>
    <mergeCell ref="I35:N35"/>
    <mergeCell ref="C40:M40"/>
    <mergeCell ref="B43:C43"/>
    <mergeCell ref="B44:D44"/>
    <mergeCell ref="B45:E45"/>
    <mergeCell ref="F43:G43"/>
    <mergeCell ref="F44:J44"/>
    <mergeCell ref="F45:J45"/>
  </mergeCells>
  <pageMargins left="0.70866141732283472" right="0.70866141732283472" top="0.74803149606299213" bottom="0.74803149606299213" header="0.31496062992125984" footer="0.31496062992125984"/>
  <pageSetup scale="4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tabSelected="1" topLeftCell="A2" zoomScale="70" zoomScaleNormal="70" workbookViewId="0">
      <pane xSplit="4" ySplit="2" topLeftCell="E10" activePane="bottomRight" state="frozen"/>
      <selection activeCell="A2" sqref="A2"/>
      <selection pane="topRight" activeCell="E2" sqref="E2"/>
      <selection pane="bottomLeft" activeCell="A4" sqref="A4"/>
      <selection pane="bottomRight" activeCell="H17" sqref="H17:I17"/>
    </sheetView>
  </sheetViews>
  <sheetFormatPr baseColWidth="10" defaultRowHeight="15"/>
  <cols>
    <col min="1" max="1" width="2.28515625" style="26" customWidth="1"/>
    <col min="2" max="2" width="8.7109375" style="26" bestFit="1" customWidth="1"/>
    <col min="3" max="3" width="14.140625" style="26" customWidth="1"/>
    <col min="4" max="4" width="36.28515625" style="26" customWidth="1"/>
    <col min="5" max="5" width="11.28515625" style="26" customWidth="1"/>
    <col min="6" max="6" width="9" style="26" bestFit="1" customWidth="1"/>
    <col min="7" max="7" width="7.85546875" style="26" bestFit="1" customWidth="1"/>
    <col min="8" max="8" width="12.28515625" style="26" customWidth="1"/>
    <col min="9" max="9" width="93.7109375" style="26" customWidth="1"/>
    <col min="10" max="10" width="7.85546875" style="26" bestFit="1" customWidth="1"/>
    <col min="11" max="11" width="7.85546875" style="26" customWidth="1"/>
    <col min="12" max="12" width="116.5703125" style="26" customWidth="1"/>
    <col min="13" max="13" width="17.42578125" style="26" bestFit="1" customWidth="1"/>
    <col min="14" max="16384" width="11.42578125" style="26"/>
  </cols>
  <sheetData>
    <row r="1" spans="1:13" ht="15.75" thickBot="1">
      <c r="B1" s="28"/>
      <c r="C1" s="28"/>
      <c r="D1" s="28"/>
      <c r="E1" s="28"/>
      <c r="F1" s="28"/>
      <c r="G1" s="39"/>
      <c r="H1" s="39"/>
      <c r="I1" s="39"/>
      <c r="J1" s="39"/>
      <c r="K1" s="39"/>
      <c r="L1" s="39"/>
    </row>
    <row r="2" spans="1:13" ht="40.5" customHeight="1" thickBot="1">
      <c r="A2" s="28"/>
      <c r="B2" s="34"/>
      <c r="C2" s="34"/>
      <c r="D2" s="34"/>
      <c r="E2" s="34"/>
      <c r="F2" s="34"/>
      <c r="G2" s="164" t="s">
        <v>59</v>
      </c>
      <c r="H2" s="165"/>
      <c r="I2" s="166"/>
      <c r="J2" s="164" t="s">
        <v>92</v>
      </c>
      <c r="K2" s="165"/>
      <c r="L2" s="166"/>
    </row>
    <row r="3" spans="1:13" ht="60.75" thickBot="1">
      <c r="B3" s="35" t="s">
        <v>82</v>
      </c>
      <c r="C3" s="169" t="s">
        <v>83</v>
      </c>
      <c r="D3" s="170"/>
      <c r="E3" s="33" t="s">
        <v>84</v>
      </c>
      <c r="F3" s="43" t="s">
        <v>85</v>
      </c>
      <c r="G3" s="44" t="s">
        <v>86</v>
      </c>
      <c r="H3" s="40" t="s">
        <v>2</v>
      </c>
      <c r="I3" s="36" t="s">
        <v>62</v>
      </c>
      <c r="J3" s="44" t="s">
        <v>86</v>
      </c>
      <c r="K3" s="40" t="s">
        <v>2</v>
      </c>
      <c r="L3" s="36" t="s">
        <v>62</v>
      </c>
    </row>
    <row r="4" spans="1:13" ht="249.75" customHeight="1">
      <c r="B4" s="172" t="s">
        <v>75</v>
      </c>
      <c r="C4" s="175" t="s">
        <v>88</v>
      </c>
      <c r="D4" s="31" t="s">
        <v>76</v>
      </c>
      <c r="E4" s="31">
        <v>25</v>
      </c>
      <c r="F4" s="171">
        <v>50</v>
      </c>
      <c r="G4" s="54">
        <v>25</v>
      </c>
      <c r="H4" s="55" t="s">
        <v>93</v>
      </c>
      <c r="I4" s="56" t="s">
        <v>102</v>
      </c>
      <c r="J4" s="111">
        <v>0</v>
      </c>
      <c r="K4" s="112" t="s">
        <v>121</v>
      </c>
      <c r="L4" s="113" t="s">
        <v>147</v>
      </c>
      <c r="M4" s="110"/>
    </row>
    <row r="5" spans="1:13" ht="258.75" customHeight="1" thickBot="1">
      <c r="B5" s="173"/>
      <c r="C5" s="176"/>
      <c r="D5" s="30" t="s">
        <v>77</v>
      </c>
      <c r="E5" s="30">
        <v>50</v>
      </c>
      <c r="F5" s="163"/>
      <c r="G5" s="57">
        <v>25</v>
      </c>
      <c r="H5" s="58" t="s">
        <v>94</v>
      </c>
      <c r="I5" s="59" t="s">
        <v>103</v>
      </c>
      <c r="J5" s="46">
        <v>0</v>
      </c>
      <c r="K5" s="19" t="s">
        <v>121</v>
      </c>
      <c r="L5" s="114" t="s">
        <v>147</v>
      </c>
    </row>
    <row r="6" spans="1:13" ht="150">
      <c r="B6" s="173"/>
      <c r="C6" s="175" t="s">
        <v>89</v>
      </c>
      <c r="D6" s="31" t="s">
        <v>96</v>
      </c>
      <c r="E6" s="31">
        <v>20</v>
      </c>
      <c r="F6" s="171">
        <v>40</v>
      </c>
      <c r="G6" s="120">
        <v>20</v>
      </c>
      <c r="H6" s="118" t="s">
        <v>149</v>
      </c>
      <c r="I6" s="119" t="s">
        <v>150</v>
      </c>
      <c r="J6" s="45">
        <v>0</v>
      </c>
      <c r="K6" s="41" t="s">
        <v>121</v>
      </c>
      <c r="L6" s="37" t="s">
        <v>142</v>
      </c>
    </row>
    <row r="7" spans="1:13" ht="180.75" thickBot="1">
      <c r="B7" s="173"/>
      <c r="C7" s="176"/>
      <c r="D7" s="30" t="s">
        <v>97</v>
      </c>
      <c r="E7" s="30">
        <v>20</v>
      </c>
      <c r="F7" s="163"/>
      <c r="G7" s="121">
        <v>20</v>
      </c>
      <c r="H7" s="122" t="s">
        <v>151</v>
      </c>
      <c r="I7" s="123" t="s">
        <v>152</v>
      </c>
      <c r="J7" s="46">
        <v>0</v>
      </c>
      <c r="K7" s="19" t="s">
        <v>121</v>
      </c>
      <c r="L7" s="96" t="s">
        <v>146</v>
      </c>
    </row>
    <row r="8" spans="1:13" ht="30">
      <c r="B8" s="173"/>
      <c r="C8" s="177" t="s">
        <v>90</v>
      </c>
      <c r="D8" s="29" t="s">
        <v>87</v>
      </c>
      <c r="E8" s="29">
        <v>20</v>
      </c>
      <c r="F8" s="161">
        <v>40</v>
      </c>
      <c r="G8" s="60">
        <v>20</v>
      </c>
      <c r="H8" s="61">
        <v>142</v>
      </c>
      <c r="I8" s="62"/>
      <c r="J8" s="101">
        <v>0</v>
      </c>
      <c r="K8" s="102" t="s">
        <v>121</v>
      </c>
      <c r="L8" s="103" t="s">
        <v>144</v>
      </c>
    </row>
    <row r="9" spans="1:13" ht="45">
      <c r="B9" s="173"/>
      <c r="C9" s="178"/>
      <c r="D9" s="27" t="s">
        <v>78</v>
      </c>
      <c r="E9" s="27">
        <v>10</v>
      </c>
      <c r="F9" s="162"/>
      <c r="G9" s="63">
        <v>10</v>
      </c>
      <c r="H9" s="65">
        <v>142</v>
      </c>
      <c r="I9" s="66"/>
      <c r="J9" s="104">
        <v>0</v>
      </c>
      <c r="K9" s="105" t="s">
        <v>121</v>
      </c>
      <c r="L9" s="106" t="s">
        <v>144</v>
      </c>
    </row>
    <row r="10" spans="1:13" ht="30.75" thickBot="1">
      <c r="B10" s="174"/>
      <c r="C10" s="176"/>
      <c r="D10" s="30" t="s">
        <v>79</v>
      </c>
      <c r="E10" s="30">
        <v>10</v>
      </c>
      <c r="F10" s="163"/>
      <c r="G10" s="57">
        <v>10</v>
      </c>
      <c r="H10" s="58">
        <v>142</v>
      </c>
      <c r="I10" s="59"/>
      <c r="J10" s="107">
        <v>0</v>
      </c>
      <c r="K10" s="108" t="s">
        <v>121</v>
      </c>
      <c r="L10" s="109" t="s">
        <v>144</v>
      </c>
    </row>
    <row r="11" spans="1:13" ht="15.75" thickBot="1">
      <c r="B11" s="167" t="s">
        <v>80</v>
      </c>
      <c r="C11" s="168"/>
      <c r="D11" s="168"/>
      <c r="E11" s="32">
        <v>320</v>
      </c>
      <c r="F11" s="42">
        <v>320</v>
      </c>
      <c r="G11" s="67">
        <f>Económico!$C$38*320/Económico!C38</f>
        <v>319.99999999999994</v>
      </c>
      <c r="H11" s="68" t="s">
        <v>99</v>
      </c>
      <c r="I11" s="69"/>
      <c r="J11" s="115">
        <f>Económico!C38*320/Económico!I38</f>
        <v>280.63049851170581</v>
      </c>
      <c r="K11" s="42">
        <v>34</v>
      </c>
      <c r="L11" s="38"/>
    </row>
    <row r="12" spans="1:13" ht="15.75" thickBot="1">
      <c r="B12" s="167" t="s">
        <v>81</v>
      </c>
      <c r="C12" s="168"/>
      <c r="D12" s="168"/>
      <c r="E12" s="32">
        <v>50</v>
      </c>
      <c r="F12" s="42">
        <v>50</v>
      </c>
      <c r="G12" s="67">
        <v>50</v>
      </c>
      <c r="H12" s="68">
        <v>127</v>
      </c>
      <c r="I12" s="69"/>
      <c r="J12" s="47">
        <v>50</v>
      </c>
      <c r="K12" s="42">
        <v>192</v>
      </c>
      <c r="L12" s="38" t="s">
        <v>143</v>
      </c>
    </row>
    <row r="13" spans="1:13" ht="15.75" thickBot="1">
      <c r="F13" s="70"/>
      <c r="G13" s="116">
        <f>SUM(G4:G12)</f>
        <v>499.99999999999994</v>
      </c>
      <c r="J13" s="117">
        <f>SUM(J4:J12)</f>
        <v>330.63049851170581</v>
      </c>
    </row>
    <row r="17" spans="4:12">
      <c r="D17" s="134" t="s">
        <v>159</v>
      </c>
      <c r="E17" s="134"/>
      <c r="F17" s="1"/>
      <c r="G17" s="1"/>
      <c r="H17" s="134" t="s">
        <v>160</v>
      </c>
      <c r="I17" s="134"/>
      <c r="J17" s="1"/>
      <c r="K17" s="1"/>
      <c r="L17" s="1"/>
    </row>
    <row r="18" spans="4:12">
      <c r="D18" s="135" t="s">
        <v>157</v>
      </c>
      <c r="E18" s="135"/>
      <c r="F18" s="135"/>
      <c r="G18" s="1"/>
      <c r="H18" s="135" t="s">
        <v>154</v>
      </c>
      <c r="I18" s="135"/>
      <c r="J18" s="135"/>
      <c r="K18" s="135"/>
      <c r="L18" s="135"/>
    </row>
    <row r="19" spans="4:12">
      <c r="D19" s="135" t="s">
        <v>155</v>
      </c>
      <c r="E19" s="135"/>
      <c r="F19" s="135"/>
      <c r="G19" s="135"/>
      <c r="H19" s="135" t="s">
        <v>156</v>
      </c>
      <c r="I19" s="135"/>
      <c r="J19" s="135"/>
      <c r="K19" s="135"/>
      <c r="L19" s="135"/>
    </row>
  </sheetData>
  <mergeCells count="18">
    <mergeCell ref="B12:D12"/>
    <mergeCell ref="B4:B10"/>
    <mergeCell ref="C4:C5"/>
    <mergeCell ref="C6:C7"/>
    <mergeCell ref="C8:C10"/>
    <mergeCell ref="F8:F10"/>
    <mergeCell ref="J2:L2"/>
    <mergeCell ref="G2:I2"/>
    <mergeCell ref="B11:D11"/>
    <mergeCell ref="C3:D3"/>
    <mergeCell ref="F4:F5"/>
    <mergeCell ref="F6:F7"/>
    <mergeCell ref="H17:I17"/>
    <mergeCell ref="H18:L18"/>
    <mergeCell ref="H19:L19"/>
    <mergeCell ref="D17:E17"/>
    <mergeCell ref="D18:F18"/>
    <mergeCell ref="D19:G19"/>
  </mergeCells>
  <pageMargins left="0.70866141732283472" right="0.70866141732283472" top="0.74803149606299213" bottom="0.74803149606299213" header="0.31496062992125984" footer="0.31496062992125984"/>
  <pageSetup scale="38"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Técnico</vt:lpstr>
      <vt:lpstr>Económico</vt:lpstr>
      <vt:lpstr>Calificación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jbernal</dc:creator>
  <cp:lastModifiedBy>jolaya</cp:lastModifiedBy>
  <cp:lastPrinted>2012-10-30T15:43:16Z</cp:lastPrinted>
  <dcterms:created xsi:type="dcterms:W3CDTF">2012-10-17T20:29:37Z</dcterms:created>
  <dcterms:modified xsi:type="dcterms:W3CDTF">2012-10-30T21:27:49Z</dcterms:modified>
</cp:coreProperties>
</file>